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5" i="371" l="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S43" i="371"/>
  <c r="U43" i="371" s="1"/>
  <c r="R43" i="371"/>
  <c r="Q43" i="371"/>
  <c r="T42" i="371"/>
  <c r="V42" i="371" s="1"/>
  <c r="S42" i="371"/>
  <c r="R42" i="371"/>
  <c r="Q42" i="371"/>
  <c r="V41" i="371"/>
  <c r="T41" i="371"/>
  <c r="S41" i="371"/>
  <c r="U41" i="371" s="1"/>
  <c r="R41" i="371"/>
  <c r="Q41" i="371"/>
  <c r="T40" i="371"/>
  <c r="V40" i="371" s="1"/>
  <c r="S40" i="371"/>
  <c r="R40" i="371"/>
  <c r="Q40" i="371"/>
  <c r="V39" i="371"/>
  <c r="T39" i="371"/>
  <c r="S39" i="371"/>
  <c r="U39" i="371" s="1"/>
  <c r="R39" i="371"/>
  <c r="Q39" i="371"/>
  <c r="T38" i="371"/>
  <c r="V38" i="371" s="1"/>
  <c r="S38" i="371"/>
  <c r="R38" i="371"/>
  <c r="Q38" i="371"/>
  <c r="V37" i="371"/>
  <c r="T37" i="371"/>
  <c r="S37" i="371"/>
  <c r="U37" i="371" s="1"/>
  <c r="R37" i="371"/>
  <c r="Q37" i="371"/>
  <c r="V36" i="371"/>
  <c r="U36" i="371"/>
  <c r="T36" i="371"/>
  <c r="S36" i="371"/>
  <c r="R36" i="371"/>
  <c r="Q36" i="371"/>
  <c r="V35" i="371"/>
  <c r="T35" i="371"/>
  <c r="S35" i="371"/>
  <c r="U35" i="371" s="1"/>
  <c r="R35" i="371"/>
  <c r="Q35" i="371"/>
  <c r="V34" i="371"/>
  <c r="U34" i="371"/>
  <c r="T34" i="371"/>
  <c r="S34" i="371"/>
  <c r="R34" i="371"/>
  <c r="Q34" i="371"/>
  <c r="V33" i="371"/>
  <c r="T33" i="371"/>
  <c r="S33" i="371"/>
  <c r="U33" i="371" s="1"/>
  <c r="R33" i="371"/>
  <c r="Q33" i="371"/>
  <c r="T32" i="371"/>
  <c r="V32" i="371" s="1"/>
  <c r="S32" i="371"/>
  <c r="R32" i="371"/>
  <c r="Q32" i="371"/>
  <c r="V31" i="371"/>
  <c r="T31" i="371"/>
  <c r="S31" i="371"/>
  <c r="U31" i="371" s="1"/>
  <c r="R31" i="371"/>
  <c r="Q31" i="371"/>
  <c r="T30" i="371"/>
  <c r="V30" i="371" s="1"/>
  <c r="S30" i="371"/>
  <c r="R30" i="371"/>
  <c r="Q30" i="371"/>
  <c r="V29" i="371"/>
  <c r="T29" i="371"/>
  <c r="S29" i="371"/>
  <c r="U29" i="371" s="1"/>
  <c r="R29" i="371"/>
  <c r="Q29" i="371"/>
  <c r="T28" i="371"/>
  <c r="V28" i="371" s="1"/>
  <c r="S28" i="371"/>
  <c r="R28" i="371"/>
  <c r="Q28" i="371"/>
  <c r="V27" i="371"/>
  <c r="T27" i="371"/>
  <c r="S27" i="371"/>
  <c r="U27" i="371" s="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S23" i="371"/>
  <c r="U23" i="371" s="1"/>
  <c r="R23" i="371"/>
  <c r="Q23" i="371"/>
  <c r="T22" i="371"/>
  <c r="V22" i="371" s="1"/>
  <c r="S22" i="371"/>
  <c r="R22" i="371"/>
  <c r="Q22" i="371"/>
  <c r="V21" i="371"/>
  <c r="T21" i="371"/>
  <c r="S21" i="371"/>
  <c r="U21" i="371" s="1"/>
  <c r="R21" i="371"/>
  <c r="Q21" i="371"/>
  <c r="T20" i="371"/>
  <c r="V20" i="371" s="1"/>
  <c r="S20" i="371"/>
  <c r="R20" i="371"/>
  <c r="Q20" i="371"/>
  <c r="V19" i="371"/>
  <c r="T19" i="371"/>
  <c r="S19" i="371"/>
  <c r="U19" i="371" s="1"/>
  <c r="R19" i="371"/>
  <c r="Q19" i="371"/>
  <c r="T18" i="371"/>
  <c r="V18" i="371" s="1"/>
  <c r="S18" i="371"/>
  <c r="R18" i="371"/>
  <c r="Q18" i="371"/>
  <c r="V17" i="371"/>
  <c r="T17" i="371"/>
  <c r="S17" i="371"/>
  <c r="U17" i="371" s="1"/>
  <c r="R17" i="371"/>
  <c r="Q17" i="371"/>
  <c r="T16" i="371"/>
  <c r="V16" i="371" s="1"/>
  <c r="S16" i="371"/>
  <c r="R16" i="371"/>
  <c r="Q16" i="371"/>
  <c r="V15" i="371"/>
  <c r="T15" i="371"/>
  <c r="S15" i="371"/>
  <c r="U15" i="371" s="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S11" i="371"/>
  <c r="U11" i="371" s="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S7" i="371"/>
  <c r="U7" i="371" s="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18" i="371"/>
  <c r="U20" i="371"/>
  <c r="U22" i="371"/>
  <c r="U24" i="371"/>
  <c r="U26" i="371"/>
  <c r="U28" i="371"/>
  <c r="U30" i="371"/>
  <c r="U32" i="371"/>
  <c r="U38" i="371"/>
  <c r="U40" i="371"/>
  <c r="U42" i="371"/>
  <c r="A7" i="339"/>
  <c r="B3" i="418" l="1"/>
  <c r="L6" i="419" l="1"/>
  <c r="H6" i="419"/>
  <c r="C6" i="419"/>
  <c r="K6" i="419"/>
  <c r="G6" i="419"/>
  <c r="D6" i="419"/>
  <c r="F6" i="419"/>
  <c r="I6" i="419"/>
  <c r="E6" i="419"/>
  <c r="B6" i="419"/>
  <c r="J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<sst xmlns="http://schemas.openxmlformats.org/spreadsheetml/2006/main" count="22568" uniqueCount="4646">
  <si>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</si>
  <si>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</si>
  <si>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</si>
  <si>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</si>
  <si>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</si>
  <si>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</si>
  <si>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</si>
  <si>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</si>
  <si>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</si>
  <si>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</si>
  <si>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</si>
  <si>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</si>
  <si>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</si>
  <si>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</si>
  <si>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</si>
  <si>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</si>
  <si>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</si>
  <si>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</si>
  <si>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</si>
  <si>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</si>
  <si>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</si>
  <si>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</si>
  <si>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</si>
  <si>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</si>
  <si>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</si>
  <si>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</si>
  <si>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</si>
  <si>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</si>
  <si>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</si>
  <si>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</si>
  <si>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</si>
  <si>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</si>
  <si>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</si>
  <si>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</si>
  <si>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</si>
  <si>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</si>
  <si>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</si>
  <si>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</si>
  <si>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</si>
  <si>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</si>
  <si>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</si>
  <si>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</si>
  <si>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</si>
  <si>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</si>
  <si>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</si>
  <si>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</si>
  <si>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</si>
  <si>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</si>
  <si>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</si>
  <si>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</si>
  <si>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</si>
  <si>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</si>
  <si>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</si>
  <si>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</si>
  <si>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</si>
  <si>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</si>
  <si>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</si>
  <si>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</si>
  <si>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</si>
  <si>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</si>
  <si>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</si>
  <si>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</si>
  <si>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</si>
  <si>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</si>
  <si>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</si>
  <si>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</si>
  <si>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</si>
  <si>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</si>
  <si>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</si>
  <si>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</si>
  <si>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</si>
  <si>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</si>
  <si>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</si>
  <si>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</si>
  <si>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</si>
  <si>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</si>
  <si>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</si>
  <si>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</si>
  <si>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</si>
  <si>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</si>
  <si>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</si>
  <si>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</si>
  <si>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</si>
  <si>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</si>
  <si>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</si>
  <si>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</si>
  <si>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</si>
  <si>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</si>
  <si>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</si>
  <si>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</si>
  <si>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</si>
  <si>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</si>
  <si>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</si>
  <si>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</si>
  <si>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</si>
  <si>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</si>
  <si>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</si>
  <si>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</si>
  <si>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</si>
  <si>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</si>
  <si>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</si>
  <si>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</si>
  <si>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</si>
  <si>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</si>
  <si>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</si>
  <si>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</si>
  <si>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</si>
  <si>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</si>
  <si>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</si>
  <si>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</si>
  <si>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</si>
  <si>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</si>
  <si>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</si>
  <si>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</si>
  <si>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</si>
  <si>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</si>
  <si>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</si>
  <si>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</si>
  <si>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</si>
  <si>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</si>
  <si>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</si>
  <si>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</si>
  <si>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</si>
  <si>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</si>
  <si>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</si>
  <si>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</si>
  <si>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</si>
  <si>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</si>
  <si>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</si>
  <si>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</si>
  <si>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</si>
  <si>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</si>
  <si>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</si>
  <si>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</si>
  <si>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</si>
  <si>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</si>
  <si>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</si>
  <si>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</si>
  <si>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</si>
  <si>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</si>
  <si>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</si>
  <si>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</si>
  <si>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</si>
  <si>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</si>
  <si>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</si>
  <si>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</si>
  <si>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</si>
  <si>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</si>
  <si>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</si>
  <si>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</si>
  <si>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</si>
  <si>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</si>
  <si>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</si>
  <si>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</si>
  <si>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</si>
  <si>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</si>
  <si>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</si>
  <si>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</si>
  <si>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</si>
  <si>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</si>
  <si>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</si>
  <si>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</si>
  <si>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</si>
  <si>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</si>
  <si>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</si>
  <si>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</si>
  <si>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</si>
  <si>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</si>
  <si>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</si>
  <si>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</si>
  <si>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</si>
  <si>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</si>
  <si>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</si>
  <si>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</si>
  <si>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</si>
  <si>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</si>
  <si>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</si>
  <si>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</si>
  <si>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</si>
  <si>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</si>
  <si>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</si>
  <si>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</si>
  <si>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</si>
  <si>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</si>
  <si>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</si>
  <si>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</si>
  <si>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</si>
  <si>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</si>
  <si>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</si>
  <si>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</si>
  <si>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</si>
  <si>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</si>
  <si>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</si>
  <si>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</si>
  <si>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</si>
  <si>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</si>
  <si>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</si>
  <si>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</si>
  <si>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</si>
  <si>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</si>
  <si>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</si>
  <si>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</si>
  <si>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</si>
  <si>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</si>
  <si>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</si>
  <si>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</si>
  <si>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</si>
  <si>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</si>
  <si>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</si>
  <si>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</si>
  <si>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</si>
  <si>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</si>
  <si>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</si>
  <si>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</si>
  <si>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</si>
  <si>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</si>
  <si>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</si>
  <si>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</si>
  <si>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</si>
  <si>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</si>
  <si>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</si>
  <si>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</si>
  <si>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</si>
  <si>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</si>
  <si>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</si>
  <si>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</si>
  <si>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</si>
  <si>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</si>
  <si>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</si>
  <si>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</si>
  <si>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</si>
  <si>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</si>
  <si>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</si>
  <si>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</si>
  <si>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</si>
  <si>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</si>
  <si>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</si>
  <si>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</si>
  <si>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</si>
  <si>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</si>
  <si>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</si>
  <si>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</si>
  <si>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</si>
  <si>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</si>
  <si>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</si>
  <si>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</si>
  <si>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</si>
  <si>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</si>
  <si>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</si>
  <si>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</si>
  <si>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</si>
  <si>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</si>
  <si>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</si>
  <si>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</si>
  <si>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</si>
  <si>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</si>
  <si>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</si>
  <si>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</si>
  <si>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</si>
  <si>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</si>
  <si>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</si>
  <si>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</si>
  <si>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</si>
  <si>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</si>
  <si>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</si>
  <si>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</si>
  <si>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</si>
  <si>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</si>
  <si>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</si>
  <si>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</si>
  <si>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</si>
  <si>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</si>
  <si>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</si>
  <si>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</si>
  <si>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</si>
  <si>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</si>
  <si>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</si>
  <si>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</si>
  <si>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</si>
  <si>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</si>
  <si>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</si>
  <si>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</si>
  <si>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</si>
  <si>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</si>
  <si>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</si>
  <si>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</si>
  <si>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</si>
  <si>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</si>
  <si>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</si>
  <si>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</si>
  <si>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</si>
  <si>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</si>
  <si>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</si>
  <si>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</si>
  <si>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</si>
  <si>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</si>
  <si>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</si>
  <si>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</si>
  <si>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</si>
  <si>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</si>
  <si>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</si>
  <si>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</si>
  <si>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</si>
  <si>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</si>
  <si>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</si>
  <si>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</si>
  <si>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</si>
  <si>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</si>
  <si>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</si>
  <si>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</si>
  <si>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</si>
  <si>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</si>
  <si>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</si>
  <si>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</si>
  <si>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</si>
  <si>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</si>
  <si>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</si>
  <si>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</si>
  <si>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</si>
  <si>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</si>
  <si>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</si>
  <si>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</si>
  <si>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</si>
  <si>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</si>
  <si>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</si>
  <si>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</si>
  <si>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</si>
  <si>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</si>
  <si>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</si>
  <si>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</si>
  <si>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</si>
  <si>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</si>
  <si>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</si>
  <si>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</si>
  <si>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</si>
  <si>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</si>
  <si>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</si>
  <si>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</si>
  <si>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</si>
  <si>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</si>
  <si>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</si>
  <si>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</si>
  <si>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</si>
  <si>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</si>
  <si>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</si>
  <si>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</si>
  <si>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</si>
  <si>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</si>
  <si>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</si>
  <si>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</si>
  <si>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</si>
  <si>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</si>
  <si>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</si>
  <si>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</si>
  <si>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</si>
  <si>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</si>
  <si>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</si>
  <si>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</si>
  <si>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</si>
  <si>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</si>
  <si>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</si>
  <si>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</si>
  <si>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</si>
  <si>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</si>
  <si>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</si>
  <si>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</si>
  <si>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</si>
  <si>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</si>
  <si>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</si>
  <si>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</si>
  <si>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</si>
  <si>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</si>
  <si>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</si>
  <si>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</si>
  <si>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</si>
  <si>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</si>
  <si>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</si>
  <si>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</si>
  <si>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</si>
  <si>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</si>
  <si>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</si>
  <si>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</si>
  <si>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</si>
  <si>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</si>
  <si>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</si>
  <si>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</si>
  <si>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</si>
  <si>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</si>
  <si>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</si>
  <si>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</si>
  <si>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</si>
  <si>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</si>
  <si>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</si>
  <si>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</si>
  <si>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</si>
  <si>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</si>
  <si>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</si>
  <si>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</si>
  <si>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</si>
  <si>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</si>
  <si>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</si>
  <si>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</si>
  <si>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</si>
  <si>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</si>
  <si>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</si>
  <si>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</si>
  <si>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</si>
  <si>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</si>
  <si>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</si>
  <si>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</si>
  <si>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</si>
  <si>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</si>
  <si>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</si>
  <si>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</si>
  <si>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</si>
  <si>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</si>
  <si>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</si>
  <si>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</si>
  <si>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</si>
  <si>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</si>
  <si>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</si>
  <si>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</si>
  <si>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</si>
  <si>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</si>
  <si>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</si>
  <si>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</si>
  <si>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</si>
  <si>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</si>
  <si>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</si>
  <si>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</si>
  <si>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</si>
  <si>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</si>
  <si>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</si>
  <si>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</si>
  <si>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</si>
  <si>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</si>
  <si>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</si>
  <si>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</si>
  <si>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</si>
  <si>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</si>
  <si>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</si>
  <si>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</si>
  <si>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</si>
  <si>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</si>
  <si>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</si>
  <si>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</si>
  <si>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</si>
  <si>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</si>
  <si>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</si>
  <si>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</si>
  <si>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</si>
  <si>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</si>
  <si>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</si>
  <si>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</si>
  <si>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</si>
  <si>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</si>
  <si>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</si>
  <si>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</si>
  <si>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</si>
  <si>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</si>
  <si>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</si>
  <si>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</si>
  <si>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</si>
  <si>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</si>
  <si>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</si>
  <si>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</si>
  <si>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</si>
  <si>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</si>
  <si>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</si>
  <si>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</si>
  <si>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</si>
  <si>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</si>
  <si>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</si>
  <si>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</si>
  <si>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</si>
  <si>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</si>
  <si>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</si>
  <si>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</si>
  <si>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</si>
  <si>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</si>
  <si>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</si>
  <si>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</si>
  <si>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</si>
  <si>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</si>
  <si>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</si>
  <si>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</si>
  <si>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</si>
  <si>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</si>
  <si>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</si>
  <si>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</si>
  <si>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</si>
  <si>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</si>
  <si>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</si>
  <si>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</si>
  <si>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</si>
  <si>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</si>
  <si>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</si>
  <si>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</si>
  <si>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</si>
  <si>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</si>
  <si>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</si>
  <si>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</si>
  <si>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</si>
  <si>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</si>
  <si>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</si>
  <si>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</si>
  <si>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</si>
  <si>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</si>
  <si>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</si>
  <si>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</si>
  <si>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</si>
  <si>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</si>
  <si>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</si>
  <si>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</si>
  <si>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</si>
  <si>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</si>
  <si>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</si>
  <si>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</si>
  <si>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</si>
  <si>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</si>
  <si>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</si>
  <si>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</si>
  <si>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</si>
  <si>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</si>
  <si>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</si>
  <si>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</si>
  <si>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</si>
  <si>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</si>
  <si>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</si>
  <si>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/>
  </si>
  <si>
    <t>Ortopedická klinika</t>
  </si>
  <si>
    <t>50113001</t>
  </si>
  <si>
    <t>Lékárna - léčiva</t>
  </si>
  <si>
    <t>50113006</t>
  </si>
  <si>
    <t>Lékárna - enterární výživa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</si>
  <si>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</si>
  <si>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</si>
  <si>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</si>
  <si>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</si>
  <si>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</si>
  <si>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</si>
  <si>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SumaKL</t>
  </si>
  <si>
    <t>1111</t>
  </si>
  <si>
    <t>Ortopedická klinika, lůžkové oddělení 29A</t>
  </si>
  <si>
    <t>SumaNS</t>
  </si>
  <si>
    <t>mezeraNS</t>
  </si>
  <si>
    <t>1112</t>
  </si>
  <si>
    <t>Ortopedická klinika, lůžkové oddělení 29B</t>
  </si>
  <si>
    <t>1113</t>
  </si>
  <si>
    <t>Ortoped.klinika, lůžkové odd. 29C (6 lůžek KÚČOCH)</t>
  </si>
  <si>
    <t>1121</t>
  </si>
  <si>
    <t>Ortopedická klinika, ambulance</t>
  </si>
  <si>
    <t>1131</t>
  </si>
  <si>
    <t>Ortopedická klinika, JIP 29A</t>
  </si>
  <si>
    <t>1162</t>
  </si>
  <si>
    <t>Ortopedická klinika, operační sál - lokální</t>
  </si>
  <si>
    <t>132650</t>
  </si>
  <si>
    <t>AULIN</t>
  </si>
  <si>
    <t>POR TBL NOB 30X100MG</t>
  </si>
  <si>
    <t>O</t>
  </si>
  <si>
    <t>100802</t>
  </si>
  <si>
    <t>802</t>
  </si>
  <si>
    <t>OPHTHALMO-SEPTONEX</t>
  </si>
  <si>
    <t>GTT OPH 1X10ML</t>
  </si>
  <si>
    <t>100889</t>
  </si>
  <si>
    <t>889</t>
  </si>
  <si>
    <t>PITYOL</t>
  </si>
  <si>
    <t>UNG 1X30GM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</si>
  <si>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</si>
  <si>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</si>
  <si>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</si>
  <si>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</si>
  <si>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</si>
  <si>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</si>
  <si>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</si>
  <si>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</si>
  <si>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</si>
  <si>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</si>
  <si>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</si>
  <si>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</si>
  <si>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</si>
  <si>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</si>
  <si>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</si>
  <si>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</si>
  <si>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</si>
  <si>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</si>
  <si>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</si>
  <si>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</si>
  <si>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</si>
  <si>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</si>
  <si>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</si>
  <si>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</si>
  <si>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</si>
  <si>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</si>
  <si>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</si>
  <si>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</si>
  <si>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</si>
  <si>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</si>
  <si>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132992</t>
  </si>
  <si>
    <t>32992</t>
  </si>
  <si>
    <t>ATROVENT N</t>
  </si>
  <si>
    <t>INH SOL PSS200X20RG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</si>
  <si>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</si>
  <si>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</si>
  <si>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</si>
  <si>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</si>
  <si>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</si>
  <si>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</si>
  <si>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</si>
  <si>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</si>
  <si>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</si>
  <si>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</si>
  <si>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</si>
  <si>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</si>
  <si>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</si>
  <si>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</si>
  <si>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</si>
  <si>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</si>
  <si>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183318</t>
  </si>
  <si>
    <t>83318</t>
  </si>
  <si>
    <t>DIGOXIN 0.125 LECIVA</t>
  </si>
  <si>
    <t>TBL 30X0.125MG</t>
  </si>
  <si>
    <t>188219</t>
  </si>
  <si>
    <t>88219</t>
  </si>
  <si>
    <t>LEXAURIN</t>
  </si>
  <si>
    <t>TBL 30X3MG</t>
  </si>
  <si>
    <t>188630</t>
  </si>
  <si>
    <t>88630</t>
  </si>
  <si>
    <t>TBL.MAGNESII LACTICI 0.5 GLO</t>
  </si>
  <si>
    <t>TBL 100X500MG</t>
  </si>
  <si>
    <t>193582</t>
  </si>
  <si>
    <t>93582</t>
  </si>
  <si>
    <t>ANACID 5ML</t>
  </si>
  <si>
    <t>SUS 30X5ML</t>
  </si>
  <si>
    <t>194248</t>
  </si>
  <si>
    <t>94248</t>
  </si>
  <si>
    <t>ZOLPIDEM-RATIOPHARM 10 MG</t>
  </si>
  <si>
    <t>POR TBL FLM 10X10MG</t>
  </si>
  <si>
    <t>197402</t>
  </si>
  <si>
    <t>97402</t>
  </si>
  <si>
    <t>SORBIFER DURULES</t>
  </si>
  <si>
    <t>TBL FC 50X100MG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</si>
  <si>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</si>
  <si>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</si>
  <si>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</si>
  <si>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</si>
  <si>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</si>
  <si>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</si>
  <si>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844145</t>
  </si>
  <si>
    <t>56350</t>
  </si>
  <si>
    <t>SPECIES UROLOGICAE PLANTA</t>
  </si>
  <si>
    <t>SPC 20X1.5GM(SÁČKY)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</si>
  <si>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</si>
  <si>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</si>
  <si>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</si>
  <si>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</si>
  <si>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</si>
  <si>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</si>
  <si>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</si>
  <si>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</si>
  <si>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</si>
  <si>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</si>
  <si>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</si>
  <si>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</si>
  <si>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</si>
  <si>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</si>
  <si>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</si>
  <si>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</si>
  <si>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</si>
  <si>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</si>
  <si>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</si>
  <si>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</si>
  <si>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</si>
  <si>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</si>
  <si>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</si>
  <si>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</si>
  <si>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</si>
  <si>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155824</t>
  </si>
  <si>
    <t>55824</t>
  </si>
  <si>
    <t>INJ 5X5ML/2500MG</t>
  </si>
  <si>
    <t>169189</t>
  </si>
  <si>
    <t>69189</t>
  </si>
  <si>
    <t>EUTHYROX 50</t>
  </si>
  <si>
    <t>TBL 100X50RG</t>
  </si>
  <si>
    <t>197698</t>
  </si>
  <si>
    <t>97698</t>
  </si>
  <si>
    <t>PENTOMER RETARD 400MG</t>
  </si>
  <si>
    <t>TBL OBD 20X400MG</t>
  </si>
  <si>
    <t>846346</t>
  </si>
  <si>
    <t>119672</t>
  </si>
  <si>
    <t>DICLOFENAC DUO PHARMASWISS 75 MG</t>
  </si>
  <si>
    <t>POR CPS RDR 30X75MG</t>
  </si>
  <si>
    <t>849034</t>
  </si>
  <si>
    <t>Emspoma M 200ml/chladivá tuba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</si>
  <si>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</si>
  <si>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</si>
  <si>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</si>
  <si>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</si>
  <si>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</si>
  <si>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</si>
  <si>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</si>
  <si>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</si>
  <si>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394619</t>
  </si>
  <si>
    <t>Menalind Professional masážní gel 200ml</t>
  </si>
  <si>
    <t>703722</t>
  </si>
  <si>
    <t>MENALIND Olejový spray na ochranu kůže</t>
  </si>
  <si>
    <t>848469</t>
  </si>
  <si>
    <t>500719</t>
  </si>
  <si>
    <t>XARELTO 10 MG</t>
  </si>
  <si>
    <t>POR TBL FLM 100X10MG</t>
  </si>
  <si>
    <t>847962</t>
  </si>
  <si>
    <t>AESCIN 30mg tbl.60 VULM</t>
  </si>
  <si>
    <t>125364</t>
  </si>
  <si>
    <t>25364</t>
  </si>
  <si>
    <t>POR CPS ETD 14X20MG</t>
  </si>
  <si>
    <t>166791</t>
  </si>
  <si>
    <t>66791</t>
  </si>
  <si>
    <t>DITROPAN</t>
  </si>
  <si>
    <t>TBL 30X5MG</t>
  </si>
  <si>
    <t>988709</t>
  </si>
  <si>
    <t>Masážní emulze Emspoma O hřejivá tuba 200ml</t>
  </si>
  <si>
    <t>848411</t>
  </si>
  <si>
    <t>84795</t>
  </si>
  <si>
    <t>ZOLPIDEM-RATHIOPHARM tbl. 100x10mg</t>
  </si>
  <si>
    <t>107678</t>
  </si>
  <si>
    <t>KALIUMCHLORID 7.45% BRAUN</t>
  </si>
  <si>
    <t>INF CNC SOL 20X20ML</t>
  </si>
  <si>
    <t>397057</t>
  </si>
  <si>
    <t>Suppositoria Glyc.Sanova Classic 2g</t>
  </si>
  <si>
    <t>280863</t>
  </si>
  <si>
    <t>80863</t>
  </si>
  <si>
    <t>CAVILON NSBF-SPRAY</t>
  </si>
  <si>
    <t>28ML PRO OŠETŘENÍ RAN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</si>
  <si>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</si>
  <si>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</si>
  <si>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</si>
  <si>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</si>
  <si>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</si>
  <si>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</si>
  <si>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167438</t>
  </si>
  <si>
    <t>UROREC 4 MG</t>
  </si>
  <si>
    <t>POR CPS DUR 30X4MG</t>
  </si>
  <si>
    <t>P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</si>
  <si>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</si>
  <si>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</si>
  <si>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</si>
  <si>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</si>
  <si>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</si>
  <si>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</si>
  <si>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</si>
  <si>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</si>
  <si>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</si>
  <si>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</si>
  <si>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</si>
  <si>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</si>
  <si>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</si>
  <si>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</si>
  <si>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</si>
  <si>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</si>
  <si>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</si>
  <si>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</si>
  <si>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</si>
  <si>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</si>
  <si>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</si>
  <si>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</si>
  <si>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</si>
  <si>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</si>
  <si>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</si>
  <si>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</si>
  <si>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</si>
  <si>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</si>
  <si>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</si>
  <si>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</si>
  <si>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</si>
  <si>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</si>
  <si>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</si>
  <si>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</si>
  <si>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844554</t>
  </si>
  <si>
    <t>114065</t>
  </si>
  <si>
    <t>LOZAP 50 ZENTIVA</t>
  </si>
  <si>
    <t>POR TBL FLM 30X50MG</t>
  </si>
  <si>
    <t>848545</t>
  </si>
  <si>
    <t>127546</t>
  </si>
  <si>
    <t>AMESOS 10 MG/5 MG TABLETY</t>
  </si>
  <si>
    <t>POR TBL NOB 30</t>
  </si>
  <si>
    <t>849561</t>
  </si>
  <si>
    <t>125060</t>
  </si>
  <si>
    <t>APO-AMLO 5</t>
  </si>
  <si>
    <t>POR TBL NOB 30X5MG</t>
  </si>
  <si>
    <t>112891</t>
  </si>
  <si>
    <t>12891</t>
  </si>
  <si>
    <t>TBL 15X100MG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</si>
  <si>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</si>
  <si>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</si>
  <si>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</si>
  <si>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</si>
  <si>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</si>
  <si>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</si>
  <si>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</si>
  <si>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132059</t>
  </si>
  <si>
    <t>32059</t>
  </si>
  <si>
    <t>INJ SOL 10X0.4ML</t>
  </si>
  <si>
    <t>16913</t>
  </si>
  <si>
    <t>MOXOSTAD 0,2 MG</t>
  </si>
  <si>
    <t>POR TBL FLM 30X0.2MG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</si>
  <si>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</si>
  <si>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</si>
  <si>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</si>
  <si>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</si>
  <si>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</si>
  <si>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</si>
  <si>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</si>
  <si>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</si>
  <si>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</si>
  <si>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</si>
  <si>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</si>
  <si>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</si>
  <si>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</si>
  <si>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</si>
  <si>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162496</t>
  </si>
  <si>
    <t>TAZIP 4 G/0,5 G</t>
  </si>
  <si>
    <t>INJ+INF PLV SOL 10X4,5GM</t>
  </si>
  <si>
    <t>193465</t>
  </si>
  <si>
    <t>93465</t>
  </si>
  <si>
    <t>NOLICIN</t>
  </si>
  <si>
    <t>TBL 20X400MG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</si>
  <si>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</si>
  <si>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</si>
  <si>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</si>
  <si>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</si>
  <si>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</si>
  <si>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</si>
  <si>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</si>
  <si>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</si>
  <si>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</si>
  <si>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</si>
  <si>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</si>
  <si>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</si>
  <si>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</si>
  <si>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</si>
  <si>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</si>
  <si>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</si>
  <si>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</si>
  <si>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</si>
  <si>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</si>
  <si>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</si>
  <si>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</si>
  <si>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</si>
  <si>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</si>
  <si>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</si>
  <si>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</si>
  <si>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</si>
  <si>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</si>
  <si>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</si>
  <si>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</si>
  <si>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</si>
  <si>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</si>
  <si>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</si>
  <si>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</si>
  <si>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</si>
  <si>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</si>
  <si>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100498</t>
  </si>
  <si>
    <t>498</t>
  </si>
  <si>
    <t>MAGNESIUM SULFURICUM BIOTIKA</t>
  </si>
  <si>
    <t>INJ 5X10ML 10%</t>
  </si>
  <si>
    <t>100502</t>
  </si>
  <si>
    <t>502</t>
  </si>
  <si>
    <t>INJ 10X10ML 1%</t>
  </si>
  <si>
    <t>100610</t>
  </si>
  <si>
    <t>610</t>
  </si>
  <si>
    <t>SYNTOPHYLLIN</t>
  </si>
  <si>
    <t>INJ 5X10ML/240MG</t>
  </si>
  <si>
    <t>112894</t>
  </si>
  <si>
    <t>12894</t>
  </si>
  <si>
    <t>GRA 15X100MG(SACKY)</t>
  </si>
  <si>
    <t>147193</t>
  </si>
  <si>
    <t>47193</t>
  </si>
  <si>
    <t>HUMULIN R 100 M.J./ML</t>
  </si>
  <si>
    <t>INJ 1X10ML/1KU</t>
  </si>
  <si>
    <t>183272</t>
  </si>
  <si>
    <t>83272</t>
  </si>
  <si>
    <t>EBRANTIL 60 RETARD</t>
  </si>
  <si>
    <t>POR CPS PRO 50X60MG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</si>
  <si>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</si>
  <si>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</si>
  <si>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</si>
  <si>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</si>
  <si>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</si>
  <si>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</si>
  <si>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</si>
  <si>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197522</t>
  </si>
  <si>
    <t>97522</t>
  </si>
  <si>
    <t>TBL OBD 30</t>
  </si>
  <si>
    <t>844305</t>
  </si>
  <si>
    <t>103541</t>
  </si>
  <si>
    <t>MINIDIAB</t>
  </si>
  <si>
    <t>845008</t>
  </si>
  <si>
    <t>107806</t>
  </si>
  <si>
    <t>AESCIN-TEVA</t>
  </si>
  <si>
    <t>POR TBL FLM 30X20MG</t>
  </si>
  <si>
    <t>848950</t>
  </si>
  <si>
    <t>155148</t>
  </si>
  <si>
    <t>POR TBL NOB 12X500MG</t>
  </si>
  <si>
    <t>850642</t>
  </si>
  <si>
    <t>169673</t>
  </si>
  <si>
    <t>CALTRATE PLUS</t>
  </si>
  <si>
    <t>102818</t>
  </si>
  <si>
    <t>2818</t>
  </si>
  <si>
    <t>ENDIARON</t>
  </si>
  <si>
    <t>TBL OBD 20X250MG</t>
  </si>
  <si>
    <t>154094</t>
  </si>
  <si>
    <t>54094</t>
  </si>
  <si>
    <t>TRITTICO AC 75</t>
  </si>
  <si>
    <t>TBL RET 30X75MG</t>
  </si>
  <si>
    <t>846824</t>
  </si>
  <si>
    <t>124087</t>
  </si>
  <si>
    <t>PRESTANCE 5 MG/5 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</si>
  <si>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</si>
  <si>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</si>
  <si>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</si>
  <si>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</si>
  <si>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</si>
  <si>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</si>
  <si>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</si>
  <si>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</si>
  <si>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900240</t>
  </si>
  <si>
    <t>DZ TRIXO LIND 500ML</t>
  </si>
  <si>
    <t>114958</t>
  </si>
  <si>
    <t>14958</t>
  </si>
  <si>
    <t>RIVOTRIL 2 MG</t>
  </si>
  <si>
    <t>TBL 30X2MG</t>
  </si>
  <si>
    <t>167547</t>
  </si>
  <si>
    <t>67547</t>
  </si>
  <si>
    <t>ALMIRAL</t>
  </si>
  <si>
    <t>INJ 10X3ML/75MG</t>
  </si>
  <si>
    <t>108499</t>
  </si>
  <si>
    <t>8499</t>
  </si>
  <si>
    <t>DIPIDOLOR</t>
  </si>
  <si>
    <t>INJ 5X2ML 7.5MG/ML</t>
  </si>
  <si>
    <t>189869</t>
  </si>
  <si>
    <t>89869</t>
  </si>
  <si>
    <t>DIPROPHOS</t>
  </si>
  <si>
    <t>INJ 5X1ML</t>
  </si>
  <si>
    <t>850729</t>
  </si>
  <si>
    <t>157875</t>
  </si>
  <si>
    <t>PARACETAMOL KABI 10MG/ML</t>
  </si>
  <si>
    <t>INF SOL 10X100ML/1000MG</t>
  </si>
  <si>
    <t>168096</t>
  </si>
  <si>
    <t>IFIRMACOMBI 150 MG/12,5 MG</t>
  </si>
  <si>
    <t>POR TBL FLM 28</t>
  </si>
  <si>
    <t>850134</t>
  </si>
  <si>
    <t>115480</t>
  </si>
  <si>
    <t>APO-ENALAPRIL 10 MG</t>
  </si>
  <si>
    <t>POR TBL NOB 100X10MG</t>
  </si>
  <si>
    <t>112892</t>
  </si>
  <si>
    <t>12892</t>
  </si>
  <si>
    <t>TBL 30X100MG</t>
  </si>
  <si>
    <t>132087</t>
  </si>
  <si>
    <t>32087</t>
  </si>
  <si>
    <t>TRALGIT 100 INJ</t>
  </si>
  <si>
    <t>INJ SOL 5X2ML/100MG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</si>
  <si>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</si>
  <si>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</si>
  <si>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</si>
  <si>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</si>
  <si>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</si>
  <si>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</si>
  <si>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</si>
  <si>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</si>
  <si>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159671</t>
  </si>
  <si>
    <t>59671</t>
  </si>
  <si>
    <t>POR TBL RET10X100MG</t>
  </si>
  <si>
    <t>159810</t>
  </si>
  <si>
    <t>59810</t>
  </si>
  <si>
    <t>INJ SOL 10X1.0ML</t>
  </si>
  <si>
    <t>849453</t>
  </si>
  <si>
    <t>163077</t>
  </si>
  <si>
    <t>AMARYL 2 MG</t>
  </si>
  <si>
    <t>POR TBL NOB 30X2MG</t>
  </si>
  <si>
    <t>190044</t>
  </si>
  <si>
    <t>90044</t>
  </si>
  <si>
    <t>DEPO-MEDROL</t>
  </si>
  <si>
    <t>INJ 1X1ML/40MG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</si>
  <si>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</si>
  <si>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</si>
  <si>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</si>
  <si>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</si>
  <si>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</si>
  <si>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</si>
  <si>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</si>
  <si>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</si>
  <si>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87240</t>
  </si>
  <si>
    <t>Fanhdi 100 I.U/ml(1000 I.U.)GRIFOLS</t>
  </si>
  <si>
    <t>87239</t>
  </si>
  <si>
    <t>Fanhdi 50 I.U./ml(500 I.U) GRIFOLS</t>
  </si>
  <si>
    <t>51383</t>
  </si>
  <si>
    <t>INF SOL 10X500MLPELAH</t>
  </si>
  <si>
    <t>102477</t>
  </si>
  <si>
    <t>2477</t>
  </si>
  <si>
    <t>TBL 20X5MG</t>
  </si>
  <si>
    <t>116439</t>
  </si>
  <si>
    <t>16439</t>
  </si>
  <si>
    <t>LOMIR SRO</t>
  </si>
  <si>
    <t>POR CPS PRO 30X5MG</t>
  </si>
  <si>
    <t>125366</t>
  </si>
  <si>
    <t>25366</t>
  </si>
  <si>
    <t>POR CPS ETD 90X20MG</t>
  </si>
  <si>
    <t>146981</t>
  </si>
  <si>
    <t>46981</t>
  </si>
  <si>
    <t>BETALOC SR 200MG</t>
  </si>
  <si>
    <t>TBL RET 30X200MG</t>
  </si>
  <si>
    <t>176064</t>
  </si>
  <si>
    <t>76064</t>
  </si>
  <si>
    <t>ACIDUM FOLICUM LECIVA</t>
  </si>
  <si>
    <t>DRG 30X10MG</t>
  </si>
  <si>
    <t>188217</t>
  </si>
  <si>
    <t>88217</t>
  </si>
  <si>
    <t>TBL 30X1.5MG</t>
  </si>
  <si>
    <t>192729</t>
  </si>
  <si>
    <t>92729</t>
  </si>
  <si>
    <t>ACIDUM ASCORBICUM</t>
  </si>
  <si>
    <t>INJ 5X5ML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</si>
  <si>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</si>
  <si>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</si>
  <si>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</si>
  <si>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</si>
  <si>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</si>
  <si>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</si>
  <si>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</si>
  <si>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</si>
  <si>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844651</t>
  </si>
  <si>
    <t>101205</t>
  </si>
  <si>
    <t>PRESTARIUM NEO</t>
  </si>
  <si>
    <t>POR TBL FLM 30X5MG</t>
  </si>
  <si>
    <t>849535</t>
  </si>
  <si>
    <t>134292</t>
  </si>
  <si>
    <t>VALSACOMBI 160 MG/25 MG</t>
  </si>
  <si>
    <t>100489</t>
  </si>
  <si>
    <t>489</t>
  </si>
  <si>
    <t>KANAVIT</t>
  </si>
  <si>
    <t>INJ 5X1ML/10MG</t>
  </si>
  <si>
    <t>116467</t>
  </si>
  <si>
    <t>16467</t>
  </si>
  <si>
    <t>IMACORT</t>
  </si>
  <si>
    <t>DRM CRM 1X20GM</t>
  </si>
  <si>
    <t>159448</t>
  </si>
  <si>
    <t>59448</t>
  </si>
  <si>
    <t>DUROGESIC 25MCG/H</t>
  </si>
  <si>
    <t>EMP 5X2.5MG(10CM2)</t>
  </si>
  <si>
    <t>790011</t>
  </si>
  <si>
    <t>Emspoma M 500g/chladivá</t>
  </si>
  <si>
    <t>841577</t>
  </si>
  <si>
    <t>MENALIND Professional olej.přís. 500ml</t>
  </si>
  <si>
    <t>921533</t>
  </si>
  <si>
    <t>KL UNG.ELOCOM 15G,LENIENS AD 100G</t>
  </si>
  <si>
    <t>158654</t>
  </si>
  <si>
    <t>58654</t>
  </si>
  <si>
    <t>CLOTRIMAZOL AL 200</t>
  </si>
  <si>
    <t>TBL VAG 3X200MG+APL</t>
  </si>
  <si>
    <t>911930</t>
  </si>
  <si>
    <t>KL KAL.PERMANGANAS 5 G</t>
  </si>
  <si>
    <t>988088</t>
  </si>
  <si>
    <t>Walmark Laktobacily FORTE s fruktooligosach.60+60</t>
  </si>
  <si>
    <t>116932</t>
  </si>
  <si>
    <t>16932</t>
  </si>
  <si>
    <t>MOXOSTAD 0.4 MG</t>
  </si>
  <si>
    <t>POR TBL FLM30X0.4MG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</si>
  <si>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</si>
  <si>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</si>
  <si>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</si>
  <si>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</si>
  <si>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</si>
  <si>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</si>
  <si>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</si>
  <si>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</si>
  <si>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159673</t>
  </si>
  <si>
    <t>59673</t>
  </si>
  <si>
    <t>POR TBL RET50X100MG</t>
  </si>
  <si>
    <t>166030</t>
  </si>
  <si>
    <t>66030</t>
  </si>
  <si>
    <t>ZODAC</t>
  </si>
  <si>
    <t>176690</t>
  </si>
  <si>
    <t>BETAHISTIN ACTAVIS 24 MG</t>
  </si>
  <si>
    <t>POR TBL NOB 60X24MG</t>
  </si>
  <si>
    <t>849713</t>
  </si>
  <si>
    <t>125046</t>
  </si>
  <si>
    <t>APO-AMLO 10</t>
  </si>
  <si>
    <t>POR TBL NOB 30X10MG</t>
  </si>
  <si>
    <t>849990</t>
  </si>
  <si>
    <t>102596</t>
  </si>
  <si>
    <t>CARVESAN 6,25</t>
  </si>
  <si>
    <t>POR TBL NOB 30X6,25MG</t>
  </si>
  <si>
    <t>101066</t>
  </si>
  <si>
    <t>1066</t>
  </si>
  <si>
    <t>FRAMYKOIN</t>
  </si>
  <si>
    <t>UNG 1X10GM</t>
  </si>
  <si>
    <t>103708</t>
  </si>
  <si>
    <t>3708</t>
  </si>
  <si>
    <t>ZYVOXID</t>
  </si>
  <si>
    <t>INF SOL 10X300ML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</si>
  <si>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</si>
  <si>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</si>
  <si>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</si>
  <si>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</si>
  <si>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</si>
  <si>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</si>
  <si>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</si>
  <si>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192290</t>
  </si>
  <si>
    <t>92290</t>
  </si>
  <si>
    <t>EDICIN 1GM</t>
  </si>
  <si>
    <t>INJ.SICC.1X1GM</t>
  </si>
  <si>
    <t>103902</t>
  </si>
  <si>
    <t>3902</t>
  </si>
  <si>
    <t>POR TBL FLM10X600MG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</si>
  <si>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</si>
  <si>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</si>
  <si>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</si>
  <si>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</si>
  <si>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</si>
  <si>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</si>
  <si>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105951</t>
  </si>
  <si>
    <t>5951</t>
  </si>
  <si>
    <t>AMOKSIKLAV 1G</t>
  </si>
  <si>
    <t>TBL OBD 14X1GM</t>
  </si>
  <si>
    <t>153202</t>
  </si>
  <si>
    <t>53202</t>
  </si>
  <si>
    <t>CIPHIN 500</t>
  </si>
  <si>
    <t>105113</t>
  </si>
  <si>
    <t>5113</t>
  </si>
  <si>
    <t>TARGOCID 400MG</t>
  </si>
  <si>
    <t>INJ SIC 1X400MG+SOL</t>
  </si>
  <si>
    <t>193921</t>
  </si>
  <si>
    <t>93921</t>
  </si>
  <si>
    <t>BENEMICIN 150 MG</t>
  </si>
  <si>
    <t>CPS 100X150MG</t>
  </si>
  <si>
    <t>166036</t>
  </si>
  <si>
    <t>66036</t>
  </si>
  <si>
    <t>MYCOMAX 100</t>
  </si>
  <si>
    <t>CPS 28X100MG</t>
  </si>
  <si>
    <t>164881</t>
  </si>
  <si>
    <t>64881</t>
  </si>
  <si>
    <t>BEROTEC N 100 MCG</t>
  </si>
  <si>
    <t>INH SOL PSS200 DAV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</si>
  <si>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</si>
  <si>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</si>
  <si>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</si>
  <si>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</si>
  <si>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</si>
  <si>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</si>
  <si>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</si>
  <si>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840572</t>
  </si>
  <si>
    <t>Sonografický gel Vita 520ml</t>
  </si>
  <si>
    <t>380759</t>
  </si>
  <si>
    <t>80759</t>
  </si>
  <si>
    <t>OPSITE SPRAY 240 ML</t>
  </si>
  <si>
    <t>TRANSPARENTNÍ FILM</t>
  </si>
  <si>
    <t>192143</t>
  </si>
  <si>
    <t>INJ SUS 5X1ML/7MG</t>
  </si>
  <si>
    <t>140536</t>
  </si>
  <si>
    <t>40536</t>
  </si>
  <si>
    <t>INJ 1X5ML 40MG/ML</t>
  </si>
  <si>
    <t>47244</t>
  </si>
  <si>
    <t>GLUKÓZA 5 BRAUN</t>
  </si>
  <si>
    <t>47256</t>
  </si>
  <si>
    <t>INF SOL 20X100ML-PE</t>
  </si>
  <si>
    <t>100269</t>
  </si>
  <si>
    <t>269</t>
  </si>
  <si>
    <t>PREDNISON 5 LECIVA</t>
  </si>
  <si>
    <t>100362</t>
  </si>
  <si>
    <t>362</t>
  </si>
  <si>
    <t>ADRENALIN LECIVA</t>
  </si>
  <si>
    <t>INJ 5X1ML/1MG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</si>
  <si>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</si>
  <si>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</si>
  <si>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</si>
  <si>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</si>
  <si>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</si>
  <si>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</si>
  <si>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</si>
  <si>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</si>
  <si>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</si>
  <si>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</si>
  <si>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</si>
  <si>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</si>
  <si>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104307</t>
  </si>
  <si>
    <t>4307</t>
  </si>
  <si>
    <t>NITRO POHL INFUS.</t>
  </si>
  <si>
    <t>INF 10X10ML/10MG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</si>
  <si>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</si>
  <si>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</si>
  <si>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</si>
  <si>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</si>
  <si>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</si>
  <si>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</si>
  <si>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</si>
  <si>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156807</t>
  </si>
  <si>
    <t>56807</t>
  </si>
  <si>
    <t>FURORESE 125</t>
  </si>
  <si>
    <t>TBL 30X125MG</t>
  </si>
  <si>
    <t>166555</t>
  </si>
  <si>
    <t>66555</t>
  </si>
  <si>
    <t>MAGNOSOLV</t>
  </si>
  <si>
    <t>GRA 30X6.1GM(SACKY)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</si>
  <si>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</si>
  <si>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</si>
  <si>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</si>
  <si>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</si>
  <si>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</si>
  <si>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</si>
  <si>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</si>
  <si>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</si>
  <si>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198219</t>
  </si>
  <si>
    <t>98219</t>
  </si>
  <si>
    <t>FURON</t>
  </si>
  <si>
    <t>TBL 50X40MG</t>
  </si>
  <si>
    <t>395210</t>
  </si>
  <si>
    <t>Aqua Touch Jelly 25x6ml</t>
  </si>
  <si>
    <t>773465</t>
  </si>
  <si>
    <t>Indulona Rakytníková</t>
  </si>
  <si>
    <t>841176</t>
  </si>
  <si>
    <t>Indulona Univerzální 100ml</t>
  </si>
  <si>
    <t>842230</t>
  </si>
  <si>
    <t>Vazelina bílá kosmetic.Valinka  50ml</t>
  </si>
  <si>
    <t>848632</t>
  </si>
  <si>
    <t>125315</t>
  </si>
  <si>
    <t>INJ SOL 12X2ML/100MG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</si>
  <si>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</si>
  <si>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</si>
  <si>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</si>
  <si>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</si>
  <si>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</si>
  <si>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</si>
  <si>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</si>
  <si>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</si>
  <si>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100394</t>
  </si>
  <si>
    <t>394</t>
  </si>
  <si>
    <t>ATROPIN BIOTIKA 1MG</t>
  </si>
  <si>
    <t>INJ 10X1ML/1MG</t>
  </si>
  <si>
    <t>110086</t>
  </si>
  <si>
    <t>10086</t>
  </si>
  <si>
    <t>NEODOLPASSE</t>
  </si>
  <si>
    <t>INF 10X250ML</t>
  </si>
  <si>
    <t>136164</t>
  </si>
  <si>
    <t>ALFUZOSIN MYLAN 10 MG</t>
  </si>
  <si>
    <t>POR TBL PRO 30X10MG</t>
  </si>
  <si>
    <t>159357</t>
  </si>
  <si>
    <t>59357</t>
  </si>
  <si>
    <t>RINGERUV ROZTOK BRAUN</t>
  </si>
  <si>
    <t>INF 10X500ML(LDPE)</t>
  </si>
  <si>
    <t>162315</t>
  </si>
  <si>
    <t>62315</t>
  </si>
  <si>
    <t>BETADINE - zelená</t>
  </si>
  <si>
    <t>LIQ 1X30ML</t>
  </si>
  <si>
    <t>193724</t>
  </si>
  <si>
    <t>93724</t>
  </si>
  <si>
    <t>INDOMETACIN 100 BERLIN-CHEMIE</t>
  </si>
  <si>
    <t>SUP 10X100MG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</si>
  <si>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</si>
  <si>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</si>
  <si>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</si>
  <si>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</si>
  <si>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</si>
  <si>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</si>
  <si>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</si>
  <si>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162597</t>
  </si>
  <si>
    <t>62597</t>
  </si>
  <si>
    <t>ENAP I.V.</t>
  </si>
  <si>
    <t>INJ 5X1ML/1.25MG</t>
  </si>
  <si>
    <t>190763</t>
  </si>
  <si>
    <t>90763</t>
  </si>
  <si>
    <t>EBRANTIL I.V.25</t>
  </si>
  <si>
    <t>INJ 5X5ML/25MG</t>
  </si>
  <si>
    <t>394762</t>
  </si>
  <si>
    <t>Ubrousky dět. s klipem Baby wipes Gently 72ks</t>
  </si>
  <si>
    <t>100392</t>
  </si>
  <si>
    <t>392</t>
  </si>
  <si>
    <t>ATROPIN BIOTIKA 0.5MG</t>
  </si>
  <si>
    <t>INJ 10X1ML/0.5MG</t>
  </si>
  <si>
    <t>705608</t>
  </si>
  <si>
    <t>Indulona A/64 ung.100ml modrá</t>
  </si>
  <si>
    <t>100407</t>
  </si>
  <si>
    <t>407</t>
  </si>
  <si>
    <t>CALCIUM BIOTIKA</t>
  </si>
  <si>
    <t>INJ 10X10ML/1GM</t>
  </si>
  <si>
    <t>193723</t>
  </si>
  <si>
    <t>93723</t>
  </si>
  <si>
    <t>INDOMETACIN 50 BERLIN-CHEMIE</t>
  </si>
  <si>
    <t>SUP 10X50MG</t>
  </si>
  <si>
    <t>842351</t>
  </si>
  <si>
    <t>Stopangin sol. 250ml</t>
  </si>
  <si>
    <t>845265</t>
  </si>
  <si>
    <t>107935</t>
  </si>
  <si>
    <t>GLYVENOL 400</t>
  </si>
  <si>
    <t>POR CPS MOL 60X400MG</t>
  </si>
  <si>
    <t>146692</t>
  </si>
  <si>
    <t>46692</t>
  </si>
  <si>
    <t>EUTHYROX 75</t>
  </si>
  <si>
    <t>TBL 100X75RG</t>
  </si>
  <si>
    <t>128786</t>
  </si>
  <si>
    <t>28786</t>
  </si>
  <si>
    <t>TOVIAZ 4 MG</t>
  </si>
  <si>
    <t>POR TBL PRO 28X4MG</t>
  </si>
  <si>
    <t>841314</t>
  </si>
  <si>
    <t>MENALIND Ochranná pěna 100ml</t>
  </si>
  <si>
    <t>988330</t>
  </si>
  <si>
    <t>HBF Borová mast 30g</t>
  </si>
  <si>
    <t>102132</t>
  </si>
  <si>
    <t>2132</t>
  </si>
  <si>
    <t>CARDILAN</t>
  </si>
  <si>
    <t>INJ 10X10ML</t>
  </si>
  <si>
    <t>158659</t>
  </si>
  <si>
    <t>58659</t>
  </si>
  <si>
    <t>ATENOLOL AL 25</t>
  </si>
  <si>
    <t>POR TBL NOB 30X25MG</t>
  </si>
  <si>
    <t>110602</t>
  </si>
  <si>
    <t>10602</t>
  </si>
  <si>
    <t>TANTUM VERDE SPRAY</t>
  </si>
  <si>
    <t>ORM SPR 30ML 0.15%</t>
  </si>
  <si>
    <t>987840</t>
  </si>
  <si>
    <t>Bella Happy 64 ks dětské vlhčené ubrousky</t>
  </si>
  <si>
    <t>164703</t>
  </si>
  <si>
    <t>64703</t>
  </si>
  <si>
    <t>TANATRIL 5 MG</t>
  </si>
  <si>
    <t>845347</t>
  </si>
  <si>
    <t>Optive gtt.</t>
  </si>
  <si>
    <t>621118</t>
  </si>
  <si>
    <t>Batole dětské vlhčené ubrousky 72ks</t>
  </si>
  <si>
    <t>110252</t>
  </si>
  <si>
    <t>10252</t>
  </si>
  <si>
    <t>CAVINTON FORTE</t>
  </si>
  <si>
    <t>128222</t>
  </si>
  <si>
    <t>28222</t>
  </si>
  <si>
    <t>LYRICA 150 MG</t>
  </si>
  <si>
    <t>POR CPSDUR14X150MG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</si>
  <si>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</si>
  <si>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</si>
  <si>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</si>
  <si>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</si>
  <si>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</si>
  <si>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</si>
  <si>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</si>
  <si>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</si>
  <si>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159808</t>
  </si>
  <si>
    <t>59808</t>
  </si>
  <si>
    <t>INJ 10X0.8ML/15.2KU</t>
  </si>
  <si>
    <t>193969</t>
  </si>
  <si>
    <t>93969</t>
  </si>
  <si>
    <t>RANITAL</t>
  </si>
  <si>
    <t>INJ 5X2ML/50MG</t>
  </si>
  <si>
    <t>126786</t>
  </si>
  <si>
    <t>26786</t>
  </si>
  <si>
    <t>NOVORAPID 100 U/ML</t>
  </si>
  <si>
    <t>INJ SOL 1X10ML</t>
  </si>
  <si>
    <t>117431</t>
  </si>
  <si>
    <t>17431</t>
  </si>
  <si>
    <t>CITALEC 20 ZENTIVA</t>
  </si>
  <si>
    <t>POR TBL FLM30X20MG</t>
  </si>
  <si>
    <t>191922</t>
  </si>
  <si>
    <t>SIOFOR 1000</t>
  </si>
  <si>
    <t>POR TBL FLM 60X1000MG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</si>
  <si>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</si>
  <si>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</si>
  <si>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</si>
  <si>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</si>
  <si>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</si>
  <si>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</si>
  <si>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</si>
  <si>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</si>
  <si>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</si>
  <si>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</si>
  <si>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</si>
  <si>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</si>
  <si>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</si>
  <si>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</si>
  <si>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</si>
  <si>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</si>
  <si>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33750</t>
  </si>
  <si>
    <t>NUTRIDRINK CREME S PŘÍCHUTÍ VANILKOVOU</t>
  </si>
  <si>
    <t>POR SOL 4X125GM</t>
  </si>
  <si>
    <t>133323</t>
  </si>
  <si>
    <t>33323</t>
  </si>
  <si>
    <t>NUTRIDRINK S KARAMEL. PŘÍCHUTÍ</t>
  </si>
  <si>
    <t>395579</t>
  </si>
  <si>
    <t>33752</t>
  </si>
  <si>
    <t>NUTRIDRINK  CREME S PŘÍCHUTÍ LES.OVOCE</t>
  </si>
  <si>
    <t>4x125ml</t>
  </si>
  <si>
    <t>133326</t>
  </si>
  <si>
    <t>33326</t>
  </si>
  <si>
    <t>NUTRIDRINK MULTI FIBRE S VANIL.</t>
  </si>
  <si>
    <t>100536</t>
  </si>
  <si>
    <t>536</t>
  </si>
  <si>
    <t>NORADRENALIN LECIVA</t>
  </si>
  <si>
    <t>900814</t>
  </si>
  <si>
    <t>KL SOL.FORMAL.K FIXACI TKANI,1000G</t>
  </si>
  <si>
    <t>920200</t>
  </si>
  <si>
    <t>DZ BRAUNOL 1 L</t>
  </si>
  <si>
    <t>121393</t>
  </si>
  <si>
    <t>21393</t>
  </si>
  <si>
    <t>PATENTBLAU V</t>
  </si>
  <si>
    <t>144328</t>
  </si>
  <si>
    <t>GARAMYCIN SCHWAMM</t>
  </si>
  <si>
    <t>DRM SPO 1X130MG</t>
  </si>
  <si>
    <t>113441</t>
  </si>
  <si>
    <t>13441</t>
  </si>
  <si>
    <t>RINGERŮV ROZTOK VIAFLO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</si>
  <si>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</si>
  <si>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</si>
  <si>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</si>
  <si>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</si>
  <si>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</si>
  <si>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</si>
  <si>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</si>
  <si>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1111 - Ortopedická klinika, lůžkové oddělení 29A</t>
  </si>
  <si>
    <t>1113 - Ortoped.klinika, lůžkové odd. 29C (6 lůžek KÚČOCH)</t>
  </si>
  <si>
    <t>1131 - Ortopedická klinika, JIP 29A</t>
  </si>
  <si>
    <t>1112 - Ortopedická klinika, lůžkové oddělení 29B</t>
  </si>
  <si>
    <t>1121 - Ortopedická klinika, ambulance</t>
  </si>
  <si>
    <t>M01AX17 - Nimesulid</t>
  </si>
  <si>
    <t>C07AB02 - Metoprolol</t>
  </si>
  <si>
    <t>A10BA02 - Metformin</t>
  </si>
  <si>
    <t>J01FF01 - Klindamycin</t>
  </si>
  <si>
    <t>A10AB05 - Inzulin aspart</t>
  </si>
  <si>
    <t>J01XA02 - Teikoplanin</t>
  </si>
  <si>
    <t>N03AX12 - Gabapentin</t>
  </si>
  <si>
    <t>N07CA01 - Betahistin</t>
  </si>
  <si>
    <t>J01DB04 - Cefazolin</t>
  </si>
  <si>
    <t>A10BB12 - Glimepirid</t>
  </si>
  <si>
    <t>J01MA02 - Ciprofloxacin</t>
  </si>
  <si>
    <t>B01AB06 - Nadroparin</t>
  </si>
  <si>
    <t>A02BC02 - Pantoprazol</t>
  </si>
  <si>
    <t>C02AC05 - Moxonidin</t>
  </si>
  <si>
    <t>N06AB04 - Citalopram</t>
  </si>
  <si>
    <t>V06XX - Potraviny pro zvláštní lékařské účely (PZLÚ)</t>
  </si>
  <si>
    <t>A06AD11 - Laktulóza</t>
  </si>
  <si>
    <t>H02AB04 - Methylprednisolon</t>
  </si>
  <si>
    <t>J01CR02 - Amoxicilin a enzymový inhibitor</t>
  </si>
  <si>
    <t>C07AB05 - Betaxolol</t>
  </si>
  <si>
    <t>J01DC02 - Cefuroxim</t>
  </si>
  <si>
    <t>C07AB07 - Bisoprolol</t>
  </si>
  <si>
    <t>J01MA01 - Ofloxacin</t>
  </si>
  <si>
    <t>C07AG02 - Karvedilol</t>
  </si>
  <si>
    <t>J01XA01 - Vankomycin</t>
  </si>
  <si>
    <t>C08CA01 - Amlodipin</t>
  </si>
  <si>
    <t>J02AC01 - Flukonazol</t>
  </si>
  <si>
    <t>C09AA02 - Enalapril</t>
  </si>
  <si>
    <t>N02AX02 - Tramadol</t>
  </si>
  <si>
    <t>C09BB03 - Lisinopril a amlodipin</t>
  </si>
  <si>
    <t>N03AX16 - Pregabalin</t>
  </si>
  <si>
    <t>C09CA01 - Losartan</t>
  </si>
  <si>
    <t>N06BX18 - Vinpocetin</t>
  </si>
  <si>
    <t>C10AA05 - Atorvastatin</t>
  </si>
  <si>
    <t>R06AE07 - Cetirizin</t>
  </si>
  <si>
    <t>C10AB05 - Fenofibrát</t>
  </si>
  <si>
    <t>A02BA02 - Ranitidin</t>
  </si>
  <si>
    <t>C10BX03 - Atorvastatin a amlodipin</t>
  </si>
  <si>
    <t>A06AD11</t>
  </si>
  <si>
    <t>B01AB06</t>
  </si>
  <si>
    <t>C02AC05</t>
  </si>
  <si>
    <t>C07AB05</t>
  </si>
  <si>
    <t>C08CA01</t>
  </si>
  <si>
    <t>C09BB03</t>
  </si>
  <si>
    <t>C09CA01</t>
  </si>
  <si>
    <t>C10AA05</t>
  </si>
  <si>
    <t>C10BX03</t>
  </si>
  <si>
    <t>CADUET 5 MG/10 MG</t>
  </si>
  <si>
    <t>J01CR02</t>
  </si>
  <si>
    <t>AMOKSIKLAV 1,2 G</t>
  </si>
  <si>
    <t>INJ PLV SOL 5X1.2GM</t>
  </si>
  <si>
    <t>J01DB04</t>
  </si>
  <si>
    <t>INJ PLV SOL 10X1GM</t>
  </si>
  <si>
    <t>J01DC02</t>
  </si>
  <si>
    <t>POR TBL FLM 10X500MG</t>
  </si>
  <si>
    <t>ZINACEF 1,5 G</t>
  </si>
  <si>
    <t>INJ PLV SOL 1X1.5GM</t>
  </si>
  <si>
    <t>J01FF01</t>
  </si>
  <si>
    <t>INJ SOL 1X2ML/300MG</t>
  </si>
  <si>
    <t>INJ SOL 1X4ML/600MG</t>
  </si>
  <si>
    <t>M01AX17</t>
  </si>
  <si>
    <t>POR TBL NOB 15X100MG</t>
  </si>
  <si>
    <t>N02AX02</t>
  </si>
  <si>
    <t>POR TBL PRO 30X100MG</t>
  </si>
  <si>
    <t>N03AX12</t>
  </si>
  <si>
    <t>NEURONTIN 300 MG</t>
  </si>
  <si>
    <t>POR CPS DUR 50X300MG</t>
  </si>
  <si>
    <t>A02BC02</t>
  </si>
  <si>
    <t>POR TBL ENT 28X40MG I</t>
  </si>
  <si>
    <t>A10BB12</t>
  </si>
  <si>
    <t>INJ SOL 10X1ML</t>
  </si>
  <si>
    <t>C07AB07</t>
  </si>
  <si>
    <t>C09AA02</t>
  </si>
  <si>
    <t>H02AB04</t>
  </si>
  <si>
    <t>DEPO-MEDROL 40 MG/ML</t>
  </si>
  <si>
    <t>INJ SUS 1X1ML/40MG</t>
  </si>
  <si>
    <t>J01MA01</t>
  </si>
  <si>
    <t>INF SOL 1X100ML/200MG</t>
  </si>
  <si>
    <t>POR TBL PRO 10X100MG</t>
  </si>
  <si>
    <t>MOXOSTAD 0,4 MG</t>
  </si>
  <si>
    <t>POR TBL FLM 30X0.4MG</t>
  </si>
  <si>
    <t>C07AB02</t>
  </si>
  <si>
    <t>BETALOC SR 200 MG</t>
  </si>
  <si>
    <t>POR TBL PRO 30X200MG</t>
  </si>
  <si>
    <t>C07AG02</t>
  </si>
  <si>
    <t>AMOKSIKLAV 1 G</t>
  </si>
  <si>
    <t>POR TBL FLM 14X1GM</t>
  </si>
  <si>
    <t>J01MA02</t>
  </si>
  <si>
    <t>J01XA01</t>
  </si>
  <si>
    <t>EDICIN 1 G</t>
  </si>
  <si>
    <t>INJ PLV SOL 1X1GM</t>
  </si>
  <si>
    <t>J01XA02</t>
  </si>
  <si>
    <t>TARGOCID 400 MG</t>
  </si>
  <si>
    <t>INJ+POR PSO LQF 1X400MG</t>
  </si>
  <si>
    <t>J02AC01</t>
  </si>
  <si>
    <t>POR CPS DUR 28X100MG</t>
  </si>
  <si>
    <t>POR TBL PRO 50X100MG</t>
  </si>
  <si>
    <t>N07CA01</t>
  </si>
  <si>
    <t>R06AE07</t>
  </si>
  <si>
    <t>INJ SUS 1X5ML/200MG</t>
  </si>
  <si>
    <t>A02BA02</t>
  </si>
  <si>
    <t>RANITAL 50 MG/2 ML</t>
  </si>
  <si>
    <t>INJ SOL 5X2ML/50MG</t>
  </si>
  <si>
    <t>A10AB05</t>
  </si>
  <si>
    <t>A10BA02</t>
  </si>
  <si>
    <t>INJ SOL 5X1ML/1.25MG</t>
  </si>
  <si>
    <t>C10AB05</t>
  </si>
  <si>
    <t>POR CPS DUR 30X267MG</t>
  </si>
  <si>
    <t>N03AX16</t>
  </si>
  <si>
    <t>POR CPS DUR 14X150MG</t>
  </si>
  <si>
    <t>N06AB04</t>
  </si>
  <si>
    <t>POR TBL FLM 30X20 MG</t>
  </si>
  <si>
    <t>N06BX18</t>
  </si>
  <si>
    <t>V06XX</t>
  </si>
  <si>
    <t>NUTRIDRINK S PŘÍCHUTÍ KARAMELOVOU</t>
  </si>
  <si>
    <t>NUTRIDRINK MULTI FIBRE S PŘÍCHUTÍ VANILKOVOU</t>
  </si>
  <si>
    <t>DIASIP S PŘÍCHUTÍ JAHODOVOU</t>
  </si>
  <si>
    <t>DIASIP S PŘÍCHUTÍ VANILKOVOU</t>
  </si>
  <si>
    <t>DIASIP S PŘÍCHUTÍ CAPPUCCINO</t>
  </si>
  <si>
    <t>NUTRIDRINK CREME S PŘÍCHUTÍ LESNÍHO OVOCE</t>
  </si>
  <si>
    <t>Přehled plnění pozitivního listu - spotřeba léčivých přípravků - orientační přehled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</si>
  <si>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</si>
  <si>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</si>
  <si>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</si>
  <si>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</si>
  <si>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</si>
  <si>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</si>
  <si>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</si>
  <si>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</si>
  <si>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</si>
  <si>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Buňa Pavol</t>
  </si>
  <si>
    <t>Čech Libor</t>
  </si>
  <si>
    <t>Čechová Ivana</t>
  </si>
  <si>
    <t>Ditmar Rudolf</t>
  </si>
  <si>
    <t>Gallo Jiří</t>
  </si>
  <si>
    <t>Holibka Radomír</t>
  </si>
  <si>
    <t>Jemelík Petr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</si>
  <si>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</si>
  <si>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</si>
  <si>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</si>
  <si>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</si>
  <si>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</si>
  <si>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</si>
  <si>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</si>
  <si>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</si>
  <si>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</si>
  <si>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</si>
  <si>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</si>
  <si>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</si>
  <si>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</si>
  <si>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</si>
  <si>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Chocholáč Dalimil</t>
  </si>
  <si>
    <t>Amoxicilin a enzymový inhibitor</t>
  </si>
  <si>
    <t>Cefuroxim</t>
  </si>
  <si>
    <t>Diazepam</t>
  </si>
  <si>
    <t>DIAZEPAM SLOVAKOFARMA 10 MG</t>
  </si>
  <si>
    <t>POR TBL NOB 20X10MG</t>
  </si>
  <si>
    <t>Jiná kapiláry stabilizující látky</t>
  </si>
  <si>
    <t>POR TBL ENT 30X20MG</t>
  </si>
  <si>
    <t>Nadroparin</t>
  </si>
  <si>
    <t>Nimesulid</t>
  </si>
  <si>
    <t>Ofloxacin</t>
  </si>
  <si>
    <t>55636</t>
  </si>
  <si>
    <t>OFLOXIN 200</t>
  </si>
  <si>
    <t>POR TBL FLM 10X200MG</t>
  </si>
  <si>
    <t>Rutosid, kombinace</t>
  </si>
  <si>
    <t>4361</t>
  </si>
  <si>
    <t>ANAVENOL</t>
  </si>
  <si>
    <t>POR TBL OBD 60</t>
  </si>
  <si>
    <t>Sodná sůl metamizolu</t>
  </si>
  <si>
    <t>NOVALGIN TABLETY</t>
  </si>
  <si>
    <t>POR TBL FLM 20X500MG</t>
  </si>
  <si>
    <t>Pomůcky  kompenzační pro tělesně postižené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</si>
  <si>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</si>
  <si>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</si>
  <si>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</si>
  <si>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</si>
  <si>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</si>
  <si>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</si>
  <si>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</si>
  <si>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</si>
  <si>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20.</t>
  </si>
  <si>
    <t>KR 005</t>
  </si>
  <si>
    <t>140335</t>
  </si>
  <si>
    <t>BANDÁŽ RAMENNÍ ZÁVĚSNÁ</t>
  </si>
  <si>
    <t>RB 037</t>
  </si>
  <si>
    <t>3956</t>
  </si>
  <si>
    <t>DLAHA KOLENNÍHO KLOUBU FIXAČNÍ</t>
  </si>
  <si>
    <t>S FLEXÍ 20ST.</t>
  </si>
  <si>
    <t>62919</t>
  </si>
  <si>
    <t>ORTÉZA KOLENNÍ FIXAČNÍ S FLEXÍ 20.,PANOPFLEX PAN 7</t>
  </si>
  <si>
    <t>ZADNÍ ANATOMICKY TVAROVANÁ DLAHA A DVĚ BOČNÍ DLAHY VE 20.,VEL.XS,S,M,L,XL</t>
  </si>
  <si>
    <t>78090</t>
  </si>
  <si>
    <t>ORTÉZA BÉRCE A STEHNA POLOHOVATELNÁ ORTEX 010</t>
  </si>
  <si>
    <t>21083</t>
  </si>
  <si>
    <t>DLAHA KOLENNÍHO KLOUBU S FLEXÍ 20ST.TYP 005</t>
  </si>
  <si>
    <t>Tramadol</t>
  </si>
  <si>
    <t>42776</t>
  </si>
  <si>
    <t>TRALGIT SR 150</t>
  </si>
  <si>
    <t>POR TBL PRO 30X150MG</t>
  </si>
  <si>
    <t>140328</t>
  </si>
  <si>
    <t>FIXACE ZÁPĚSTÍ BEZ FIXACE PALCE</t>
  </si>
  <si>
    <t>FZ 030</t>
  </si>
  <si>
    <t>Flukonazol</t>
  </si>
  <si>
    <t>Klarithromycin</t>
  </si>
  <si>
    <t>53853</t>
  </si>
  <si>
    <t>KLACID 500</t>
  </si>
  <si>
    <t>POR TBL FLM 14X500MG</t>
  </si>
  <si>
    <t>Klindamycin</t>
  </si>
  <si>
    <t>Rifampicin</t>
  </si>
  <si>
    <t>POR CPS DUR 100X150MG</t>
  </si>
  <si>
    <t>32083</t>
  </si>
  <si>
    <t>TRALGIT GTT.</t>
  </si>
  <si>
    <t>POR GTT SOL 1X10ML</t>
  </si>
  <si>
    <t>42775</t>
  </si>
  <si>
    <t>POR TBL PRO 10X150MG</t>
  </si>
  <si>
    <t>11634</t>
  </si>
  <si>
    <t>SEDAČKA NA VANU 4628 H</t>
  </si>
  <si>
    <t>PLASTOVÁ, ŠÍŘKA 23 CM, NASTAVITELNÁ DLE ŠÍŘKY VANY, PODPŮRNÉ MADLO</t>
  </si>
  <si>
    <t>23914</t>
  </si>
  <si>
    <t>SEDAČKA POD SPRCHU 537 B</t>
  </si>
  <si>
    <t>NASTAVITELNÁ VÝŠKA 49-60CM,PLASTOVÉ HYGIENICKÉ SEDÁTKO</t>
  </si>
  <si>
    <t>23760</t>
  </si>
  <si>
    <t>CHODÍTKO ČTYŘBODOVÉ SKLÁDACÍ 233 ELC</t>
  </si>
  <si>
    <t>PŘEDNÍ KOLEČKA,NASTAVITELNÉ,82,5-91,5CM</t>
  </si>
  <si>
    <t>23865</t>
  </si>
  <si>
    <t>NÁSTAVEC NA WC PŘENOSNÝ 500</t>
  </si>
  <si>
    <t>NASTAVITELNÝ 48-64CM,PLASTOVÝ TOALETNÍ NÁSTAVEC,PODPŮRNÁ KONSTRUKCE S MADLY</t>
  </si>
  <si>
    <t>23937</t>
  </si>
  <si>
    <t>SEDAČKA DO VANY PLASTOVÁ 559</t>
  </si>
  <si>
    <t>VÝŠKA 559-A 15CM, 559-B 20CM,PROTISKLUZOVÉ PŘÍSAVKY</t>
  </si>
  <si>
    <t>23939</t>
  </si>
  <si>
    <t>NÁSTAVEC NA WC PLASTOVÝ 580</t>
  </si>
  <si>
    <t>NASTAVITELNÉ TŘI POLOHY VÝŠKY 5,10,15CM,ODKLOPNÁ MADLA,POKLOP</t>
  </si>
  <si>
    <t>Diosmin, kombinace</t>
  </si>
  <si>
    <t>POR TBL FLM 30X500MG</t>
  </si>
  <si>
    <t>11662</t>
  </si>
  <si>
    <t>ORTÉZA PRSTŮ RUKY PAN 5.04</t>
  </si>
  <si>
    <t>S DLAHOU, VELIKOST S,M,L, UNIVERZÁLNÍ PRO PRAVOU A LEVOU RUKU</t>
  </si>
  <si>
    <t>11661</t>
  </si>
  <si>
    <t>ORTÉZA PALCE RUKY PAN 5.03</t>
  </si>
  <si>
    <t>S DLAHOU, VELIKOST S,M,L, UNIVERZÁLNÍ PRO PRAVÝ A LEVÝ PALEC</t>
  </si>
  <si>
    <t>63749</t>
  </si>
  <si>
    <t>ZÁVĚS RAMENNÍ</t>
  </si>
  <si>
    <t>Magnesium-laktát</t>
  </si>
  <si>
    <t>184525</t>
  </si>
  <si>
    <t>MAGNESII LACTICI 0,5 TBL. MEDICAMENTA</t>
  </si>
  <si>
    <t>POR TBL NOB 20X0.5GM</t>
  </si>
  <si>
    <t>93526</t>
  </si>
  <si>
    <t>BERLE PODPAŽNÍ THUASNE W2010</t>
  </si>
  <si>
    <t>KRÁTKÁ/STŘEDNÍ/DLOUHÁ, VÝŠKOVĚ STAVITELNÉ, POHODLNÉ ČALOUNĚNÍ, DO 130KG</t>
  </si>
  <si>
    <t>ORTÉZA HLEZNA S PELOTAMI PAN 8.01</t>
  </si>
  <si>
    <t>ROZEPINATELNÁ,SE TŘEMI DLAHAMI,VEL. S,M,L,XL, UNIV. P-L</t>
  </si>
  <si>
    <t>Rivaroxaban</t>
  </si>
  <si>
    <t>500714</t>
  </si>
  <si>
    <t>Zolpidem</t>
  </si>
  <si>
    <t>16285</t>
  </si>
  <si>
    <t>STILNOX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</si>
  <si>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</si>
  <si>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</si>
  <si>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</si>
  <si>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</si>
  <si>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Aceklofenak</t>
  </si>
  <si>
    <t>160838</t>
  </si>
  <si>
    <t>BIOFENAC 100 MG POTAHOVANÉ TABLETY</t>
  </si>
  <si>
    <t>POR TBL FLM 20X100MG</t>
  </si>
  <si>
    <t>Diklofenak</t>
  </si>
  <si>
    <t>15612</t>
  </si>
  <si>
    <t>VOLTAREN EMULGEL</t>
  </si>
  <si>
    <t>DRM GEL 1X50GM</t>
  </si>
  <si>
    <t>Glukosamin</t>
  </si>
  <si>
    <t>59645</t>
  </si>
  <si>
    <t>DONA</t>
  </si>
  <si>
    <t>POR PLV SOL 1X20SÁČKŮ</t>
  </si>
  <si>
    <t>Chondroitin-sulfát</t>
  </si>
  <si>
    <t>14822</t>
  </si>
  <si>
    <t>CONDROSULF 800</t>
  </si>
  <si>
    <t>POR TBL OBD 90X800MG</t>
  </si>
  <si>
    <t>84262</t>
  </si>
  <si>
    <t>POR GTT SOL 1X96ML</t>
  </si>
  <si>
    <t>Tramadol, kombinace</t>
  </si>
  <si>
    <t>17926</t>
  </si>
  <si>
    <t>ZALDIAR</t>
  </si>
  <si>
    <t>Obuv ortopedická</t>
  </si>
  <si>
    <t>971</t>
  </si>
  <si>
    <t>VLOŽKY ORTOPEDICKÉ-SPECIÁLNÍ</t>
  </si>
  <si>
    <t>80%</t>
  </si>
  <si>
    <t>Obvazový materiál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</si>
  <si>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</si>
  <si>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</si>
  <si>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</si>
  <si>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</si>
  <si>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</si>
  <si>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</si>
  <si>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Pomůcky dále nespecifikované,paruky</t>
  </si>
  <si>
    <t>93329</t>
  </si>
  <si>
    <t>ROZTOK ELASTOVISKOZNÍ SYNOCROM FORTE</t>
  </si>
  <si>
    <t>INJ.3X2ML (2% ROZTOK NATRIUM HYALURONÁTU),HRAZENY 3 APLIKACE DO 1 KLOUBU/6MĚS.</t>
  </si>
  <si>
    <t>11807</t>
  </si>
  <si>
    <t>ORTÉZA KRČNÍ LÍMEC ORTEL C1</t>
  </si>
  <si>
    <t>ANATOM.TVAROVANÝ,FIXAČNÍ PÁSKA NA SUCHÝ ZIP</t>
  </si>
  <si>
    <t>140334</t>
  </si>
  <si>
    <t>OBAL PAŽE ZÁVĚSNÝ S ELASTICKOU FIXACÍ</t>
  </si>
  <si>
    <t>ZO 036</t>
  </si>
  <si>
    <t>23204</t>
  </si>
  <si>
    <t>ORTÉZA KOLENNÍHO KLOUBU</t>
  </si>
  <si>
    <t>KRÁTKÁ LÉČEBNÁ S KLOUBEM</t>
  </si>
  <si>
    <t>78945</t>
  </si>
  <si>
    <t>ORTÉZA KOLENNÍ GENUMEDI</t>
  </si>
  <si>
    <t>93655</t>
  </si>
  <si>
    <t>ORTÉZA KOLENNÍ</t>
  </si>
  <si>
    <t>PROTECT.ST PRO</t>
  </si>
  <si>
    <t>125122</t>
  </si>
  <si>
    <t>APO-DICLO SR 100</t>
  </si>
  <si>
    <t>POR TBL RET 100X100MG</t>
  </si>
  <si>
    <t>46621</t>
  </si>
  <si>
    <t>UNO</t>
  </si>
  <si>
    <t>POR TBL RET 20X150MG</t>
  </si>
  <si>
    <t>132546</t>
  </si>
  <si>
    <t>132547</t>
  </si>
  <si>
    <t>POR TBL FLM 60X500MG</t>
  </si>
  <si>
    <t>Enoxaparin</t>
  </si>
  <si>
    <t>115402</t>
  </si>
  <si>
    <t>CLEXANE</t>
  </si>
  <si>
    <t>INJ SOL 10X0.6ML/6KU</t>
  </si>
  <si>
    <t>Hydrogenované námelové alkaloidy</t>
  </si>
  <si>
    <t>91032</t>
  </si>
  <si>
    <t>SECATOXIN FORTE</t>
  </si>
  <si>
    <t>POR GTT SOL 1X25ML</t>
  </si>
  <si>
    <t>14821</t>
  </si>
  <si>
    <t>POR TBL OBD 30X800MG</t>
  </si>
  <si>
    <t>Indometacin</t>
  </si>
  <si>
    <t>RCT SUP 10X100MG</t>
  </si>
  <si>
    <t>Jiná antihistaminika pro systémovou aplikaci</t>
  </si>
  <si>
    <t>POR TBL NOB 20X2MG</t>
  </si>
  <si>
    <t>202700</t>
  </si>
  <si>
    <t>POR TBL ENT 60X20MG</t>
  </si>
  <si>
    <t>Kyselina alendronová a cholekalciferol</t>
  </si>
  <si>
    <t>29955</t>
  </si>
  <si>
    <t>FOSAVANCE 70 MG/5600 IU</t>
  </si>
  <si>
    <t>POR TBL NOB 12</t>
  </si>
  <si>
    <t>Kyselina tiaprofenová</t>
  </si>
  <si>
    <t>96484</t>
  </si>
  <si>
    <t>SURGAM LÉČIVA</t>
  </si>
  <si>
    <t>POR TBL NOB 20X300MG</t>
  </si>
  <si>
    <t>12895</t>
  </si>
  <si>
    <t>POR GRA SUS 30SÁČ I</t>
  </si>
  <si>
    <t>Organo-heparinoid</t>
  </si>
  <si>
    <t>HEPAROID LÉČIVA</t>
  </si>
  <si>
    <t>DRM CRM 1X30GM</t>
  </si>
  <si>
    <t>Vápník, kombinace s vitaminem D a/nebo jinými léčivy</t>
  </si>
  <si>
    <t>189079</t>
  </si>
  <si>
    <t>CALCICHEW D3 LEMON 400 IU</t>
  </si>
  <si>
    <t>POR TBL MND 60</t>
  </si>
  <si>
    <t>16286</t>
  </si>
  <si>
    <t>POR TBL FLM 20X10MG</t>
  </si>
  <si>
    <t>969</t>
  </si>
  <si>
    <t>VLOŽKY ORTOPEDICKÉ-INDIVIDUÁLNÍ</t>
  </si>
  <si>
    <t>PŘÍSPĚVEK POJIŠŤOVNY DO VÝŠE</t>
  </si>
  <si>
    <t>23886</t>
  </si>
  <si>
    <t>NÁSTAVEC NA WC PLASTOVÝ 508 B</t>
  </si>
  <si>
    <t>VÝŠKA 10CM</t>
  </si>
  <si>
    <t>11874</t>
  </si>
  <si>
    <t>ORTÉZA ZÁPĚSTÍ MODEL 450</t>
  </si>
  <si>
    <t>HLINÍKOVÁ DLAHA NA PALEC</t>
  </si>
  <si>
    <t>93815</t>
  </si>
  <si>
    <t>PROTECT.ST</t>
  </si>
  <si>
    <t>78954</t>
  </si>
  <si>
    <t>ORTÉZA BEDRNÍ S VÝZTUHAMI - TYP 411</t>
  </si>
  <si>
    <t>949</t>
  </si>
  <si>
    <t>ORTÉZA-DĚTSKÁ DO 18TI LET-STANDARDNÍ</t>
  </si>
  <si>
    <t>S KONSTR.ZÁKL.Z PEV.MAT.(PE,LAMINÁT,KOV)ZHOTOV.NA PODKLADĚ SEJMUTÍ MĚR.PODKLADŮ</t>
  </si>
  <si>
    <t>67550</t>
  </si>
  <si>
    <t>ALMIRAL GEL</t>
  </si>
  <si>
    <t>DRM GEL 1X250GM</t>
  </si>
  <si>
    <t>46622</t>
  </si>
  <si>
    <t>POR TBL RET 50X150MG</t>
  </si>
  <si>
    <t>Jiná antibiotika pro lokální aplikaci</t>
  </si>
  <si>
    <t>DRM UNG 1X10GM</t>
  </si>
  <si>
    <t>Kodein</t>
  </si>
  <si>
    <t>56993</t>
  </si>
  <si>
    <t>CODEIN SLOVAKOFARMA 30 MG</t>
  </si>
  <si>
    <t>POR TBL NOB 10X30MG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</si>
  <si>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</si>
  <si>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</si>
  <si>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</si>
  <si>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</si>
  <si>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</si>
  <si>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</si>
  <si>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</si>
  <si>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101833</t>
  </si>
  <si>
    <t>TEVANEL 35 MG</t>
  </si>
  <si>
    <t>POR TBL FLM 12X35MG</t>
  </si>
  <si>
    <t>Losartan a diuretika</t>
  </si>
  <si>
    <t>104713</t>
  </si>
  <si>
    <t>LORISTA H 50 MG/12,5 MG</t>
  </si>
  <si>
    <t>POR TBL FLM 98X50/12.5MG</t>
  </si>
  <si>
    <t>Meloxikam</t>
  </si>
  <si>
    <t>150980</t>
  </si>
  <si>
    <t>MELOXICAM MYLAN 15 MG</t>
  </si>
  <si>
    <t>POR TBL NOB 30X15MG</t>
  </si>
  <si>
    <t>12893</t>
  </si>
  <si>
    <t>POR TBL NOB 60X100MG</t>
  </si>
  <si>
    <t>189088</t>
  </si>
  <si>
    <t>189098</t>
  </si>
  <si>
    <t>CALCICHEW D3 LEMON 800 IU</t>
  </si>
  <si>
    <t>189080</t>
  </si>
  <si>
    <t>POR TBL MND 90</t>
  </si>
  <si>
    <t>960</t>
  </si>
  <si>
    <t>OBUV STANDARDNÍ-ORTOPEDICKÉ ÚPRAVY</t>
  </si>
  <si>
    <t>93433</t>
  </si>
  <si>
    <t>ROZTOK VISKOELASTICKÝ ERECTUS</t>
  </si>
  <si>
    <t>INJ 1X2ML,HRAZENY 3 APLIKACE DO 1 KLOUBU/6 MĚS.</t>
  </si>
  <si>
    <t>19007</t>
  </si>
  <si>
    <t>ORTÉZA ZÁPĚSTÍ DYNASTAB 7040-7041</t>
  </si>
  <si>
    <t>DYNASTAB 7040-7041 ORTÉZA S DLAHOU</t>
  </si>
  <si>
    <t>78911</t>
  </si>
  <si>
    <t>PÁSKA EPIKONDYLÁRNÍ - TYP 202</t>
  </si>
  <si>
    <t>VELIKOSTI M,L</t>
  </si>
  <si>
    <t>78917</t>
  </si>
  <si>
    <t>BANDÁŽ ZÁPĚSTÍ BUMERANG - TYP 308</t>
  </si>
  <si>
    <t>UNIVERZÁLNÍ VELIKOST</t>
  </si>
  <si>
    <t>78942</t>
  </si>
  <si>
    <t>BANDÁŽ ACHILOVKY ACHIMED</t>
  </si>
  <si>
    <t>93987</t>
  </si>
  <si>
    <t>ORTÉZA KOLENNÍ GENUMEDI PLUS</t>
  </si>
  <si>
    <t>BANDÁŽ KOLENE SE ZPEVNĚNÍM POD KOLENEM A NA STEHNĚ</t>
  </si>
  <si>
    <t>78807</t>
  </si>
  <si>
    <t>ORTÉZA PALCE ORTEX 020</t>
  </si>
  <si>
    <t>FIXACE KLOUBU PALCE</t>
  </si>
  <si>
    <t>Fentermin</t>
  </si>
  <si>
    <t>97374</t>
  </si>
  <si>
    <t>ADIPEX RETARD</t>
  </si>
  <si>
    <t>POR CPS RML 100X15MG</t>
  </si>
  <si>
    <t>14824</t>
  </si>
  <si>
    <t>POR GRA 90X4GM/800MG</t>
  </si>
  <si>
    <t>5250</t>
  </si>
  <si>
    <t>VLOŽKY ORTOPEDICKÉ DĚTSKÉ-INDIVIDUÁLNÍ</t>
  </si>
  <si>
    <t>93482</t>
  </si>
  <si>
    <t>LŮŽKO POLOHOVACÍ ELEKTRICKÉ CASA CLASSIC LIGHT</t>
  </si>
  <si>
    <t>POJÍZDNÉ, VÝŠKOVĚ NASTAVITELNÉ, VYBAVENÍ: HRAZDA, HRAZDIČKA, POSTRANICE</t>
  </si>
  <si>
    <t>62685</t>
  </si>
  <si>
    <t>MATRACE ANTIDEKUBITNÍ CASACARE 1</t>
  </si>
  <si>
    <t>PU PĚNA,ROZMĚR 90X197X12CM,PROŘEZÁVANÝ POVRCH,PAROPRODYŠNÝ A OMYVATELNÝ POTAH</t>
  </si>
  <si>
    <t>93903</t>
  </si>
  <si>
    <t>BANDÁŽ KOLENNÍ ÚPLETOVÁ AKTIVNÍ</t>
  </si>
  <si>
    <t>ORTEX 04K</t>
  </si>
  <si>
    <t>191729</t>
  </si>
  <si>
    <t>Alprazolam</t>
  </si>
  <si>
    <t>96977</t>
  </si>
  <si>
    <t>XANAX 1 MG</t>
  </si>
  <si>
    <t>POR TBL NOB 30X1MG</t>
  </si>
  <si>
    <t>Butamirát</t>
  </si>
  <si>
    <t>14725</t>
  </si>
  <si>
    <t>TUSSIN</t>
  </si>
  <si>
    <t>Cetirizin</t>
  </si>
  <si>
    <t>66029</t>
  </si>
  <si>
    <t>169278</t>
  </si>
  <si>
    <t>55759</t>
  </si>
  <si>
    <t>PAMYCON NA PŘÍPRAVU KAPEK</t>
  </si>
  <si>
    <t>DRM PLV SOL 1X1LAH</t>
  </si>
  <si>
    <t>201971</t>
  </si>
  <si>
    <t>DRM PLV SOL 1X10LAH</t>
  </si>
  <si>
    <t>88</t>
  </si>
  <si>
    <t>CODEIN SLOVAKOFARMA 15 MG</t>
  </si>
  <si>
    <t>POR TBL NOB 10X15MG</t>
  </si>
  <si>
    <t>Lornoxikam</t>
  </si>
  <si>
    <t>119898</t>
  </si>
  <si>
    <t>XEFO RAPID 8 MG</t>
  </si>
  <si>
    <t>POR TBL FLM 20X8MG</t>
  </si>
  <si>
    <t>189076</t>
  </si>
  <si>
    <t>POR TBL MND 20</t>
  </si>
  <si>
    <t>132642</t>
  </si>
  <si>
    <t>11799</t>
  </si>
  <si>
    <t>NÁSTAVEC NA WC VT 1840</t>
  </si>
  <si>
    <t>VÝŠKA 15CM</t>
  </si>
  <si>
    <t>19250</t>
  </si>
  <si>
    <t>HŮL BERLOVÁ STAVITELNÁ HS 95</t>
  </si>
  <si>
    <t>PLASTOVÁ NEBO DŘEVĚNÁ RUČKA</t>
  </si>
  <si>
    <t>93178</t>
  </si>
  <si>
    <t>ROZTOK ELASTOVISKOZNÍ RENEHAVIS,LMW/HMW NATRIUM HY</t>
  </si>
  <si>
    <t>DVOUKOMOROVÁ INJ.1X(2,2%LMW+1%HMW),HRAZENA 1-3 APLIKACE DO 1 KLOUBU/6 MĚS.</t>
  </si>
  <si>
    <t>78145</t>
  </si>
  <si>
    <t>NÁKRČNÍK ANATOMICKÝ SNÍŽEK 109C</t>
  </si>
  <si>
    <t>VEL.DÉLKA 45 A 50CM, VÝŠKA 7,8,9,10CM</t>
  </si>
  <si>
    <t>200530</t>
  </si>
  <si>
    <t>AUGMENTIN 1 G</t>
  </si>
  <si>
    <t>POR TBL FLM 24X1GM</t>
  </si>
  <si>
    <t>Antiagregancia kromě heparinu, kombinace</t>
  </si>
  <si>
    <t>57364</t>
  </si>
  <si>
    <t>AGGRENOX</t>
  </si>
  <si>
    <t>POR CPS RDR 60</t>
  </si>
  <si>
    <t>Celekoxib</t>
  </si>
  <si>
    <t>85024</t>
  </si>
  <si>
    <t>CELEBREX 100 MG</t>
  </si>
  <si>
    <t>POR CPS DUR 100X100MG I</t>
  </si>
  <si>
    <t>16031</t>
  </si>
  <si>
    <t>VOLTAREN 50</t>
  </si>
  <si>
    <t>POR TBL ENT 20X50MG</t>
  </si>
  <si>
    <t>201992</t>
  </si>
  <si>
    <t>POR TBL FLM 120X500MG</t>
  </si>
  <si>
    <t>32544</t>
  </si>
  <si>
    <t>KLACID SR</t>
  </si>
  <si>
    <t>POR TBL RET 10X500MG-DOUBLE BL</t>
  </si>
  <si>
    <t>Kyselina alendronová</t>
  </si>
  <si>
    <t>41671</t>
  </si>
  <si>
    <t>ALENDRONATE-TEVA 70 MG</t>
  </si>
  <si>
    <t>POR TBL NOB 12X70MG</t>
  </si>
  <si>
    <t>TBL.MAGNESII LACTICI 0,5 GLO</t>
  </si>
  <si>
    <t>POR TBL NOB 100X500MG</t>
  </si>
  <si>
    <t>12896</t>
  </si>
  <si>
    <t>POR GRA SUS 60SÁČ</t>
  </si>
  <si>
    <t>32845</t>
  </si>
  <si>
    <t>POR GRA SUS 3SÁČ I</t>
  </si>
  <si>
    <t>66044</t>
  </si>
  <si>
    <t>AULIN GEL</t>
  </si>
  <si>
    <t>DRM GEL 1X30GM/900MG</t>
  </si>
  <si>
    <t>POR GRA SUS 15SÁČ I</t>
  </si>
  <si>
    <t>Tizanidin</t>
  </si>
  <si>
    <t>16050</t>
  </si>
  <si>
    <t>SIRDALUD 2 MG</t>
  </si>
  <si>
    <t>201133</t>
  </si>
  <si>
    <t>TRAMAL KAPKY 100 MG/1 ML</t>
  </si>
  <si>
    <t>Uhličitan vápenatý</t>
  </si>
  <si>
    <t>137119</t>
  </si>
  <si>
    <t>CALCIUM 500 MG PHARMAVIT</t>
  </si>
  <si>
    <t>POR TBL EFF 20X500MG</t>
  </si>
  <si>
    <t>57610</t>
  </si>
  <si>
    <t>KOMBI-KALZ 1000/880</t>
  </si>
  <si>
    <t>POR GRA SOL 30-SÁČ</t>
  </si>
  <si>
    <t>22319</t>
  </si>
  <si>
    <t>BERLE PODPAŽNÍ DŘEVĚNÁ BPD 96, VEL.A</t>
  </si>
  <si>
    <t>793141120100</t>
  </si>
  <si>
    <t>62916</t>
  </si>
  <si>
    <t>ORTÉZA PRO KOREKCI AC LUXACE ORTEX 025</t>
  </si>
  <si>
    <t>19436</t>
  </si>
  <si>
    <t>ORTÉZA BEDERNÍ PÁS EXTRA PEVNÝ</t>
  </si>
  <si>
    <t>SUCHÝ ZIP VEL.S-XL,KAT.Č.6333</t>
  </si>
  <si>
    <t>93882</t>
  </si>
  <si>
    <t>ORTÉZA KOLENNÍ  9107</t>
  </si>
  <si>
    <t>ORTÉZA S KLOUBOVÝMI KOVOVÝMI DLAHAMI, SILIKONOVÁ VLOŽKA,  3-D TEXTILNÍ ÚPLET</t>
  </si>
  <si>
    <t>132654</t>
  </si>
  <si>
    <t>Avokádový a sójový olej, nezmýdelnitelné</t>
  </si>
  <si>
    <t>49674</t>
  </si>
  <si>
    <t>PIASCLEDINE 300</t>
  </si>
  <si>
    <t>POR CPS DUR 15</t>
  </si>
  <si>
    <t>58142</t>
  </si>
  <si>
    <t>DICLOFENAC AL 50</t>
  </si>
  <si>
    <t>132660</t>
  </si>
  <si>
    <t>Mefenoxalon</t>
  </si>
  <si>
    <t>85656</t>
  </si>
  <si>
    <t>DORSIFLEX 200 MG</t>
  </si>
  <si>
    <t>POR TBL NOB 30X200MG</t>
  </si>
  <si>
    <t>Pentoxifylin</t>
  </si>
  <si>
    <t>53480</t>
  </si>
  <si>
    <t>TRENTAL 400</t>
  </si>
  <si>
    <t>POR TBL RET 100X400MG</t>
  </si>
  <si>
    <t>Jiná</t>
  </si>
  <si>
    <t>80715</t>
  </si>
  <si>
    <t>Jiný</t>
  </si>
  <si>
    <t>140197</t>
  </si>
  <si>
    <t>BOTA TERAPEUTICKÁ MAILAND</t>
  </si>
  <si>
    <t>VELIKOSTI 33-50, UNIVERZÁLNÍ OBOUSTRANNÉ PROVEDENÍ</t>
  </si>
  <si>
    <t>959</t>
  </si>
  <si>
    <t>OBUV ORTOPEDICKÁ</t>
  </si>
  <si>
    <t>PŘÍMÁ SOUČÁST PROT.POMŮCKY NEBO OBUV NAHRAZUJÍCÍ PŘÍSTROJ</t>
  </si>
  <si>
    <t>81682</t>
  </si>
  <si>
    <t>9,5X9,5CM 25KS</t>
  </si>
  <si>
    <t>81002</t>
  </si>
  <si>
    <t>KRYTÍ AQUACEL - HYDROFIBER</t>
  </si>
  <si>
    <t>5X5CM TECHNOLOGIE HYDROFIBER 10KS</t>
  </si>
  <si>
    <t>93895</t>
  </si>
  <si>
    <t>BERLE FRANCOUZSKÁ THUASNE W2016</t>
  </si>
  <si>
    <t>VÝŠKOVĚ NASTAVITELNÁ, NOSNOST 150KG</t>
  </si>
  <si>
    <t>11668</t>
  </si>
  <si>
    <t>ORTÉZA KOLENNÍ S DVOUOSÝM KLOUBEM PAN 7.05</t>
  </si>
  <si>
    <t>ROZEPINATELNÁ,KRÁTKÁ, VEL. S,M,L,XL,XXL UNIV. P-L</t>
  </si>
  <si>
    <t>22742</t>
  </si>
  <si>
    <t>ORTÉZA HK-ZÁPĚSTÍ TYP 045</t>
  </si>
  <si>
    <t>VELIKOST STŘEDNÍ,VELKÁ,PRO DÍTĚ 10-15LET,</t>
  </si>
  <si>
    <t>23642</t>
  </si>
  <si>
    <t>ORTÉZA KOLENNÍ S KOVOVÝMI DLAHAMI</t>
  </si>
  <si>
    <t>DRYTEX ECONOMY HINGED KNEE SUPPORT- S DVOUOSÝM KLOUBEM (0670)</t>
  </si>
  <si>
    <t>3952</t>
  </si>
  <si>
    <t>DLAHA FIXAČNÍ LOKETNÍHO KLOUBU</t>
  </si>
  <si>
    <t>S VYMEZENÝM ROZSAHEM POHYBU</t>
  </si>
  <si>
    <t>39710</t>
  </si>
  <si>
    <t>DLAHA PRO FIXACI PRSTŮ RUKY TYP A</t>
  </si>
  <si>
    <t>VELIKOST A3</t>
  </si>
  <si>
    <t>78913</t>
  </si>
  <si>
    <t>ORTÉZA ZÁPĚSTÍ S VÝZTUHOU - TYP 304</t>
  </si>
  <si>
    <t>PRODYŠNÝ MATERIÁL,VÝZTUHA,ZAPÍNÁNÍ NA VELCRO</t>
  </si>
  <si>
    <t>78953</t>
  </si>
  <si>
    <t>ORTÉZA PALCE - TYP 310</t>
  </si>
  <si>
    <t>93108</t>
  </si>
  <si>
    <t>ORTÉZA ZÁPĚSTÍ LIGAFLEX CLASSIC 2435 P/L</t>
  </si>
  <si>
    <t>PEVNÁ ORTÉZA, ODSTRANITELNÉ DLAHY PROSTUPNÉ RTG</t>
  </si>
  <si>
    <t>93653</t>
  </si>
  <si>
    <t>PÁSKA EPIKONDYLÁRNÍ</t>
  </si>
  <si>
    <t>EPIBRACE</t>
  </si>
  <si>
    <t>140281</t>
  </si>
  <si>
    <t>ORTÉZA PALCE</t>
  </si>
  <si>
    <t>MEDI THUMB SUPPORT</t>
  </si>
  <si>
    <t>140421</t>
  </si>
  <si>
    <t>PÁSKA EPIKONDYLÁRNÍ EPI-MED 48 001</t>
  </si>
  <si>
    <t>5 VELIKOSTÍ,PLASTOVÁ OPORA</t>
  </si>
  <si>
    <t>954</t>
  </si>
  <si>
    <t>ORTÉZA KONČETINOVÁ-STANDARDNÍ</t>
  </si>
  <si>
    <t>S KONSTRUK.ZÁKL.Z PEV.MAT.(PE,LAMINÁT,KOV) ZHOTOV.NA PODKL.SEJMUTÍ MĚR.PODKLADŮ</t>
  </si>
  <si>
    <t>89024</t>
  </si>
  <si>
    <t>POR TBL FLM 20X50MG</t>
  </si>
  <si>
    <t>Ibuprofen</t>
  </si>
  <si>
    <t>75289</t>
  </si>
  <si>
    <t>DOLGIT KRÉM</t>
  </si>
  <si>
    <t>DRM CRM 1X100GM</t>
  </si>
  <si>
    <t>67408</t>
  </si>
  <si>
    <t>INDOBENE</t>
  </si>
  <si>
    <t>112561</t>
  </si>
  <si>
    <t>RECOXA 15</t>
  </si>
  <si>
    <t>Prulifloxacin</t>
  </si>
  <si>
    <t>19159</t>
  </si>
  <si>
    <t>UNIDROX</t>
  </si>
  <si>
    <t>POR TBL FLM 5X600 MG</t>
  </si>
  <si>
    <t>Pseudoefedrin, kombinace</t>
  </si>
  <si>
    <t>83059</t>
  </si>
  <si>
    <t>CLARINASE REPETABS</t>
  </si>
  <si>
    <t>POR TBL RET 14</t>
  </si>
  <si>
    <t>23700</t>
  </si>
  <si>
    <t>BERLE FRANCOUZSKÁ PŘEDLOKETNÍ DURALOVÁ 123 A/EX</t>
  </si>
  <si>
    <t>DVOJITĚ NASTAVITELNÁ 76-105CM,18-25CM,OPĚRKA PŘEDLOKTÍ UZAVŘENÁ SKLOPNÁ</t>
  </si>
  <si>
    <t>63720</t>
  </si>
  <si>
    <t>ROZTOK ELASTOVISKOZNÍ SYNVISC-ONE (HYLAN G-F 20)</t>
  </si>
  <si>
    <t>INJEKCE 1X6ML,HRAZENA 1 APLIKACE DO 1 KLOUBU/6 MĚS.</t>
  </si>
  <si>
    <t>11782</t>
  </si>
  <si>
    <t>ORTÉZA KOLENNÍ ČTYŘBODOVÁ - ARMOR</t>
  </si>
  <si>
    <t>S VELMI PEVNÝM SKELETEM, PRO INSTABILITU ACL,PCL,CI</t>
  </si>
  <si>
    <t>93938</t>
  </si>
  <si>
    <t>ORTÉZA KOLENNÍ DRYTEX WRAP ECONOMY</t>
  </si>
  <si>
    <t>PRO INS. MCL, LCL, CELKOVÉ ZPEVNĚNÍ KOLENE, ROZEPÍNACÍ (11-0672-x)</t>
  </si>
  <si>
    <t>DIAZEPAM SLOVAKOFARMA 5 MG</t>
  </si>
  <si>
    <t>POR TBL NOB 20X5MG</t>
  </si>
  <si>
    <t>78854</t>
  </si>
  <si>
    <t>OBUV ZDRAVOTNÍ DĚTSKÁ VZOR 012-CELOROČNÍ VYCHÁZ.</t>
  </si>
  <si>
    <t>VEL.23-34</t>
  </si>
  <si>
    <t>13175</t>
  </si>
  <si>
    <t>LEHÁTKO DĚTSKÉ-POLOHOVACÍ REPO 02</t>
  </si>
  <si>
    <t>DO VANY,VÍCEÚČELOVÉ,S UPÍNACÍMI PRVKY DOLNÍCH KONČETIN,PASU A FIXACÍ HLAVY</t>
  </si>
  <si>
    <t>140466</t>
  </si>
  <si>
    <t>SEDAČKA ANTIDEKUBITNÍ ANATOMICKÁ</t>
  </si>
  <si>
    <t>VÝŠKA 50MM, VISCOELASTICKÁ PUR PĚNA, TŘÍVRSTVÁ TKANINA, ROZMĚRY DLE VOZÍKU</t>
  </si>
  <si>
    <t>Vozíky včetně příslušenství</t>
  </si>
  <si>
    <t>7961</t>
  </si>
  <si>
    <t>PŘÍSLUŠENSTVÍ K VOZÍKU MECHAN. KURY</t>
  </si>
  <si>
    <t>KRYTY KOL</t>
  </si>
  <si>
    <t>135232</t>
  </si>
  <si>
    <t>PŘÍSLUŠENSTVÍ K MECH. VOZÍKŮM KURY</t>
  </si>
  <si>
    <t>PÁS FIXAČNÍ ČTYŘBODOVÝ AD13 - TRUP</t>
  </si>
  <si>
    <t>135224</t>
  </si>
  <si>
    <t>OPĚRKA ZAD POLOHOVACÍ,ANATOMICKY TVAROVANÁ,POLSTROVANÁ NÍZKÁ,STŘEDNÍ,VYSOKÁ</t>
  </si>
  <si>
    <t>78327</t>
  </si>
  <si>
    <t>KLÍN ABDUKČNÍ</t>
  </si>
  <si>
    <t>78326</t>
  </si>
  <si>
    <t>KOLEČKO STABILIZAČNÍ</t>
  </si>
  <si>
    <t>135225</t>
  </si>
  <si>
    <t>PELOTY BOČNÍ STAVITELNÉ K OPĚRCE ZAD ANATOM. TVAROVANÉ</t>
  </si>
  <si>
    <t>135226</t>
  </si>
  <si>
    <t>OPĚRKA HLAVY VÝŠKOVĚ STAVITELNÁ POLSTROVANÁ NÍZKÁ, VYSOKÁ</t>
  </si>
  <si>
    <t>135290</t>
  </si>
  <si>
    <t>PODVOZEK PRO SEDACÍ ORTÉZY HOP2</t>
  </si>
  <si>
    <t>PRO NEJTĚŽŠÍ POSTIŽENÍ, PLYNULÉ POLOH. OD LEHU DO SEDU SE DVĚMA  PLYN. PRUŽINAMI</t>
  </si>
  <si>
    <t>24625</t>
  </si>
  <si>
    <t>PŘÍSLUŠENSTVÍ K PODVOZKU HOP</t>
  </si>
  <si>
    <t>UPEVŇOVACÍ SYSTÉM PRO ORTÉZU</t>
  </si>
  <si>
    <t>78330</t>
  </si>
  <si>
    <t>SPECIÁLNÍ POPRUH PRO UPEVNĚNÍ NOHOU</t>
  </si>
  <si>
    <t>7939</t>
  </si>
  <si>
    <t>POSTRANICE KRÁTKÁ S PODRUČKOU</t>
  </si>
  <si>
    <t>Diacerein</t>
  </si>
  <si>
    <t>21671</t>
  </si>
  <si>
    <t>ARTRODAR</t>
  </si>
  <si>
    <t>POR CPS DUR 50X50MG</t>
  </si>
  <si>
    <t>2146</t>
  </si>
  <si>
    <t>DICLOFENAC AL RETARD</t>
  </si>
  <si>
    <t>POR TBL RET 30X100MG</t>
  </si>
  <si>
    <t>75632</t>
  </si>
  <si>
    <t>POR TBL RET 50X100MG</t>
  </si>
  <si>
    <t>89026</t>
  </si>
  <si>
    <t>POR TBL FLM 100X50MG</t>
  </si>
  <si>
    <t>999999</t>
  </si>
  <si>
    <t>3645</t>
  </si>
  <si>
    <t>DIMEXOL</t>
  </si>
  <si>
    <t>Tolperison</t>
  </si>
  <si>
    <t>57525</t>
  </si>
  <si>
    <t>MYDOCALM 150 MG</t>
  </si>
  <si>
    <t>POR TBL FLM 30X150MG</t>
  </si>
  <si>
    <t>93328</t>
  </si>
  <si>
    <t>INJ.1X2ML (2% ROZTOK NATRIUM HYALURONÁTU),HRAZENY 3 APLIKACE DO 1 KLOUBU/6 MĚS.</t>
  </si>
  <si>
    <t>11705</t>
  </si>
  <si>
    <t>ORTÉZA - INFRAPATELÁRNÍ PÁSKA TYP 510</t>
  </si>
  <si>
    <t>39708</t>
  </si>
  <si>
    <t>VELIKOST A1</t>
  </si>
  <si>
    <t>19432</t>
  </si>
  <si>
    <t>ORTÉZA BEDERNÍ PÁS ELASTICKÝ TERMO</t>
  </si>
  <si>
    <t>NÁVLEK VEL.S-XL,KAT.Č.2227</t>
  </si>
  <si>
    <t>11669</t>
  </si>
  <si>
    <t>NÁVLEK S FIX. PÁSEM, VEL. S,M,L,XL, UNIV. P-L</t>
  </si>
  <si>
    <t>78941</t>
  </si>
  <si>
    <t>BANDÁŽ HLEZENNÍ LEVAMED</t>
  </si>
  <si>
    <t>78164</t>
  </si>
  <si>
    <t>ORTÉZA TRUPOVÁ ELASTICKÁ-STANDARDNÍ</t>
  </si>
  <si>
    <t>S KONSTR.ZÁKL.Z MĚK.I TVRD.MAT.,ZHOTOV.NA PODKL.ODEBRÁNÍ MĚR,VE FUNK.PROVEDENÍ</t>
  </si>
  <si>
    <t>49688</t>
  </si>
  <si>
    <t>POR CPS DUR 30</t>
  </si>
  <si>
    <t>14831</t>
  </si>
  <si>
    <t>FLECTOR EP TISSUGEL</t>
  </si>
  <si>
    <t>DRM EMP TDR 10KS</t>
  </si>
  <si>
    <t>Furosemid</t>
  </si>
  <si>
    <t>56804</t>
  </si>
  <si>
    <t>FURORESE 40</t>
  </si>
  <si>
    <t>POR TBL NOB 50X40MG</t>
  </si>
  <si>
    <t>140336</t>
  </si>
  <si>
    <t>FIXACE RAMENNÍHO PLETENCE</t>
  </si>
  <si>
    <t>FD 038</t>
  </si>
  <si>
    <t>23982</t>
  </si>
  <si>
    <t>KOČÁREK ZDRAVOTNÍ MAJOR BUGGY 822</t>
  </si>
  <si>
    <t>SKLÁDACÍ,Š.SEDAČKY 39CM,NOSNOST 63KG,VÁHA 7KG,ODNÍM.STUPAČKA,BRZDY,PÁS BEZPEČ.</t>
  </si>
  <si>
    <t>14830</t>
  </si>
  <si>
    <t>DRM EMP TDR 5KS</t>
  </si>
  <si>
    <t>75631</t>
  </si>
  <si>
    <t>POR TBL RET 20X100MG</t>
  </si>
  <si>
    <t>Guajfenesin</t>
  </si>
  <si>
    <t>94234</t>
  </si>
  <si>
    <t>GUAJACURAN</t>
  </si>
  <si>
    <t>POR TBL OBD 30X200MG</t>
  </si>
  <si>
    <t>Kolchicin</t>
  </si>
  <si>
    <t>40444</t>
  </si>
  <si>
    <t>COLCHICUM-DISPERT</t>
  </si>
  <si>
    <t>POR TBL OBD 20X500RG</t>
  </si>
  <si>
    <t>66046</t>
  </si>
  <si>
    <t>DRM GEL 1X100GM/3GM</t>
  </si>
  <si>
    <t>Stroncium-ranelát</t>
  </si>
  <si>
    <t>28270</t>
  </si>
  <si>
    <t>PROTELOS 2 G</t>
  </si>
  <si>
    <t>POR GRA SUS 56X2GM</t>
  </si>
  <si>
    <t>47515</t>
  </si>
  <si>
    <t>CALCICHEW D3 200 IU</t>
  </si>
  <si>
    <t>11699</t>
  </si>
  <si>
    <t>ORTÉZA RAMENNÍ TYP 204</t>
  </si>
  <si>
    <t>NEOPREN</t>
  </si>
  <si>
    <t>78914</t>
  </si>
  <si>
    <t>ORTÉZA PALCE S VÝZTUHOU - TYP 305</t>
  </si>
  <si>
    <t>Hořčík (různé sole v kombinaci)</t>
  </si>
  <si>
    <t>POR GRA SOL 30</t>
  </si>
  <si>
    <t>RCT SUP 10X50MG</t>
  </si>
  <si>
    <t>86393</t>
  </si>
  <si>
    <t>POR TBL NOB 50X0.5GM</t>
  </si>
  <si>
    <t>112562</t>
  </si>
  <si>
    <t>POR TBL NOB 60X15MG</t>
  </si>
  <si>
    <t>140304</t>
  </si>
  <si>
    <t>ORTÉZA KOLENNÍHO KLOUBU S KOVOVÝMI DLAHAMI</t>
  </si>
  <si>
    <t>STABIMED PRO - PRODYŠNÝ MATERIÁL, KOVOVÉ DLAHY</t>
  </si>
  <si>
    <t>93286</t>
  </si>
  <si>
    <t>PROTECT.EPI</t>
  </si>
  <si>
    <t>14823</t>
  </si>
  <si>
    <t>POR GRA 30X4GM/800MG</t>
  </si>
  <si>
    <t>13281</t>
  </si>
  <si>
    <t>POR TBL NOB 20X15MG</t>
  </si>
  <si>
    <t>47516</t>
  </si>
  <si>
    <t>POR TBL MND 100</t>
  </si>
  <si>
    <t>78609</t>
  </si>
  <si>
    <t>PÁS BEDERNÍ OR 11B</t>
  </si>
  <si>
    <t>S VÝZTUHAMI</t>
  </si>
  <si>
    <t>23976</t>
  </si>
  <si>
    <t>VOZÍK MECHANICKÝ ODLEHČENÝ DMA 348 - 23</t>
  </si>
  <si>
    <t>RYCHLOUP. ZADNÍ KOLA, ADAPTÉR TĚŽIŠTĚ, SKLÁDACÍ OPĚRKA ZAD</t>
  </si>
  <si>
    <t>160816</t>
  </si>
  <si>
    <t>Perindopril</t>
  </si>
  <si>
    <t>101211</t>
  </si>
  <si>
    <t>POR TBL FLM 90X5MG</t>
  </si>
  <si>
    <t>57793</t>
  </si>
  <si>
    <t>101796</t>
  </si>
  <si>
    <t>NOAX UNO 200 MG</t>
  </si>
  <si>
    <t>POR TBL PRO 60X200MG</t>
  </si>
  <si>
    <t>17929</t>
  </si>
  <si>
    <t>15764</t>
  </si>
  <si>
    <t>BERLE PŘEDLOKETNÍ FRANCOUZSKÁ DURALOVÁ FD 93</t>
  </si>
  <si>
    <t>NOSNOST 150KG</t>
  </si>
  <si>
    <t>78957</t>
  </si>
  <si>
    <t>HŮL SKLÁDACÍ DURALOVÁ HS 01</t>
  </si>
  <si>
    <t>78604</t>
  </si>
  <si>
    <t>ORTÉZA HLEZNA OR 6</t>
  </si>
  <si>
    <t>PROFYLAKTICKÁ</t>
  </si>
  <si>
    <t>Dexamethason a antiinfektiva</t>
  </si>
  <si>
    <t>2547</t>
  </si>
  <si>
    <t>MAXITROL</t>
  </si>
  <si>
    <t>OPH UNG 1X3.5GM</t>
  </si>
  <si>
    <t>Dihydrokodein</t>
  </si>
  <si>
    <t>41821</t>
  </si>
  <si>
    <t>DHC CONTINUS 120 MG</t>
  </si>
  <si>
    <t>POR TBL RET 60X120MG</t>
  </si>
  <si>
    <t>41796</t>
  </si>
  <si>
    <t>POR TBL RET 30X120MG B</t>
  </si>
  <si>
    <t>14826</t>
  </si>
  <si>
    <t>FLECTOR EP GEL</t>
  </si>
  <si>
    <t>DRM GEL 1X100GM</t>
  </si>
  <si>
    <t>169567</t>
  </si>
  <si>
    <t>DIKY 4%</t>
  </si>
  <si>
    <t>DRM SPR SOL 25GM</t>
  </si>
  <si>
    <t>122142</t>
  </si>
  <si>
    <t>163748</t>
  </si>
  <si>
    <t>FLEXOVE 625 MG TABLETY</t>
  </si>
  <si>
    <t>POR TBL NOB 40X625MG</t>
  </si>
  <si>
    <t>Omeprazol</t>
  </si>
  <si>
    <t>115318</t>
  </si>
  <si>
    <t>POR CPS ETD 90X20MG HDPE</t>
  </si>
  <si>
    <t>132526</t>
  </si>
  <si>
    <t>HELICID 10</t>
  </si>
  <si>
    <t>POR CPS ETD 28X10MG</t>
  </si>
  <si>
    <t>Spironolakton</t>
  </si>
  <si>
    <t>30434</t>
  </si>
  <si>
    <t>VEROSPIRON</t>
  </si>
  <si>
    <t>POR TBL NOB 100X25MG</t>
  </si>
  <si>
    <t>42780</t>
  </si>
  <si>
    <t>TRALGIT SR 200</t>
  </si>
  <si>
    <t>146895</t>
  </si>
  <si>
    <t>ZOLPIDEM MYLAN</t>
  </si>
  <si>
    <t>POR TBL FLM 28X10MG</t>
  </si>
  <si>
    <t>62913</t>
  </si>
  <si>
    <t>BANDÁŽ HLEZENNÍ DOUBLE STRAP ANKLE SUPPORT</t>
  </si>
  <si>
    <t>ELASTICKÁ BANDÁŽ,OSMIČKOVÁ STAHOVAČKA</t>
  </si>
  <si>
    <t>93811</t>
  </si>
  <si>
    <t>BANDÁŽ KOLENNÍ</t>
  </si>
  <si>
    <t>PROTECT.GENU</t>
  </si>
  <si>
    <t>93817</t>
  </si>
  <si>
    <t>ORTÉZA ZÁPĚSTÍ</t>
  </si>
  <si>
    <t>PROTECT.WRIST</t>
  </si>
  <si>
    <t>Citalopram</t>
  </si>
  <si>
    <t>17425</t>
  </si>
  <si>
    <t>CITALEC 10 ZENTIVA</t>
  </si>
  <si>
    <t>POR TBL FLM 30X10 MG</t>
  </si>
  <si>
    <t>97375</t>
  </si>
  <si>
    <t>POR CPS RML 30X15MG</t>
  </si>
  <si>
    <t>Gestoden a ethinylestradiol</t>
  </si>
  <si>
    <t>148065</t>
  </si>
  <si>
    <t>ARTIZIA 0,075 MG/0,020 MG OBALENÉ TABLETY</t>
  </si>
  <si>
    <t>POR TBL OBD 63</t>
  </si>
  <si>
    <t>13280</t>
  </si>
  <si>
    <t>Methylprednisolon</t>
  </si>
  <si>
    <t>40368</t>
  </si>
  <si>
    <t>MEDROL 4 MG</t>
  </si>
  <si>
    <t>POR TBL NOB 30X4MG</t>
  </si>
  <si>
    <t>Síran hořečnatý</t>
  </si>
  <si>
    <t>499</t>
  </si>
  <si>
    <t>MAGNESIUM SULFURICUM BIOTIKA 20%</t>
  </si>
  <si>
    <t>INJ SOL 5X10ML 20%</t>
  </si>
  <si>
    <t>Sulodexid</t>
  </si>
  <si>
    <t>POR CPS MOL 50X250LSU</t>
  </si>
  <si>
    <t>84798</t>
  </si>
  <si>
    <t>Kalcium-glukonát</t>
  </si>
  <si>
    <t>INJ SOL 10X10ML/1GM</t>
  </si>
  <si>
    <t>93812</t>
  </si>
  <si>
    <t>BANDÁŽ HLEZENNÍ</t>
  </si>
  <si>
    <t>PROTECT.LEVA</t>
  </si>
  <si>
    <t>140586</t>
  </si>
  <si>
    <t>BANDÁŽ KOLENNÍ PRODYŠNÁ - LUXACE PATELY</t>
  </si>
  <si>
    <t>GENUMEDI PT</t>
  </si>
  <si>
    <t>160839</t>
  </si>
  <si>
    <t>POR TBL FLM 60X100MG</t>
  </si>
  <si>
    <t>41826</t>
  </si>
  <si>
    <t>DHC CONTINUS 90 MG</t>
  </si>
  <si>
    <t>POR TBL RET 60X90MG B</t>
  </si>
  <si>
    <t>Ketoprofen</t>
  </si>
  <si>
    <t>119940</t>
  </si>
  <si>
    <t>PRONTOFLEX 10%</t>
  </si>
  <si>
    <t>DRM SPR SOL 1X25ML</t>
  </si>
  <si>
    <t>119939</t>
  </si>
  <si>
    <t>DRM SPR SOL 1X12.5ML</t>
  </si>
  <si>
    <t>59072</t>
  </si>
  <si>
    <t>MOVALIS 15 MG</t>
  </si>
  <si>
    <t>16051</t>
  </si>
  <si>
    <t>16052</t>
  </si>
  <si>
    <t>SIRDALUD 4 MG</t>
  </si>
  <si>
    <t>11487</t>
  </si>
  <si>
    <t>ORTÉZA KOLENNÍHO KLOUBU OR32</t>
  </si>
  <si>
    <t>LIMITOVANÝ ROZSAH POHYBU, PEVNÝ RÁM</t>
  </si>
  <si>
    <t>63677</t>
  </si>
  <si>
    <t>BANDÁŽ KOLENNÍ, PUSH MED, 2.30.1</t>
  </si>
  <si>
    <t>VEL.: 1 - 5</t>
  </si>
  <si>
    <t>78943</t>
  </si>
  <si>
    <t>BANDÁŽ EPIKONDYLÁRNÍ EPICOMED</t>
  </si>
  <si>
    <t>93884</t>
  </si>
  <si>
    <t>PÁS BEDERNÍ LOMBASKIN 0870</t>
  </si>
  <si>
    <t>EXTRA TENKÝ BEDERNÍ PÁS S PEVNÝMI VÝZTUHAMI</t>
  </si>
  <si>
    <t>21668</t>
  </si>
  <si>
    <t>POR CPS DUR 30X50MG</t>
  </si>
  <si>
    <t>Nystatin</t>
  </si>
  <si>
    <t>1069</t>
  </si>
  <si>
    <t>FUNGICIDIN LÉČIVA</t>
  </si>
  <si>
    <t>Nystatin, kombinace</t>
  </si>
  <si>
    <t>59450</t>
  </si>
  <si>
    <t>POLYGYNAX</t>
  </si>
  <si>
    <t>VAG CPS MOL 6 PVC</t>
  </si>
  <si>
    <t>201609</t>
  </si>
  <si>
    <t>21988</t>
  </si>
  <si>
    <t>ORTÉZA KOLENNÍ NEOPRÉNOVÁ ROZEPÍNACÍ SNÍŽEK 101C</t>
  </si>
  <si>
    <t>VEL.OBV.KOLENA S-35-36CM,M-37-38CM,L-39-40CM,XL-41-42CM,XXL-43-44CM</t>
  </si>
  <si>
    <t>85030</t>
  </si>
  <si>
    <t>CELEBREX 200 MG</t>
  </si>
  <si>
    <t>POR CPS DUR 30X200MG I</t>
  </si>
  <si>
    <t>99600</t>
  </si>
  <si>
    <t>POR TBL FLM 90X10MG</t>
  </si>
  <si>
    <t>119899</t>
  </si>
  <si>
    <t>POR TBL FLM 30X8MG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</si>
  <si>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</si>
  <si>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</si>
  <si>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</si>
  <si>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</si>
  <si>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</si>
  <si>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</si>
  <si>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M05BA06 - Kyselina ibandronová</t>
  </si>
  <si>
    <t>M01AC06 - Meloxikam</t>
  </si>
  <si>
    <t>M05BA04 - Kyselina alendronová</t>
  </si>
  <si>
    <t>J01FA09 - Klarithromycin</t>
  </si>
  <si>
    <t>C09DA01 - Losartan a diuretika</t>
  </si>
  <si>
    <t>N05BA12 - Alprazolam</t>
  </si>
  <si>
    <t>C09DA01</t>
  </si>
  <si>
    <t>M01AC06</t>
  </si>
  <si>
    <t>M05BA06</t>
  </si>
  <si>
    <t>M05BA07</t>
  </si>
  <si>
    <t>N05BA12</t>
  </si>
  <si>
    <t>J01FA09</t>
  </si>
  <si>
    <t>M05BA04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</si>
  <si>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</si>
  <si>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</si>
  <si>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</si>
  <si>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</si>
  <si>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</si>
  <si>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</si>
  <si>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</si>
  <si>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</si>
  <si>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</si>
  <si>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50115070</t>
  </si>
  <si>
    <t>513 SZM katetry, stenty, porty (112 02 101)</t>
  </si>
  <si>
    <t>50115011</t>
  </si>
  <si>
    <t>515 SZM umělé tělní náhrady ostatní (112 02 030)</t>
  </si>
  <si>
    <t>50115003</t>
  </si>
  <si>
    <t>518 SZM TEP ortopedie (112 02 003)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</si>
  <si>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</si>
  <si>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</si>
  <si>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</si>
  <si>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</si>
  <si>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</si>
  <si>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</si>
  <si>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</si>
  <si>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</si>
  <si>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</si>
  <si>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</si>
  <si>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</si>
  <si>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</si>
  <si>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ZA340</t>
  </si>
  <si>
    <t>Obinadlo hydrofilní 12 cm x   5 m 13008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</si>
  <si>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</si>
  <si>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</si>
  <si>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</si>
  <si>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</si>
  <si>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</si>
  <si>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</si>
  <si>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ZA547</t>
  </si>
  <si>
    <t>Krytí inadine nepřilnavé 9,5 x 9,5 cm 1/10 SYS01512EE</t>
  </si>
  <si>
    <t>ZA576</t>
  </si>
  <si>
    <t>Mediset pro močovou katetriz.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</si>
  <si>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</si>
  <si>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</si>
  <si>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</si>
  <si>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</si>
  <si>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</si>
  <si>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</si>
  <si>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ZC846</t>
  </si>
  <si>
    <t>Kompresa AB 15 x 25 cm /1 ks sterilní NT savá 1230114031</t>
  </si>
  <si>
    <t>ZI558</t>
  </si>
  <si>
    <t>Náplast curapor   7 x   5 cm 22 120 ( náhrada za cosmopor )</t>
  </si>
  <si>
    <t>ZI602</t>
  </si>
  <si>
    <t>Náplast curapor 10 x 34 cm 22126 ( náhrada za cosmopor )</t>
  </si>
  <si>
    <t>ZL667</t>
  </si>
  <si>
    <t>Náplast tegaderm i.v. advanced 6,5 cm x 7 cm bal. á 100 ks 1683</t>
  </si>
  <si>
    <t>ZL997</t>
  </si>
  <si>
    <t>Obinadlo hyrofilní sterilní 10 cm x 5 m  004310174</t>
  </si>
  <si>
    <t>ZA738</t>
  </si>
  <si>
    <t>Filtr mini spike zelený 4550242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</si>
  <si>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</si>
  <si>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</si>
  <si>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</si>
  <si>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</si>
  <si>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</si>
  <si>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</si>
  <si>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ZA884</t>
  </si>
  <si>
    <t>Rourka rektální CH22 délka 40 cm 19-22.100</t>
  </si>
  <si>
    <t>ZA897</t>
  </si>
  <si>
    <t>Nůž na stehy krátký sterilní bal. á 100 ks 11.000.00.010</t>
  </si>
  <si>
    <t>ZB117</t>
  </si>
  <si>
    <t>Lanceta haemolance modrá, á 150 ks, DIS7575</t>
  </si>
  <si>
    <t>ZB249</t>
  </si>
  <si>
    <t>Sáček močový s křížovou výpustí sterilní 2000 ml ZAR-TNU201601</t>
  </si>
  <si>
    <t>ZB756</t>
  </si>
  <si>
    <t>Zkumavka 3 ml K3 edta fialová 454086</t>
  </si>
  <si>
    <t>ZB757</t>
  </si>
  <si>
    <t>Zkumavka 6 ml K3 edta fialová 456036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</si>
  <si>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</si>
  <si>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</si>
  <si>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</si>
  <si>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</si>
  <si>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</si>
  <si>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</si>
  <si>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</si>
  <si>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</si>
  <si>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</si>
  <si>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</si>
  <si>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</si>
  <si>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</si>
  <si>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</si>
  <si>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</si>
  <si>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</si>
  <si>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</si>
  <si>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</si>
  <si>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</si>
  <si>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</si>
  <si>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</si>
  <si>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</si>
  <si>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</si>
  <si>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</si>
  <si>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</si>
  <si>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</si>
  <si>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</si>
  <si>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</si>
  <si>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</si>
  <si>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</si>
  <si>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</si>
  <si>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</si>
  <si>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</si>
  <si>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ZL105</t>
  </si>
  <si>
    <t xml:space="preserve">Nástavec pro odběr moče ke zkumavce vacuete GREI450251DE 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</si>
  <si>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</si>
  <si>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</si>
  <si>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</si>
  <si>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</si>
  <si>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</si>
  <si>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</si>
  <si>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ZA715</t>
  </si>
  <si>
    <t>Set infuzní intrafix 4062957</t>
  </si>
  <si>
    <t>ZB209</t>
  </si>
  <si>
    <t>Set transfúzní BLLP pro přetlakovou transfuzi bez vzdušného filtru hemomed 05123</t>
  </si>
  <si>
    <t>ZA834</t>
  </si>
  <si>
    <t>Jehla injekční 0,7 x   40 mm černá 4660021</t>
  </si>
  <si>
    <t>ZL949</t>
  </si>
  <si>
    <t>Rukavice nitril promedica bez p. L bílé 6N á 100 ks 9399W4</t>
  </si>
  <si>
    <t>ZL948</t>
  </si>
  <si>
    <t>Rukavice nitril promedica bez p. M bílé 6N á 100 ks 9399W3</t>
  </si>
  <si>
    <t>ZA443</t>
  </si>
  <si>
    <t>Šátek trojcípý pletený 125 x 85 x 85 cm 20001</t>
  </si>
  <si>
    <t>ZA464</t>
  </si>
  <si>
    <t>Kompresa NT 10 x 10 cm / 2 ks sterilní 26520</t>
  </si>
  <si>
    <t>ZC100</t>
  </si>
  <si>
    <t>Vata buničitá dělená 2 role / 500 ks 40 x 50 mm 1230200310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</si>
  <si>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</si>
  <si>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</si>
  <si>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</si>
  <si>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</si>
  <si>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</si>
  <si>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</si>
  <si>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ZA831</t>
  </si>
  <si>
    <t>Rourka rektální CH20 délka 40 cm 19-20.100</t>
  </si>
  <si>
    <t>ZB893</t>
  </si>
  <si>
    <t>Stříkačka inzulinová omnican 0,5 ml 100j s jehlou 30 G 9151125S</t>
  </si>
  <si>
    <t>ZD808</t>
  </si>
  <si>
    <t>Kanyla vasofix 22G modrá safety 4269098S-01</t>
  </si>
  <si>
    <t>ZC994</t>
  </si>
  <si>
    <t>Láhev náhradní hi-vac 400 ml 05.000.22.802</t>
  </si>
  <si>
    <t>ZB556</t>
  </si>
  <si>
    <t>Jehla injekční 1,2 x   40 mm růžová 4665120</t>
  </si>
  <si>
    <t>ZA338</t>
  </si>
  <si>
    <t>Obinadlo hydrofilní   6 cm x   5 m 13005</t>
  </si>
  <si>
    <t>ZA425</t>
  </si>
  <si>
    <t>Obinadlo hydrofilní 10 cm x   5 m 13007</t>
  </si>
  <si>
    <t>ZA427</t>
  </si>
  <si>
    <t>Obinadlo hydrofilní 14 cm x   5 m 13009</t>
  </si>
  <si>
    <t>ZA463</t>
  </si>
  <si>
    <t>Kompresa NT 10 x 20 cm / 2 ks sterilní 26620</t>
  </si>
  <si>
    <t>ZA497</t>
  </si>
  <si>
    <t>Krytí bactigras   5 x   5 cm bal. á 50 ks 7456</t>
  </si>
  <si>
    <t>ZA498</t>
  </si>
  <si>
    <t>Krytí bactigras 10 x 10 cm bal. á 10 ks 7457</t>
  </si>
  <si>
    <t>ZA507</t>
  </si>
  <si>
    <t>Náplast tegaderm 8,5 cm x 10,5 cm bal. á 50 ks s výřezem 1635W</t>
  </si>
  <si>
    <t>ZA539</t>
  </si>
  <si>
    <t>Kompresa NT 10 x 10 cm nesterilní 06103</t>
  </si>
  <si>
    <t>ZA544</t>
  </si>
  <si>
    <t>Krytí inadine nepřilnavé 5,0 x 5,0 cm 1/10 SYS01481EE</t>
  </si>
  <si>
    <t>ZA595</t>
  </si>
  <si>
    <t>Náplast tegaderm 6,0 cm x 7,0 cm bal. á 100 ks s výřezem 1623W</t>
  </si>
  <si>
    <t>ZF351</t>
  </si>
  <si>
    <t>Náplast transpore bílá 1,25 cm x 9,14 m bal. á 24 ks 1534-0</t>
  </si>
  <si>
    <t>ZF352</t>
  </si>
  <si>
    <t>Náplast transpore bílá 2,50 cm x 9,14 m bal. á 12 ks 1534-1</t>
  </si>
  <si>
    <t>ZA430</t>
  </si>
  <si>
    <t>Obinadlo sádrové gipsan 10 cm x 3 m bal. á 60 ks 1321701103</t>
  </si>
  <si>
    <t>ZA788</t>
  </si>
  <si>
    <t>Stříkačka injekční 20 ml 4606205V</t>
  </si>
  <si>
    <t>ZB754</t>
  </si>
  <si>
    <t>Zkumavka černá 2 ml 454073</t>
  </si>
  <si>
    <t>ZB755</t>
  </si>
  <si>
    <t>Zkumavka 1 ml K3 edta fialová 454034</t>
  </si>
  <si>
    <t>ZB759</t>
  </si>
  <si>
    <t>Zkumavka červená 8 ml gel 455071</t>
  </si>
  <si>
    <t>ZC906</t>
  </si>
  <si>
    <t>Škrtidlo se sponou KVS25500</t>
  </si>
  <si>
    <t>ZD010</t>
  </si>
  <si>
    <t>Mediset pro žilní katetrizaci 4752002</t>
  </si>
  <si>
    <t>ZH817</t>
  </si>
  <si>
    <t>Katetr močový foley CH18 180605-000180</t>
  </si>
  <si>
    <t>ZA833</t>
  </si>
  <si>
    <t>Jehla injekční 0,8 x   40 mm zelená 4657527</t>
  </si>
  <si>
    <t>ZI757</t>
  </si>
  <si>
    <t>Rukavice vinyl bez p. S á 100 ks EFEKTVR02</t>
  </si>
  <si>
    <t>ZA339</t>
  </si>
  <si>
    <t>Obinadlo hydrofilní   8 cm x   5 m 13006</t>
  </si>
  <si>
    <t>ZA426</t>
  </si>
  <si>
    <t>Obinadlo hydrofilní 16 cm x 10 m 13014</t>
  </si>
  <si>
    <t>ZA436</t>
  </si>
  <si>
    <t>Obinadlo pruban č.12 427312</t>
  </si>
  <si>
    <t>ZB404</t>
  </si>
  <si>
    <t>Náplast cosmos 8 cm x 1m 5403353</t>
  </si>
  <si>
    <t>ZD829</t>
  </si>
  <si>
    <t>Bandáž evelína pod sádru 1321303125</t>
  </si>
  <si>
    <t>ZA437</t>
  </si>
  <si>
    <t>Obinadlo pruban č.14 427314</t>
  </si>
  <si>
    <t>ZG708</t>
  </si>
  <si>
    <t>Bandáž evelína pod sádru 1321303123</t>
  </si>
  <si>
    <t>ZA808</t>
  </si>
  <si>
    <t>Kanyla venofix safety 23G modrá 4056353</t>
  </si>
  <si>
    <t>ZB724</t>
  </si>
  <si>
    <t>Kapilára sedimentační kalibrovaná 727111</t>
  </si>
  <si>
    <t>ZB762</t>
  </si>
  <si>
    <t>Zkumavka červená 6 ml 456092</t>
  </si>
  <si>
    <t>ZA832</t>
  </si>
  <si>
    <t>Jehla injekční 0,9 x   40 mm žlutá 4657519</t>
  </si>
  <si>
    <t>ZA031</t>
  </si>
  <si>
    <t>Vata obvazová 1000 g nest.vinutá 110710</t>
  </si>
  <si>
    <t>ZA561</t>
  </si>
  <si>
    <t>Kompresa AB 20 x 40 cm / 1 ks sterilní NT savá 1230114051</t>
  </si>
  <si>
    <t>ZD633</t>
  </si>
  <si>
    <t>Krytí mepilex border sacrum 18 x 18 cm bal. á 5 ks 282000-01</t>
  </si>
  <si>
    <t>ZI974</t>
  </si>
  <si>
    <t>Pěna střední V.A.C M8275052</t>
  </si>
  <si>
    <t>ZK920</t>
  </si>
  <si>
    <t>Kanystr Info V.A.C. M8275063</t>
  </si>
  <si>
    <t>ZL977</t>
  </si>
  <si>
    <t>Kanystr renasys GO 750 ml 66800916</t>
  </si>
  <si>
    <t>ZL973</t>
  </si>
  <si>
    <t>Pěna renasys-F střední set 66800795</t>
  </si>
  <si>
    <t>ZD634</t>
  </si>
  <si>
    <t>Krytí mepilex border sacrum 23 x 23 cm bal. á 5 ks 282400-01</t>
  </si>
  <si>
    <t>ZA615</t>
  </si>
  <si>
    <t>Tampón cavilon 1 ml bal. á 25 ks 3343E</t>
  </si>
  <si>
    <t>ZB173</t>
  </si>
  <si>
    <t>Maska kyslíková s hadičkou a nosní svorkou dospělá H-103013</t>
  </si>
  <si>
    <t>ZB337</t>
  </si>
  <si>
    <t>Manžeta TK dospělá 37-51 cm velká M1575A</t>
  </si>
  <si>
    <t>ZB453</t>
  </si>
  <si>
    <t>Lopatka dřevěná ústní sterilní bal. á 100 ks 4700096</t>
  </si>
  <si>
    <t>ZC648</t>
  </si>
  <si>
    <t>Elektroda EKG s gelem ovál 51 x 33 mm pro dospělé H-108006</t>
  </si>
  <si>
    <t>ZD616</t>
  </si>
  <si>
    <t>Mediset pro močovou katetriz.+ aqua 4753881</t>
  </si>
  <si>
    <t>ZD650</t>
  </si>
  <si>
    <t>Aquapak - sterilní voda  340 ml s adaptérem bal. á 20 ks 400340</t>
  </si>
  <si>
    <t>ZH845</t>
  </si>
  <si>
    <t>Tyčinka vatová medcomfort + glyc. citónová příchuť bal. á 75 ks 09157-100</t>
  </si>
  <si>
    <t>ZK798</t>
  </si>
  <si>
    <t xml:space="preserve">Zátka combi modrá 4495152 </t>
  </si>
  <si>
    <t>ZK884</t>
  </si>
  <si>
    <t>Kohout trojcestný discofix modrý 4095111</t>
  </si>
  <si>
    <t>ZD848</t>
  </si>
  <si>
    <t>Katetr CVC 2 lumen certofix duo 730 bal. á 10 ks 4162307E</t>
  </si>
  <si>
    <t>ZI492</t>
  </si>
  <si>
    <t>Rukavice latex bez p. XL 01039-XL</t>
  </si>
  <si>
    <t>ZM051</t>
  </si>
  <si>
    <t>Rukavice nitril promedica bez p. S bílé 6N á 100 ks 9399W2</t>
  </si>
  <si>
    <t>DG395</t>
  </si>
  <si>
    <t>Diagnostická souprava ABO set monoklonální na 30</t>
  </si>
  <si>
    <t>ZA325</t>
  </si>
  <si>
    <t>Krytí hypro-sorb R 65 x 55 mm 002</t>
  </si>
  <si>
    <t>ZA432</t>
  </si>
  <si>
    <t>Obvaz sádrový safix plus 14 cm x 3 m 3327430</t>
  </si>
  <si>
    <t>ZA465</t>
  </si>
  <si>
    <t>Fólie incizní raucodrape sterilní 45 x 50 cm 23445</t>
  </si>
  <si>
    <t>ZA502</t>
  </si>
  <si>
    <t>Tampon stáčený 30 x 60 nesterilní 1320300406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</si>
  <si>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</si>
  <si>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</si>
  <si>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</si>
  <si>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</si>
  <si>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ZK403</t>
  </si>
  <si>
    <t>Krytí cutisorb LA 10 cm x 10 cm bal. á 10 ks (náhrada za melolin) 7259404</t>
  </si>
  <si>
    <t>ZA556</t>
  </si>
  <si>
    <t>Obvaz sádrový safix plus 10 cm x 3 m 3327410</t>
  </si>
  <si>
    <t>ZA592</t>
  </si>
  <si>
    <t>Obvaz sádrový safix plus   8 cm x 3 m 3327400</t>
  </si>
  <si>
    <t>ZL996</t>
  </si>
  <si>
    <t>Obinadlo hyrofilní sterilní  8 cm x 5 m  004310182</t>
  </si>
  <si>
    <t>ZF042</t>
  </si>
  <si>
    <t>Krytí mastný tyl jelonet 10 x 10 cm á 10 ks 7404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</si>
  <si>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</si>
  <si>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</si>
  <si>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</si>
  <si>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</si>
  <si>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</si>
  <si>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</si>
  <si>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ZA727</t>
  </si>
  <si>
    <t>Kontejner 30 ml sterilní 331690251750</t>
  </si>
  <si>
    <t>ZA760</t>
  </si>
  <si>
    <t>Drén redon CH8 50 cm U2110800</t>
  </si>
  <si>
    <t>ZA791</t>
  </si>
  <si>
    <t>Stříkačka janett 140-160 ml JNP1543(MED114408)</t>
  </si>
  <si>
    <t>ZB082</t>
  </si>
  <si>
    <t>Kanyla na rameno 8,5 x 75 mm 214120</t>
  </si>
  <si>
    <t>ZB131</t>
  </si>
  <si>
    <t>Pumpa fms - jedno 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</si>
  <si>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</si>
  <si>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</si>
  <si>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</si>
  <si>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</si>
  <si>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</si>
  <si>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</si>
  <si>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</si>
  <si>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</si>
  <si>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</si>
  <si>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</si>
  <si>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</si>
  <si>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</si>
  <si>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</si>
  <si>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k odsávačce 3 l jednorázový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</si>
  <si>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</si>
  <si>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</si>
  <si>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</si>
  <si>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</si>
  <si>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</si>
  <si>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</si>
  <si>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</si>
  <si>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</si>
  <si>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</si>
  <si>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</si>
  <si>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</si>
  <si>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</si>
  <si>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ZH852</t>
  </si>
  <si>
    <t>Souprava odsávací Yankauer 6 mm s rukojetí 34102</t>
  </si>
  <si>
    <t>ZI781</t>
  </si>
  <si>
    <t>Elektroda neutrální monopolární pro dospělé á 100 ks 2125</t>
  </si>
  <si>
    <t>ZK799</t>
  </si>
  <si>
    <t>Zátka combi červená 4495101</t>
  </si>
  <si>
    <t>ZB162</t>
  </si>
  <si>
    <t>Fréza k shaveru 4,0 mm 7780</t>
  </si>
  <si>
    <t>ZB921</t>
  </si>
  <si>
    <t>Nůžky oční rovné hrotnatotupé 11,5 cm 397113380150</t>
  </si>
  <si>
    <t>ZD129</t>
  </si>
  <si>
    <t>Fréza k dyonicsu 4,5 mm 7205306</t>
  </si>
  <si>
    <t>ZE658</t>
  </si>
  <si>
    <t>List pilový 90 x 25 x 1,19 mm GE245SU</t>
  </si>
  <si>
    <t>ZG964</t>
  </si>
  <si>
    <t>Elektroda nožová á 5 ks 80-510-06</t>
  </si>
  <si>
    <t>ZH662</t>
  </si>
  <si>
    <t>Svorka rovná Mosquito-Halsted 1 x 2 zuby 12 cm 397115080030</t>
  </si>
  <si>
    <t>ZI045</t>
  </si>
  <si>
    <t>Kanyla na rameno 285180</t>
  </si>
  <si>
    <t>ZB127</t>
  </si>
  <si>
    <t>Pilka k vrtačce compact 90/69 x 18 x 1.2/1.0 mm 519.113</t>
  </si>
  <si>
    <t>ZK017</t>
  </si>
  <si>
    <t>Miska kruhová 1,0 litr výška 73 mm JG524R</t>
  </si>
  <si>
    <t>ZB517</t>
  </si>
  <si>
    <t>Fréza k shaveru GB975SU</t>
  </si>
  <si>
    <t>ZG163</t>
  </si>
  <si>
    <t>Sonda háková se stupnicí 3,0 mm AT304-027</t>
  </si>
  <si>
    <t>ZG161</t>
  </si>
  <si>
    <t>Punch artroskopický pravostranný AT301-014</t>
  </si>
  <si>
    <t>KA356</t>
  </si>
  <si>
    <t>jehla 12° rapidLoc-PLA 228321</t>
  </si>
  <si>
    <t>ZJ505</t>
  </si>
  <si>
    <t>Lžička ostrá oválná fig. 0 4,8 mm 17,2 cm 397125080120</t>
  </si>
  <si>
    <t>ZD516</t>
  </si>
  <si>
    <t>Fréza kostní ultraagresivní váleček 4,0 mm bal. á 5ks 283465</t>
  </si>
  <si>
    <t>ZL550</t>
  </si>
  <si>
    <t>List pilový 90/25 1,27 25-0901-27A-V1</t>
  </si>
  <si>
    <t>KA357</t>
  </si>
  <si>
    <t>Pistole aplikační mitek meniscal applier 228000</t>
  </si>
  <si>
    <t>ZI535</t>
  </si>
  <si>
    <t>List pilový 5023-143</t>
  </si>
  <si>
    <t>KC057</t>
  </si>
  <si>
    <t>vaper short elektrode 2,3 mm 227213</t>
  </si>
  <si>
    <t>ZD204</t>
  </si>
  <si>
    <t>Fréza měkotkáňová ultra agresive plus 4 mm bal. á 5ks 283429</t>
  </si>
  <si>
    <t>ZG160</t>
  </si>
  <si>
    <t>Punch artroskopický zvednutý AT301-011</t>
  </si>
  <si>
    <t>ZH840</t>
  </si>
  <si>
    <t>Nádoba pro mražení tkání bal. á 8 sad CDR7000AU</t>
  </si>
  <si>
    <t>ZK694</t>
  </si>
  <si>
    <t>Fréza k shaveru 4,0 mm 287449</t>
  </si>
  <si>
    <t>KF787</t>
  </si>
  <si>
    <t>elektroda VAPR Premiere 90 DEPuy 227204</t>
  </si>
  <si>
    <t>KA362</t>
  </si>
  <si>
    <t>šroub bio mitek 9 x 23 254505</t>
  </si>
  <si>
    <t>KA384</t>
  </si>
  <si>
    <t>šroub interfer.aesculap 7 x 20 AAP-SI70002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</si>
  <si>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</si>
  <si>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</si>
  <si>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</si>
  <si>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</si>
  <si>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</si>
  <si>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</si>
  <si>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</si>
  <si>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</si>
  <si>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</si>
  <si>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</si>
  <si>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</si>
  <si>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</si>
  <si>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</si>
  <si>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</si>
  <si>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</si>
  <si>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</si>
  <si>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</si>
  <si>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</si>
  <si>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</si>
  <si>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</si>
  <si>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</si>
  <si>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</si>
  <si>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</si>
  <si>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</si>
  <si>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</si>
  <si>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</si>
  <si>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</si>
  <si>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</si>
  <si>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</si>
  <si>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</si>
  <si>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</si>
  <si>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</si>
  <si>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</si>
  <si>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</si>
  <si>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</si>
  <si>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</si>
  <si>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</si>
  <si>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</si>
  <si>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</si>
  <si>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</si>
  <si>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</si>
  <si>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</si>
  <si>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</si>
  <si>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</si>
  <si>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</si>
  <si>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</si>
  <si>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</si>
  <si>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</si>
  <si>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KF660</t>
  </si>
  <si>
    <t>šroub kortikální pr 3,5 samořezný D20 TI 404.820</t>
  </si>
  <si>
    <t>ZC891</t>
  </si>
  <si>
    <t>Drát extenční 1,2 x 160 mm 397129093070</t>
  </si>
  <si>
    <t>ZH346</t>
  </si>
  <si>
    <t>Šroub schanzův seldrill 4/3 mm L100/20 294.772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</si>
  <si>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</si>
  <si>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</si>
  <si>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</si>
  <si>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</si>
  <si>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</si>
  <si>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</si>
  <si>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</si>
  <si>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</si>
  <si>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KE524</t>
  </si>
  <si>
    <t>šroub bold 3/32 NWD111032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</si>
  <si>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</si>
  <si>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</si>
  <si>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</si>
  <si>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</si>
  <si>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</si>
  <si>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</si>
  <si>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</si>
  <si>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</si>
  <si>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</si>
  <si>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</si>
  <si>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</si>
  <si>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</si>
  <si>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</si>
  <si>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</si>
  <si>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</si>
  <si>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</si>
  <si>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</si>
  <si>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</si>
  <si>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</si>
  <si>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</si>
  <si>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</si>
  <si>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</si>
  <si>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</si>
  <si>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</si>
  <si>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KF626</t>
  </si>
  <si>
    <t>šroub zajišťovací pr 3,5 samořezný D12 412.102</t>
  </si>
  <si>
    <t>KF629</t>
  </si>
  <si>
    <t>šroub zajišťovací pr 3,5 samořezný D16 412.104</t>
  </si>
  <si>
    <t>KF632</t>
  </si>
  <si>
    <t>šroub zajišťovací pr 3,5 samořezný D22 412.107</t>
  </si>
  <si>
    <t>KG569</t>
  </si>
  <si>
    <t>šroub laterjet 36 mm 285112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</si>
  <si>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</si>
  <si>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</si>
  <si>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</si>
  <si>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</si>
  <si>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</si>
  <si>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</si>
  <si>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</si>
  <si>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</si>
  <si>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</si>
  <si>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</si>
  <si>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</si>
  <si>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</si>
  <si>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</si>
  <si>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</si>
  <si>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</si>
  <si>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</si>
  <si>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</si>
  <si>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</si>
  <si>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</si>
  <si>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</si>
  <si>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</si>
  <si>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</si>
  <si>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</si>
  <si>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</si>
  <si>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</si>
  <si>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</si>
  <si>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KH248</t>
  </si>
  <si>
    <t>šroub zajišťovací 5,0mm délka 40mm 412.214</t>
  </si>
  <si>
    <t>KH900</t>
  </si>
  <si>
    <t>šroub Absolut 10x30 254508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</si>
  <si>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</si>
  <si>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</si>
  <si>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</si>
  <si>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</si>
  <si>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</si>
  <si>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</si>
  <si>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KF382</t>
  </si>
  <si>
    <t>podložka kostních šroubů 13 397129798400</t>
  </si>
  <si>
    <t>KA388</t>
  </si>
  <si>
    <t>šroub interfer.aesculap 9 x 20 AAP-SI90002</t>
  </si>
  <si>
    <t>KE523</t>
  </si>
  <si>
    <t>šroub bold 3/30 NWD111030</t>
  </si>
  <si>
    <t>KF374</t>
  </si>
  <si>
    <t>drát extenční D1,5 x L300 397129093000</t>
  </si>
  <si>
    <t>KF380</t>
  </si>
  <si>
    <t>Šroub kortikální samořezný HA 4,5 x 44 397129799521</t>
  </si>
  <si>
    <t>KF381</t>
  </si>
  <si>
    <t>šroub kortikální samořezný HA 4,5 x 50 397129795601</t>
  </si>
  <si>
    <t>KF525</t>
  </si>
  <si>
    <t>šroub kortikální stardrive 2,7 mm, délka 16 402.876</t>
  </si>
  <si>
    <t>KE443</t>
  </si>
  <si>
    <t>šroub kortikální L30 NWDCC030</t>
  </si>
  <si>
    <t>KF537</t>
  </si>
  <si>
    <t>šroub kortikální stardrive 2,7 mm, délka 40 402.900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</si>
  <si>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</si>
  <si>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</si>
  <si>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</si>
  <si>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</si>
  <si>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</si>
  <si>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</si>
  <si>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</si>
  <si>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</si>
  <si>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KG843</t>
  </si>
  <si>
    <t>šroub zajišťovací 5,0 mm, délka 36 mm 412.212</t>
  </si>
  <si>
    <t>KH077</t>
  </si>
  <si>
    <t>šroub závitořezný NCB 5,0 mm, délka 40 mm 02.03150.040</t>
  </si>
  <si>
    <t>KG882</t>
  </si>
  <si>
    <t>dlaha LCP 4.5/5.0 široká 12 otv délka 224 426.621</t>
  </si>
  <si>
    <t>KH099</t>
  </si>
  <si>
    <t>šroub spongiózní NCB 5,0 mm, délka 80 mm 02.03152.080</t>
  </si>
  <si>
    <t>KE546</t>
  </si>
  <si>
    <t>skobička 12-15/15 NWD113215</t>
  </si>
  <si>
    <t>KF086</t>
  </si>
  <si>
    <t>šroub zajišťovací L 70 mm NWD501070</t>
  </si>
  <si>
    <t>KF500</t>
  </si>
  <si>
    <t>šroub zajišťovací stardrive 2,7 mm ( hlava LCP 2.4), délka 13 402.213</t>
  </si>
  <si>
    <t>KF199</t>
  </si>
  <si>
    <t>dlaha LCP pro artrodézu zápěstí 2,7-3,5 8 otvorů 04.110.150</t>
  </si>
  <si>
    <t>KH120</t>
  </si>
  <si>
    <t>šroub závitořezný NCB 4,0 mm, délka 55 mm 02.03155.055</t>
  </si>
  <si>
    <t>KF503</t>
  </si>
  <si>
    <t>šroub zajišťovací stardrive 2,7 mm ( hlava LCP 2.4), délka 18 402.218</t>
  </si>
  <si>
    <t>KH082</t>
  </si>
  <si>
    <t>šroub závitořezný NCB 5,0 mm, délka 50 mm 02.03150.050</t>
  </si>
  <si>
    <t>KH093</t>
  </si>
  <si>
    <t>šroub spongiózní NCB 5,0 mm, délka 50 mm 02.03152.050</t>
  </si>
  <si>
    <t>KF084</t>
  </si>
  <si>
    <t>hřeb panta 12/180 NWD500280</t>
  </si>
  <si>
    <t>KF634</t>
  </si>
  <si>
    <t>šroub zajišťovací pr 3,5 samořezný D26 412.109</t>
  </si>
  <si>
    <t>KH121</t>
  </si>
  <si>
    <t>šroub závitořezný NCB 4,0 mm, délka 60 mm 02.03155.060</t>
  </si>
  <si>
    <t>KH084</t>
  </si>
  <si>
    <t>šroub závitořezný NCB 5,0 mm, délka 60 mm 02.03150.060</t>
  </si>
  <si>
    <t>KF379</t>
  </si>
  <si>
    <t>šroub kortikální samořezný HA 4,5 x 40 397129795581</t>
  </si>
  <si>
    <t>ZM222</t>
  </si>
  <si>
    <t>Šroub kostní spongiózní kanylovaný HB 7 x 40 záv. 16 mm 397129798020</t>
  </si>
  <si>
    <t>ZM225</t>
  </si>
  <si>
    <t>Šroub kostní spongiózní kanylovanýHB 7 x 95 záv. 16 mm 397129798130</t>
  </si>
  <si>
    <t>ZM223</t>
  </si>
  <si>
    <t>Šroub kostní spongiózní kanylovaný HB 7 x 65 záv. 16 mm 397129798070</t>
  </si>
  <si>
    <t>ZM229</t>
  </si>
  <si>
    <t>Šroub kostní spongiózní kanylovaný HB 7 x 90 záv. 32 mm 397129798310</t>
  </si>
  <si>
    <t>ZM226</t>
  </si>
  <si>
    <t>Šroub kostní spongiózní kanylovaný HB 7 x 65 záv. 32 mm 397129798260</t>
  </si>
  <si>
    <t>KF662</t>
  </si>
  <si>
    <t>šroub kortikální pr 3,5 samořezný D24 TI 404.824</t>
  </si>
  <si>
    <t>KF633</t>
  </si>
  <si>
    <t>šroub zajišťovací pr 3,5 samořezný D24 412.108</t>
  </si>
  <si>
    <t>ZM228</t>
  </si>
  <si>
    <t>Šroub kostní spongiózní kanylovaný HB 7 x 75 záv. 32 mm 397129798280</t>
  </si>
  <si>
    <t>ZM230</t>
  </si>
  <si>
    <t>Šroub kostní spongiózní kanylovaný HB 7 x 95 záv. 32 mm 397129798320</t>
  </si>
  <si>
    <t>ZM224</t>
  </si>
  <si>
    <t>Šroub kostní spongiózní kanylovaný HB 7 x 70 záv. 16 mm 397129798080</t>
  </si>
  <si>
    <t>ZM227</t>
  </si>
  <si>
    <t>Šroub kostní spongiózní kanylovaný HB 7 x 70 záv. 32 mm 397129798270</t>
  </si>
  <si>
    <t>KA360</t>
  </si>
  <si>
    <t>šroub bio mitek 7 x 23 254501</t>
  </si>
  <si>
    <t>KE460</t>
  </si>
  <si>
    <t>dlaha tibiální levá 10BM NWDPTCG</t>
  </si>
  <si>
    <t>KA370</t>
  </si>
  <si>
    <t>šroub milágro   8 x 23 231810</t>
  </si>
  <si>
    <t>KF596</t>
  </si>
  <si>
    <t>dlaha přímá LCP 3.5   8 otvorů 423.581</t>
  </si>
  <si>
    <t>KH127</t>
  </si>
  <si>
    <t>šroub monokortikální NCB 5,0 mm, 18 02.03151.018</t>
  </si>
  <si>
    <t>KF627</t>
  </si>
  <si>
    <t>šroub zajišťovací pr 3,5 samořezný D10 412.101</t>
  </si>
  <si>
    <t>KE577</t>
  </si>
  <si>
    <t>vložka komponenta Metis 2 th.3 NWD250323s</t>
  </si>
  <si>
    <t>ZD498</t>
  </si>
  <si>
    <t xml:space="preserve">Drát K 2,4 x 30 mm drillpin trocar tip bal. á 5ks 211331 </t>
  </si>
  <si>
    <t>KH098</t>
  </si>
  <si>
    <t>šroub spongiózní NCB 5,0 mm, délka 75 mm 02.03152.075</t>
  </si>
  <si>
    <t>KA387</t>
  </si>
  <si>
    <t>šroub interfer.aesculap 8 x 25 AAP-SI80002</t>
  </si>
  <si>
    <t>KE396</t>
  </si>
  <si>
    <t>kotva lupine loop+ancho 210709</t>
  </si>
  <si>
    <t>KA385</t>
  </si>
  <si>
    <t>šroub interfer.aesculap 7 x 25 AAP-SI70002</t>
  </si>
  <si>
    <t>KE452</t>
  </si>
  <si>
    <t>dlaha femorální 101P NWDPOF</t>
  </si>
  <si>
    <t>KH902</t>
  </si>
  <si>
    <t>šroub Milagro 11x30 231850</t>
  </si>
  <si>
    <t>KE567</t>
  </si>
  <si>
    <t>komponenta Metis 4 NWD250104s</t>
  </si>
  <si>
    <t>KF326</t>
  </si>
  <si>
    <t xml:space="preserve">kotvička mitek mini 2/0 TMplus 212033 </t>
  </si>
  <si>
    <t>KH128</t>
  </si>
  <si>
    <t>šroub monokortikální NCB 5,0 mm, 20 02.03151.020</t>
  </si>
  <si>
    <t>KG582</t>
  </si>
  <si>
    <t>šroub laterjet 40 mm 2 ks 285120</t>
  </si>
  <si>
    <t>KH094</t>
  </si>
  <si>
    <t>šroub spongiózní NCB 5,0 mm, délka 55 mm 02.03152.055</t>
  </si>
  <si>
    <t>KI244</t>
  </si>
  <si>
    <t>kotvička nevstřebatelná Healix 3,4 mm 222339</t>
  </si>
  <si>
    <t>KH074</t>
  </si>
  <si>
    <t>šroub závitořezný NCB 5,0 mm, délka 34 mm 02.03150.034</t>
  </si>
  <si>
    <t>KH057</t>
  </si>
  <si>
    <t>dlaha NCB PP pro distální femur 12 levý 02.03264.112</t>
  </si>
  <si>
    <t>KA361</t>
  </si>
  <si>
    <t>šroub bio mitek 8 x 23 254503</t>
  </si>
  <si>
    <t>KH747</t>
  </si>
  <si>
    <t>dřík revizní tibiální 20x92mm NR180K</t>
  </si>
  <si>
    <t>KI270</t>
  </si>
  <si>
    <t>hřeb kotníku panta nail 11 mm délka L 180 500180ND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</si>
  <si>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</si>
  <si>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</si>
  <si>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</si>
  <si>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</si>
  <si>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</si>
  <si>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</si>
  <si>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</si>
  <si>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</si>
  <si>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</si>
  <si>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</si>
  <si>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</si>
  <si>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</si>
  <si>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</si>
  <si>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</si>
  <si>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</si>
  <si>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</si>
  <si>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</si>
  <si>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</si>
  <si>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KA523</t>
  </si>
  <si>
    <t>vložka st.61/28 3505</t>
  </si>
  <si>
    <t>KA525</t>
  </si>
  <si>
    <t>vložka st.68/28 3508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</si>
  <si>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</si>
  <si>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</si>
  <si>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</si>
  <si>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</si>
  <si>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</si>
  <si>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</si>
  <si>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</si>
  <si>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</si>
  <si>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</si>
  <si>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</si>
  <si>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</si>
  <si>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</si>
  <si>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</si>
  <si>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</si>
  <si>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</si>
  <si>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</si>
  <si>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</si>
  <si>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</si>
  <si>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</si>
  <si>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</si>
  <si>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</si>
  <si>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</si>
  <si>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</si>
  <si>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</si>
  <si>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</si>
  <si>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</si>
  <si>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</si>
  <si>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</si>
  <si>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</si>
  <si>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</si>
  <si>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</si>
  <si>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</si>
  <si>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</si>
  <si>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</si>
  <si>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</si>
  <si>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</si>
  <si>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</si>
  <si>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</si>
  <si>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</si>
  <si>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</si>
  <si>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</si>
  <si>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</si>
  <si>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</si>
  <si>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</si>
  <si>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</si>
  <si>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</si>
  <si>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KA729</t>
  </si>
  <si>
    <t>femur search evolution L.č. 3 NL632K</t>
  </si>
  <si>
    <t>KA733</t>
  </si>
  <si>
    <t>tibie search evolution č. 2 NL828K</t>
  </si>
  <si>
    <t>KA734</t>
  </si>
  <si>
    <t>tibie search evolution č. 3 NL830K</t>
  </si>
  <si>
    <t>KA742</t>
  </si>
  <si>
    <t>tibiální plato evolution T2/12 NL895</t>
  </si>
  <si>
    <t>KA743</t>
  </si>
  <si>
    <t>tibiální plato evolution T2/14 NL896</t>
  </si>
  <si>
    <t>KA746</t>
  </si>
  <si>
    <t>tibiální plato evolution T3/12 NL899</t>
  </si>
  <si>
    <t>KA749</t>
  </si>
  <si>
    <t>tibiální plato evolution T4/10 NL902</t>
  </si>
  <si>
    <t>KA919</t>
  </si>
  <si>
    <t>end.cerviko CKP 48 315400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</si>
  <si>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</si>
  <si>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</si>
  <si>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</si>
  <si>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</si>
  <si>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</si>
  <si>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</si>
  <si>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KD109</t>
  </si>
  <si>
    <t>columbus koleno FR6 NN016K</t>
  </si>
  <si>
    <t>KD114</t>
  </si>
  <si>
    <t>columbus koleno FL4 NN004K</t>
  </si>
  <si>
    <t>KD119</t>
  </si>
  <si>
    <t>tibia T2 NN073K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</si>
  <si>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</si>
  <si>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</si>
  <si>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</si>
  <si>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</si>
  <si>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</si>
  <si>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</si>
  <si>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</si>
  <si>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</si>
  <si>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</si>
  <si>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</si>
  <si>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</si>
  <si>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</si>
  <si>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</si>
  <si>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</si>
  <si>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</si>
  <si>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</si>
  <si>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</si>
  <si>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</si>
  <si>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</si>
  <si>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</si>
  <si>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</si>
  <si>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</si>
  <si>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</si>
  <si>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</si>
  <si>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</si>
  <si>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</si>
  <si>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KE654</t>
  </si>
  <si>
    <t>hlavice kovová S30/L32 00-8018-032-03</t>
  </si>
  <si>
    <t>KF864</t>
  </si>
  <si>
    <t>bicon plus-rexpol insert 5/32 75003760</t>
  </si>
  <si>
    <t>KF885</t>
  </si>
  <si>
    <t>hlavice oxi fem 12/14 32 mm +4 71343204</t>
  </si>
  <si>
    <t>KH349</t>
  </si>
  <si>
    <t>dřík Alloclassic-SLO-5 01.00121.050</t>
  </si>
  <si>
    <t>KH350</t>
  </si>
  <si>
    <t>dřík Alloclassic-SLO-6 01.00121.060</t>
  </si>
  <si>
    <t>KH436</t>
  </si>
  <si>
    <t>hlavice durasul kov.M/32 14.32.06-20</t>
  </si>
  <si>
    <t>KH761</t>
  </si>
  <si>
    <t>vložka durasul gamma KK/32 01.00047.921</t>
  </si>
  <si>
    <t>KA484</t>
  </si>
  <si>
    <t>hlavice keramická 28/M 17.28.06</t>
  </si>
  <si>
    <t>KA518</t>
  </si>
  <si>
    <t>jamka 72 alloclassic 3539</t>
  </si>
  <si>
    <t>KA522</t>
  </si>
  <si>
    <t>vložka st.58/28 3504</t>
  </si>
  <si>
    <t>KA524</t>
  </si>
  <si>
    <t>vložka st.64/28 3506</t>
  </si>
  <si>
    <t>KA536</t>
  </si>
  <si>
    <t>pouzdro allofit 46/FF 4242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</si>
  <si>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</si>
  <si>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</si>
  <si>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</si>
  <si>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</si>
  <si>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</si>
  <si>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</si>
  <si>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</si>
  <si>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</si>
  <si>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</si>
  <si>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</si>
  <si>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</si>
  <si>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</si>
  <si>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</si>
  <si>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</si>
  <si>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</si>
  <si>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</si>
  <si>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</si>
  <si>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</si>
  <si>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KD139</t>
  </si>
  <si>
    <t>plato T5 10 NN250</t>
  </si>
  <si>
    <t>KE291</t>
  </si>
  <si>
    <t>zátka kostní umělá 5,0/19 3225</t>
  </si>
  <si>
    <t>KE328</t>
  </si>
  <si>
    <t>hlavice kovová 32/M NK530K</t>
  </si>
  <si>
    <t>KE653</t>
  </si>
  <si>
    <t>hlavice kovová S30/M32 00-8018-032-02</t>
  </si>
  <si>
    <t>KE657</t>
  </si>
  <si>
    <t>jamka ZCA č.32/53 00-8005-550-32</t>
  </si>
  <si>
    <t>KF886</t>
  </si>
  <si>
    <t>hlavice oxi fem 12/14 32 mm +8 71343208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</si>
  <si>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</si>
  <si>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</si>
  <si>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</si>
  <si>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</si>
  <si>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</si>
  <si>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</si>
  <si>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KH020</t>
  </si>
  <si>
    <t>tělo reverzní humerální 1352.15.001</t>
  </si>
  <si>
    <t>KH154</t>
  </si>
  <si>
    <t>glenoid 137525070</t>
  </si>
  <si>
    <t>KH342</t>
  </si>
  <si>
    <t>vložka Durasul FF/28 neutr. 01.00013.206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</si>
  <si>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</si>
  <si>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</si>
  <si>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</si>
  <si>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</si>
  <si>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</si>
  <si>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</si>
  <si>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KH371</t>
  </si>
  <si>
    <t>vložka durasul allofit II/28 01.00013.209</t>
  </si>
  <si>
    <t>KH373</t>
  </si>
  <si>
    <t>vložka durasul allofit KK/28 01.00013.211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</si>
  <si>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</si>
  <si>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</si>
  <si>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</si>
  <si>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</si>
  <si>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</si>
  <si>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</si>
  <si>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KH737</t>
  </si>
  <si>
    <t>spacer K  kolenní velký 8074 SPK8074/G</t>
  </si>
  <si>
    <t>KH877</t>
  </si>
  <si>
    <t>komponenta tibiální vel.4 5980-37-02</t>
  </si>
  <si>
    <t>KA488</t>
  </si>
  <si>
    <t>dlaha burch-schneider 50P 01.00191.250</t>
  </si>
  <si>
    <t>KA924</t>
  </si>
  <si>
    <t>end.cerviko CKP 56 315800</t>
  </si>
  <si>
    <t>KD113</t>
  </si>
  <si>
    <t>columbus koleno FL3 NN003K</t>
  </si>
  <si>
    <t>KH435</t>
  </si>
  <si>
    <t>hlavice durasul kov.S/32 14.32.05-20</t>
  </si>
  <si>
    <t>KA473</t>
  </si>
  <si>
    <t>dřík Zwemuller   2 2842</t>
  </si>
  <si>
    <t>KA526</t>
  </si>
  <si>
    <t>vložka st.72/28 3509</t>
  </si>
  <si>
    <t>KF863</t>
  </si>
  <si>
    <t>bicon plus-rexpol insert 4/32 75003759</t>
  </si>
  <si>
    <t>KI103</t>
  </si>
  <si>
    <t>komponenta enduro femorální pravá 2 NB 018K</t>
  </si>
  <si>
    <t>KH155</t>
  </si>
  <si>
    <t>šroub small + connector 137415310</t>
  </si>
  <si>
    <t>KH035</t>
  </si>
  <si>
    <t>end cerviko CKP58 1.36.479</t>
  </si>
  <si>
    <t>KI194</t>
  </si>
  <si>
    <t>plato tibiální žluté 10 mm 90-5970-30-10</t>
  </si>
  <si>
    <t>KI189</t>
  </si>
  <si>
    <t>komponenta femorální pravá E 5966-15-02</t>
  </si>
  <si>
    <t>KI214</t>
  </si>
  <si>
    <t>alloclassic variall vel. 56KK 01.00044.011</t>
  </si>
  <si>
    <t>KA586</t>
  </si>
  <si>
    <t>jamka ZCA č.59 00-8005-556-28</t>
  </si>
  <si>
    <t>KE644</t>
  </si>
  <si>
    <t>jamka muller 46/28 63.28.46</t>
  </si>
  <si>
    <t>KI256</t>
  </si>
  <si>
    <t>komponenta femorální levá CR-flexD 5950-14-01</t>
  </si>
  <si>
    <t>KG871</t>
  </si>
  <si>
    <t>dřík fitmore B/5 01.00551.205</t>
  </si>
  <si>
    <t>ZK458</t>
  </si>
  <si>
    <t>Zavaděč hlavice 304075</t>
  </si>
  <si>
    <t>KD131</t>
  </si>
  <si>
    <t>plato T3 10 NN230</t>
  </si>
  <si>
    <t>KA537</t>
  </si>
  <si>
    <t>pouzdro allofit 48/GG 4243</t>
  </si>
  <si>
    <t>KA510</t>
  </si>
  <si>
    <t>dřík wagner 18/225 01.00102.218</t>
  </si>
  <si>
    <t>KD106</t>
  </si>
  <si>
    <t>columbus koleno FR3 NN013K</t>
  </si>
  <si>
    <t>KD116</t>
  </si>
  <si>
    <t>columbus koleno FL6 NN006K</t>
  </si>
  <si>
    <t>KA489</t>
  </si>
  <si>
    <t>dlaha burch-schneider 50L 01.00191.150</t>
  </si>
  <si>
    <t>KA745</t>
  </si>
  <si>
    <t>tibiální plato evolution T3/10 NL898</t>
  </si>
  <si>
    <t>KD122</t>
  </si>
  <si>
    <t>tibia T5 NN079K</t>
  </si>
  <si>
    <t>KD125</t>
  </si>
  <si>
    <t>plato T1 14 NN112</t>
  </si>
  <si>
    <t>KA780</t>
  </si>
  <si>
    <t>dřík centram aesculap 12L NK085K</t>
  </si>
  <si>
    <t>KH359</t>
  </si>
  <si>
    <t>dřík ENDURO NR407K</t>
  </si>
  <si>
    <t>KH421</t>
  </si>
  <si>
    <t>vložka dur.stand.GG/32 01.00013.407</t>
  </si>
  <si>
    <t>KA917</t>
  </si>
  <si>
    <t>end.cerviko CKP 46 315300</t>
  </si>
  <si>
    <t>KA517</t>
  </si>
  <si>
    <t>jamka 68 alloclassic 3538</t>
  </si>
  <si>
    <t>KA656</t>
  </si>
  <si>
    <t>kotv.komp.stand.bicon č.4 75003741,14212</t>
  </si>
  <si>
    <t>KD140</t>
  </si>
  <si>
    <t>plato T5 12 NN251</t>
  </si>
  <si>
    <t>KA477</t>
  </si>
  <si>
    <t>dřík Zwemuller   6 2846</t>
  </si>
  <si>
    <t>KD136</t>
  </si>
  <si>
    <t>plato T4 12 NN241</t>
  </si>
  <si>
    <t>KA550</t>
  </si>
  <si>
    <t>vložka allofit PE SKK/28 01.00010.211</t>
  </si>
  <si>
    <t>KD121</t>
  </si>
  <si>
    <t xml:space="preserve">tibia T4 NN077K </t>
  </si>
  <si>
    <t>KI254</t>
  </si>
  <si>
    <t>dřík corail KS 9 3L92509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</si>
  <si>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</si>
  <si>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</si>
  <si>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</si>
  <si>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</si>
  <si>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</si>
  <si>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</si>
  <si>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KI251</t>
  </si>
  <si>
    <t>hlavička kovová  28 mm +1,5GR 1365-11-000</t>
  </si>
  <si>
    <t>KA735</t>
  </si>
  <si>
    <t>tibie search evolution č. 4 NL832K</t>
  </si>
  <si>
    <t>KH514</t>
  </si>
  <si>
    <t xml:space="preserve">vložkac insert krátká 44mm 1362.09.010 </t>
  </si>
  <si>
    <t>KA750</t>
  </si>
  <si>
    <t>tibiální plato evolution T4/12 NL903</t>
  </si>
  <si>
    <t>KD137</t>
  </si>
  <si>
    <t>plato T4 14 NN242</t>
  </si>
  <si>
    <t>KD107</t>
  </si>
  <si>
    <t>columbus koleno FR4 NN014K</t>
  </si>
  <si>
    <t>KD118</t>
  </si>
  <si>
    <t>tibia T1 NN071K</t>
  </si>
  <si>
    <t>KE646</t>
  </si>
  <si>
    <t>jamka muller 50/28 63.28.50</t>
  </si>
  <si>
    <t>KD130</t>
  </si>
  <si>
    <t>plato T2 16 NN123</t>
  </si>
  <si>
    <t>KD132</t>
  </si>
  <si>
    <t>plato T3 12 NN231</t>
  </si>
  <si>
    <t>KH701</t>
  </si>
  <si>
    <t xml:space="preserve">jamka mullerova cementová 44/28 mm 63.28.44 </t>
  </si>
  <si>
    <t>KG996</t>
  </si>
  <si>
    <t>glenosféra 44 mm 137450440</t>
  </si>
  <si>
    <t>KE656</t>
  </si>
  <si>
    <t>jamka ZCA č.32/51 00-8005-548-32</t>
  </si>
  <si>
    <t>KH433</t>
  </si>
  <si>
    <t>vložka dur.stand.MM/32 01.00013.413</t>
  </si>
  <si>
    <t>KI342</t>
  </si>
  <si>
    <t>insert PLASMCUP PE-52-54 32mm NA282</t>
  </si>
  <si>
    <t>KH730</t>
  </si>
  <si>
    <t>spacer G plochý dřík kyčelní střední 54 SPC0720</t>
  </si>
  <si>
    <t>KI252</t>
  </si>
  <si>
    <t>zátka acetabulární duraloc 1246-03-000</t>
  </si>
  <si>
    <t>KI343</t>
  </si>
  <si>
    <t>plato tibiální UC T1/12mm NN411</t>
  </si>
  <si>
    <t>KI215</t>
  </si>
  <si>
    <t>revizní tibiální plato F2x12mm NR881M</t>
  </si>
  <si>
    <t>KI255</t>
  </si>
  <si>
    <t>jamka 46 mm 1217-20-046</t>
  </si>
  <si>
    <t>KI253</t>
  </si>
  <si>
    <t>insert neutral 28mm ID 46mm 1219-28-046</t>
  </si>
  <si>
    <t>KI272</t>
  </si>
  <si>
    <t>insert neutral duraloc 28/50mm 1220-28-050</t>
  </si>
  <si>
    <t>KI273</t>
  </si>
  <si>
    <t>hlavička kovová 28/+12 mm 1365-14-000</t>
  </si>
  <si>
    <t>KH351</t>
  </si>
  <si>
    <t>dřík Alloclassic-SLO-7 01.00121.070</t>
  </si>
  <si>
    <t>KI271</t>
  </si>
  <si>
    <t>kroužek duraloc dynamic 50mm 1249-50-000</t>
  </si>
  <si>
    <t>KH682</t>
  </si>
  <si>
    <t>inseert tibiální 20mm 96-2345</t>
  </si>
  <si>
    <t>KH821</t>
  </si>
  <si>
    <t>dřík necementovaný humerální 19mm 1304.15.190</t>
  </si>
  <si>
    <t>KE971</t>
  </si>
  <si>
    <t>tibie revizní t1 65 X 43 mm NR071K</t>
  </si>
  <si>
    <t>KH361</t>
  </si>
  <si>
    <t>tibie T1 ENDURO NB011K</t>
  </si>
  <si>
    <t>ZK577</t>
  </si>
  <si>
    <t>Optika artroskopická 30° 2,4 mm 10 cm 28300BA</t>
  </si>
  <si>
    <t>ZA962</t>
  </si>
  <si>
    <t>Šití merslen 2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</si>
  <si>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</si>
  <si>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</si>
  <si>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</si>
  <si>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</si>
  <si>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</si>
  <si>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</si>
  <si>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ZB652</t>
  </si>
  <si>
    <t>Šití merslen zelený 0 3 x 45 cm bal. á 36 ks EH6855H</t>
  </si>
  <si>
    <t>ZB979</t>
  </si>
  <si>
    <t>Šití dafilon modrý 4/0 bal. á 36 ks C0932205</t>
  </si>
  <si>
    <t>ZE696</t>
  </si>
  <si>
    <t>Šití premicron zelený 2/0 bal. á 36 ks C0120008</t>
  </si>
  <si>
    <t>ZK692</t>
  </si>
  <si>
    <t>Šití polydox Loop 2, bal. á 12 ks DX4550</t>
  </si>
  <si>
    <t>ZA966</t>
  </si>
  <si>
    <t>Šití merslen 2 bal. á 36 ks EH6417H</t>
  </si>
  <si>
    <t>ZB913</t>
  </si>
  <si>
    <t>Šití orthocord modrý bal. á 12 ks 223111</t>
  </si>
  <si>
    <t>ZC260</t>
  </si>
  <si>
    <t>Šití premicron HRT bal. á 36 ks C0026394</t>
  </si>
  <si>
    <t>ZD067</t>
  </si>
  <si>
    <t>Šití safil fialový 2/0 bal. á 36 ks C1048042</t>
  </si>
  <si>
    <t>ZE695</t>
  </si>
  <si>
    <t>Šití premicron zelený 3/0 bal. á 36 ks C0120007</t>
  </si>
  <si>
    <t>ZA836</t>
  </si>
  <si>
    <t>Jehla injekční 0,9 x   70 mm žlutá</t>
  </si>
  <si>
    <t>ZB168</t>
  </si>
  <si>
    <t>Jehla chirurgická B10</t>
  </si>
  <si>
    <t>ZB478</t>
  </si>
  <si>
    <t>Jehla chirurgická B11</t>
  </si>
  <si>
    <t>ZB479</t>
  </si>
  <si>
    <t>Jehla chirurgická B12</t>
  </si>
  <si>
    <t>ZB167</t>
  </si>
  <si>
    <t>Jehla chirurgická G1</t>
  </si>
  <si>
    <t>ZB463</t>
  </si>
  <si>
    <t>Jehla chirurgická G2</t>
  </si>
  <si>
    <t>ZH853</t>
  </si>
  <si>
    <t>Provlékač vlákna chia 214101</t>
  </si>
  <si>
    <t>ZF107</t>
  </si>
  <si>
    <t>Rukavice operační latexové bez pudru ortpedic vel. 7,0 5788203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</si>
  <si>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</si>
  <si>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</si>
  <si>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</si>
  <si>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</si>
  <si>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</si>
  <si>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</si>
  <si>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</si>
  <si>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</si>
  <si>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ZK482</t>
  </si>
  <si>
    <t>Rukavice operační latexové bez pudru ortpedic vel. 8,0 5788205</t>
  </si>
  <si>
    <t>ZK483</t>
  </si>
  <si>
    <t>Rukavice operační latexové bez pudru ortpedic vel. 7,5 5788204</t>
  </si>
  <si>
    <t>ZL070</t>
  </si>
  <si>
    <t>Rukavice operační gammex bez pudru PF EnLite vel. 6,0 353382</t>
  </si>
  <si>
    <t>KH739</t>
  </si>
  <si>
    <t>cement kostní CEMEX GENAT HIGH VISKOSITY s gentamicinem 40g 1400IG</t>
  </si>
  <si>
    <t>ZA278</t>
  </si>
  <si>
    <t>Granule chronOS 710.027S</t>
  </si>
  <si>
    <t>KF839</t>
  </si>
  <si>
    <t>cement osteobond 40 g 00-1101-002-00</t>
  </si>
  <si>
    <t>ZG727</t>
  </si>
  <si>
    <t>Kloub silikonový pip vel. 10 SPIP-520-10-WW</t>
  </si>
  <si>
    <t>KH738</t>
  </si>
  <si>
    <t>cement kostní CEMEX GENTA ID GREEN s gentamicinem 40g 12A2420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</si>
  <si>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</si>
  <si>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</si>
  <si>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</si>
  <si>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</si>
  <si>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</si>
  <si>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</si>
  <si>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</si>
  <si>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606</t>
  </si>
  <si>
    <t>1</t>
  </si>
  <si>
    <t>0000502</t>
  </si>
  <si>
    <t>MESOCAIN 1%</t>
  </si>
  <si>
    <t>0040536</t>
  </si>
  <si>
    <t>0089870</t>
  </si>
  <si>
    <t>0090044</t>
  </si>
  <si>
    <t>3</t>
  </si>
  <si>
    <t>0020135</t>
  </si>
  <si>
    <t>DRÁT EXTENČNÍ KIRSCHNER</t>
  </si>
  <si>
    <t>0082509</t>
  </si>
  <si>
    <t>DLAHA FIXAČNÍ - RUKA,PŘEDLOKTÍ - SÁDRA</t>
  </si>
  <si>
    <t>0082511</t>
  </si>
  <si>
    <t>OBVAZ CIRKULÁRNÍ - PRSTY,RUKA,PŘEDLOKTÍ - SÁDRA</t>
  </si>
  <si>
    <t>0082512</t>
  </si>
  <si>
    <t>0082513</t>
  </si>
  <si>
    <t>DLAHA FIXAČNÍ CELÉ HORNÍ KONČETINY - SÁDRA</t>
  </si>
  <si>
    <t>0082514</t>
  </si>
  <si>
    <t>0082515</t>
  </si>
  <si>
    <t>OBVAZ CIRKULÁRNÍ - CELÁ HORNÍ KONČETINA - SÁDRA</t>
  </si>
  <si>
    <t>0082516</t>
  </si>
  <si>
    <t>0082517</t>
  </si>
  <si>
    <t>DLAHA FIXAČNÍ - NOHA,BÉREC - SÁDRA</t>
  </si>
  <si>
    <t>0082518</t>
  </si>
  <si>
    <t>0082519</t>
  </si>
  <si>
    <t>OBVAZ CIRKULÁRNÍ - NOHA,BÉREC - SÁDRA</t>
  </si>
  <si>
    <t>0082520</t>
  </si>
  <si>
    <t>0082521</t>
  </si>
  <si>
    <t>DLAHA FIXAČNÍ CELÉ DOLNÍ KONČETINY - SÁDRA</t>
  </si>
  <si>
    <t>0082522</t>
  </si>
  <si>
    <t>0082523</t>
  </si>
  <si>
    <t>OBVAZ CIRKULÁRNÍ NA DOLNÍ KONČETINĚ - SÁDRA</t>
  </si>
  <si>
    <t>0082524</t>
  </si>
  <si>
    <t>V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</si>
  <si>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</si>
  <si>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</si>
  <si>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</si>
  <si>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</si>
  <si>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</si>
  <si>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</si>
  <si>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</si>
  <si>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</si>
  <si>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</si>
  <si>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</si>
  <si>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</si>
  <si>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</si>
  <si>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</si>
  <si>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</si>
  <si>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</si>
  <si>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</si>
  <si>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</si>
  <si>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</si>
  <si>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</si>
  <si>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</si>
  <si>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</si>
  <si>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</si>
  <si>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61247</t>
  </si>
  <si>
    <t>OPERACE KARPÁLNÍHO TUNELU</t>
  </si>
  <si>
    <t>61253</t>
  </si>
  <si>
    <t xml:space="preserve">PALM. APONEUREKTOMIE U DLAŇOVÉ FORMY DUPUYTRENOVY </t>
  </si>
  <si>
    <t>66012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</si>
  <si>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</si>
  <si>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</si>
  <si>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</si>
  <si>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</si>
  <si>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</si>
  <si>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</si>
  <si>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</si>
  <si>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</si>
  <si>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</si>
  <si>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</si>
  <si>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</si>
  <si>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</si>
  <si>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66839</t>
  </si>
  <si>
    <t>EXSTIRPACE NÁDORU MĚKKÝCH TKÁNÍ - POVRCHOVĚ ULOŽEN</t>
  </si>
  <si>
    <t>66899</t>
  </si>
  <si>
    <t>TENOTOMIE ZAVŘENÁ - MIMO RUKY - KAŽDÁ DALŠÍ - PŘIČ</t>
  </si>
  <si>
    <t>66949</t>
  </si>
  <si>
    <t>PUNKCE KLOUBNÍ S APLIKACÍ LÉČIVA</t>
  </si>
  <si>
    <t>09547</t>
  </si>
  <si>
    <t>REGULAČNÍ POPLATEK -- POJIŠTĚNEC OD ÚHRADY POPLATK</t>
  </si>
  <si>
    <t>09543</t>
  </si>
  <si>
    <t>REGULAČNÍ POPLATEK ZA NÁVŠTĚVU -- POPLATEK UHRAZEN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</si>
  <si>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</si>
  <si>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</si>
  <si>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</si>
  <si>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</si>
  <si>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</si>
  <si>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</si>
  <si>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</si>
  <si>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</si>
  <si>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</si>
  <si>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</si>
  <si>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09545</t>
  </si>
  <si>
    <t>REGULAČNÍ POPLATEK ZA POHOTOVOSTNÍ SLUŽBU -- POPLA</t>
  </si>
  <si>
    <t>09563</t>
  </si>
  <si>
    <t>VÝKON ÚSTAVNÍ POHOTOVOSTNÍ SLUŽBY</t>
  </si>
  <si>
    <t>51861</t>
  </si>
  <si>
    <t>CIRKULÁRNÍ SÁDROVÝ OBVAZ - NOHA, BÉREC</t>
  </si>
  <si>
    <t>09553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</si>
  <si>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</si>
  <si>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</si>
  <si>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</si>
  <si>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</si>
  <si>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</si>
  <si>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</si>
  <si>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66031</t>
  </si>
  <si>
    <t>PREVENTIVNÍ VYŠETŘENÍ KYČELNÍCH KLOUBŮ U KOJENCE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</si>
  <si>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</si>
  <si>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</si>
  <si>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</si>
  <si>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</si>
  <si>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</si>
  <si>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</si>
  <si>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</si>
  <si>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</si>
  <si>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</si>
  <si>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</si>
  <si>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</si>
  <si>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</si>
  <si>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</si>
  <si>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</si>
  <si>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</si>
  <si>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</si>
  <si>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</si>
  <si>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</si>
  <si>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</si>
  <si>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</si>
  <si>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</si>
  <si>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</si>
  <si>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66425</t>
  </si>
  <si>
    <t xml:space="preserve">SYNOVEKTOMIE KLOUBU PRSTU RUKY ČI NOHY - ZA PRVNÍ </t>
  </si>
  <si>
    <t>66741</t>
  </si>
  <si>
    <t>REKONSTRUKCE DIG. SUPRADUCTI V. NOHY</t>
  </si>
  <si>
    <t>6F6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</si>
  <si>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</si>
  <si>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</si>
  <si>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</si>
  <si>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</si>
  <si>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</si>
  <si>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07 - KLINIKA ANESTEZIOLOGIE A RESUSCITACE</t>
  </si>
  <si>
    <t>09 - NOVOROZENECKÉ ODDĚLENÍ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</si>
  <si>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</si>
  <si>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</si>
  <si>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</si>
  <si>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</si>
  <si>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</si>
  <si>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</si>
  <si>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</si>
  <si>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</si>
  <si>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</si>
  <si>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</si>
  <si>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</si>
  <si>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</si>
  <si>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</si>
  <si>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</si>
  <si>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</si>
  <si>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</si>
  <si>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</si>
  <si>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</si>
  <si>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</si>
  <si>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</si>
  <si>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07</t>
  </si>
  <si>
    <t>09</t>
  </si>
  <si>
    <t>10</t>
  </si>
  <si>
    <t>66881</t>
  </si>
  <si>
    <t>EXCIZE / EXSTIRPACE EXOSTÓZY</t>
  </si>
  <si>
    <t>6F1</t>
  </si>
  <si>
    <t>51850</t>
  </si>
  <si>
    <t>PŘEVAZ RÁNY METODOU V. A. C. (VACUUM ASISTED CLOSU</t>
  </si>
  <si>
    <t>0004234</t>
  </si>
  <si>
    <t>0008807</t>
  </si>
  <si>
    <t>0011785</t>
  </si>
  <si>
    <t>AMIKIN 1 G</t>
  </si>
  <si>
    <t>0016600</t>
  </si>
  <si>
    <t>UNASYN</t>
  </si>
  <si>
    <t>0053922</t>
  </si>
  <si>
    <t>CIPHIN PRO INFUSIONE 200 MG/100 ML</t>
  </si>
  <si>
    <t>0055680</t>
  </si>
  <si>
    <t>0058092</t>
  </si>
  <si>
    <t>0064831</t>
  </si>
  <si>
    <t>AXETINE 1,5 G</t>
  </si>
  <si>
    <t>0068998</t>
  </si>
  <si>
    <t>AMPICILIN 1,0 BIOTIKA</t>
  </si>
  <si>
    <t>0072972</t>
  </si>
  <si>
    <t>0076360</t>
  </si>
  <si>
    <t>0083417</t>
  </si>
  <si>
    <t>MERONEM 1 G</t>
  </si>
  <si>
    <t>0087239</t>
  </si>
  <si>
    <t>FANHDI 50 I.U./ML</t>
  </si>
  <si>
    <t>0087240</t>
  </si>
  <si>
    <t>FANHDI 100 I.U./ML</t>
  </si>
  <si>
    <t>0096414</t>
  </si>
  <si>
    <t>0097910</t>
  </si>
  <si>
    <t>HUMAN ALBUMIN GRIFOLS 20%</t>
  </si>
  <si>
    <t>0098212</t>
  </si>
  <si>
    <t>0129767</t>
  </si>
  <si>
    <t>IMIPENEM/CILASTATIN KABI 500 MG/500 MG</t>
  </si>
  <si>
    <t>0144328</t>
  </si>
  <si>
    <t>0162180</t>
  </si>
  <si>
    <t>CIPROFLOXACIN KABI 200 MG/100 ML INFUZNÍ ROZTOK</t>
  </si>
  <si>
    <t>0162187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</si>
  <si>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</si>
  <si>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</si>
  <si>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</si>
  <si>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</si>
  <si>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</si>
  <si>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</si>
  <si>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</si>
  <si>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</si>
  <si>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</si>
  <si>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</si>
  <si>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</si>
  <si>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</si>
  <si>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</si>
  <si>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</si>
  <si>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</si>
  <si>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</si>
  <si>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</si>
  <si>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</si>
  <si>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</si>
  <si>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</si>
  <si>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</si>
  <si>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</si>
  <si>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</si>
  <si>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</si>
  <si>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</si>
  <si>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</si>
  <si>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</si>
  <si>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</si>
  <si>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</si>
  <si>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0012576</t>
  </si>
  <si>
    <t>ENDOPROTÉZA CERVIKO. KYČ. KLOUBU CEMENTOVANÁ 48</t>
  </si>
  <si>
    <t>0012578</t>
  </si>
  <si>
    <t>ENDOPROTÉZA CERVIKO. KYČ. KLOUBU CEMENTOVANÁ 52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</si>
  <si>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</si>
  <si>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</si>
  <si>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</si>
  <si>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</si>
  <si>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</si>
  <si>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</si>
  <si>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</si>
  <si>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</si>
  <si>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</si>
  <si>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</si>
  <si>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</si>
  <si>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</si>
  <si>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</si>
  <si>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</si>
  <si>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</si>
  <si>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</si>
  <si>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0018002</t>
  </si>
  <si>
    <t>NÁHRADA KYČELNÍHO KLOUBU ULTIMA  (HO 101X-XX)</t>
  </si>
  <si>
    <t>0018677</t>
  </si>
  <si>
    <t>CEMENT KOSTNÍ PALACOS R - 40  2X40G</t>
  </si>
  <si>
    <t>0018678</t>
  </si>
  <si>
    <t>CEMENT KOSTNÍ PALACOS R - 40 + GENTAMICINUM  2X40G</t>
  </si>
  <si>
    <t>0020190</t>
  </si>
  <si>
    <t>ŠROUB KORTIKÁLNÍ</t>
  </si>
  <si>
    <t>0020314</t>
  </si>
  <si>
    <t>ŠROUB SPONGIÓZNÍ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</si>
  <si>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</si>
  <si>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</si>
  <si>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</si>
  <si>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</si>
  <si>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</si>
  <si>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</si>
  <si>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</si>
  <si>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</si>
  <si>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</si>
  <si>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</si>
  <si>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0027773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</si>
  <si>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</si>
  <si>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</si>
  <si>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</si>
  <si>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</si>
  <si>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</si>
  <si>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</si>
  <si>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</si>
  <si>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</si>
  <si>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</si>
  <si>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</si>
  <si>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</si>
  <si>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</si>
  <si>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</si>
  <si>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</si>
  <si>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</si>
  <si>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</si>
  <si>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</si>
  <si>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</si>
  <si>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</si>
  <si>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</si>
  <si>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JAMKA NECEMENTOVÁ BICON PLUS POROZNÍ</t>
  </si>
  <si>
    <t>0031066</t>
  </si>
  <si>
    <t>VLOŽKA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</si>
  <si>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</si>
  <si>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</si>
  <si>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</si>
  <si>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</si>
  <si>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</si>
  <si>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</si>
  <si>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</si>
  <si>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</si>
  <si>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</si>
  <si>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0031543</t>
  </si>
  <si>
    <t>NÁHRADA KYČEL.KL.5010.09.361 - 366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</si>
  <si>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</si>
  <si>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</si>
  <si>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</si>
  <si>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</si>
  <si>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</si>
  <si>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</si>
  <si>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0031598</t>
  </si>
  <si>
    <t>NÁHRADA RAMENNÍHO KLOUBU 1304.15.140 - 240</t>
  </si>
  <si>
    <t>0031605</t>
  </si>
  <si>
    <t>NÁHRADA RAM. KLOUBU 1330.15.27. A 1331.15.27.</t>
  </si>
  <si>
    <t>0031888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</si>
  <si>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</si>
  <si>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</si>
  <si>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</si>
  <si>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</si>
  <si>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</si>
  <si>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</si>
  <si>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</si>
  <si>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</si>
  <si>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</si>
  <si>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0042519</t>
  </si>
  <si>
    <t>ŠROUB UZAMYKATELNÝ</t>
  </si>
  <si>
    <t>0042579</t>
  </si>
  <si>
    <t>NÁHRADA KYČEL. KLOUBU KLOUBNÍ HLAVICE CO CR 28MM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</si>
  <si>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</si>
  <si>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</si>
  <si>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</si>
  <si>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</si>
  <si>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</si>
  <si>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</si>
  <si>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</si>
  <si>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</si>
  <si>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</si>
  <si>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</si>
  <si>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</si>
  <si>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</si>
  <si>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</si>
  <si>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</si>
  <si>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0070576</t>
  </si>
  <si>
    <t xml:space="preserve">KOTVIČKA VSTŘEBATELNÁ LUPINE LOOP PRO STABILIZACI </t>
  </si>
  <si>
    <t>0070998</t>
  </si>
  <si>
    <t>NÁHRADA KYČ. KL. VERSYS 801802801-5</t>
  </si>
  <si>
    <t>0070999</t>
  </si>
  <si>
    <t>NÁHRADA KYČ. KL. VERSYS 801803201-5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</si>
  <si>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</si>
  <si>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</si>
  <si>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</si>
  <si>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</si>
  <si>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</si>
  <si>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</si>
  <si>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</si>
  <si>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</si>
  <si>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</si>
  <si>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</si>
  <si>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</si>
  <si>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</si>
  <si>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</si>
  <si>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</si>
  <si>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</si>
  <si>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</si>
  <si>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</si>
  <si>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</si>
  <si>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</si>
  <si>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</si>
  <si>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</si>
  <si>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</si>
  <si>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0074501</t>
  </si>
  <si>
    <t>NÁHR. KOLEN. KLOUBU UNIKOMPARTMENTÁLNÍ OXFORD</t>
  </si>
  <si>
    <t>0074502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</si>
  <si>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</si>
  <si>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</si>
  <si>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</si>
  <si>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</si>
  <si>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</si>
  <si>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</si>
  <si>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</si>
  <si>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</si>
  <si>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</si>
  <si>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</si>
  <si>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</si>
  <si>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</si>
  <si>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</si>
  <si>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</si>
  <si>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</si>
  <si>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</si>
  <si>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</si>
  <si>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</si>
  <si>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</si>
  <si>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</si>
  <si>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</si>
  <si>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</si>
  <si>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</si>
  <si>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0077479</t>
  </si>
  <si>
    <t>ŠROUB SPONGIÓZNÍ SAMOŘEZNÝ</t>
  </si>
  <si>
    <t>0077511</t>
  </si>
  <si>
    <t>PODLOŽKA</t>
  </si>
  <si>
    <t>0077705</t>
  </si>
  <si>
    <t>VLOŽKA ALPHA DURASUL,28 MM,NEUTRÁLNÍ  01.00013.2??</t>
  </si>
  <si>
    <t>0081946</t>
  </si>
  <si>
    <t>PROSTŘEDEK HEMOSTATICKÝ - TRAUMACEL TAF LIGHT</t>
  </si>
  <si>
    <t>0081997</t>
  </si>
  <si>
    <t>V.A.C. ATS SBĚRNÁ NÁDOBA S GELEM</t>
  </si>
  <si>
    <t>0082000</t>
  </si>
  <si>
    <t>V.A.C.GRANUFOAM(PU PĚNA) VELIKOST M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</si>
  <si>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</si>
  <si>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</si>
  <si>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</si>
  <si>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</si>
  <si>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</si>
  <si>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</si>
  <si>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</si>
  <si>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</si>
  <si>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</si>
  <si>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</si>
  <si>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</si>
  <si>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</si>
  <si>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</si>
  <si>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</si>
  <si>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</si>
  <si>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</si>
  <si>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</si>
  <si>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</si>
  <si>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</si>
  <si>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</si>
  <si>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</si>
  <si>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</si>
  <si>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</si>
  <si>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</si>
  <si>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</si>
  <si>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</si>
  <si>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</si>
  <si>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0083799</t>
  </si>
  <si>
    <t>0083803</t>
  </si>
  <si>
    <t>0083924</t>
  </si>
  <si>
    <t>NÁHR. RAMENNÍ GLENOSFÉRA VEL.STD, SMALL-R PR. 36 M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</si>
  <si>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</si>
  <si>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</si>
  <si>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</si>
  <si>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</si>
  <si>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</si>
  <si>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</si>
  <si>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</si>
  <si>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</si>
  <si>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</si>
  <si>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</si>
  <si>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</si>
  <si>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</si>
  <si>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</si>
  <si>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</si>
  <si>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</si>
  <si>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</si>
  <si>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</si>
  <si>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</si>
  <si>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0099885</t>
  </si>
  <si>
    <t>ŠROUB KANYLOVANÝ KOMPRESNÍ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</si>
  <si>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</si>
  <si>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</si>
  <si>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</si>
  <si>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</si>
  <si>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</si>
  <si>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</si>
  <si>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</si>
  <si>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</si>
  <si>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</si>
  <si>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</si>
  <si>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</si>
  <si>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</si>
  <si>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</si>
  <si>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</si>
  <si>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0106021</t>
  </si>
  <si>
    <t>0107422</t>
  </si>
  <si>
    <t>IMPLANTÁT MAXILLOFACIÁLNÍ CMF 2.0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</si>
  <si>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</si>
  <si>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</si>
  <si>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</si>
  <si>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</si>
  <si>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</si>
  <si>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</si>
  <si>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0107726</t>
  </si>
  <si>
    <t>CEMENT KOSTNÍ HI-FATIGUE G S ANTIBIOTIKY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</si>
  <si>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</si>
  <si>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</si>
  <si>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</si>
  <si>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</si>
  <si>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</si>
  <si>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</si>
  <si>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</si>
  <si>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</si>
  <si>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</si>
  <si>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</si>
  <si>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</si>
  <si>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</si>
  <si>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</si>
  <si>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</si>
  <si>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</si>
  <si>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</si>
  <si>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</si>
  <si>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0108531</t>
  </si>
  <si>
    <t>NÁHRADA PRSTNÍHO KLOUBU - SILIKONOVÁ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</si>
  <si>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</si>
  <si>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</si>
  <si>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</si>
  <si>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</si>
  <si>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</si>
  <si>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</si>
  <si>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</si>
  <si>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</si>
  <si>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</si>
  <si>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</si>
  <si>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</si>
  <si>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</si>
  <si>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</si>
  <si>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</si>
  <si>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</si>
  <si>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</si>
  <si>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</si>
  <si>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</si>
  <si>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</si>
  <si>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</si>
  <si>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</si>
  <si>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</si>
  <si>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</si>
  <si>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</si>
  <si>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</si>
  <si>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</si>
  <si>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</si>
  <si>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</si>
  <si>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</si>
  <si>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</si>
  <si>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</si>
  <si>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</si>
  <si>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</si>
  <si>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</si>
  <si>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</si>
  <si>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</si>
  <si>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</si>
  <si>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</si>
  <si>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</si>
  <si>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</si>
  <si>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0074617</t>
  </si>
  <si>
    <t>NÁHRADA KYČELNÍ SYSTEM AML 136511-136515</t>
  </si>
  <si>
    <t>0072164</t>
  </si>
  <si>
    <t>NÁHRADA KOLENNÍHO KLOUBU NEXGEN 59800.70.</t>
  </si>
  <si>
    <t>0018958</t>
  </si>
  <si>
    <t>NÁHRADA KYČELNÍHO KLOUBU,CENTRAMENT</t>
  </si>
  <si>
    <t>0096641</t>
  </si>
  <si>
    <t>IMPLANTÁT KOSTNÍ UMĚLÁ NÁHRADA ŠTĚPU</t>
  </si>
  <si>
    <t>0083717</t>
  </si>
  <si>
    <t>SKOBA SOLUSTAPLE</t>
  </si>
  <si>
    <t>0024977</t>
  </si>
  <si>
    <t>KOTVIČKA TITANOVÁ PRO SUTURU RC</t>
  </si>
  <si>
    <t>0024990</t>
  </si>
  <si>
    <t>KOTVIČKA TITANOVÁ EASY PRO SUTURU RC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</si>
  <si>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</si>
  <si>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</si>
  <si>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</si>
  <si>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</si>
  <si>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</si>
  <si>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</si>
  <si>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</si>
  <si>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</si>
  <si>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</si>
  <si>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</si>
  <si>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</si>
  <si>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</si>
  <si>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</si>
  <si>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</si>
  <si>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</si>
  <si>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</si>
  <si>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09227</t>
  </si>
  <si>
    <t>I. V. APLIKACE KRVE NEBO KREVNÍCH DERIVÁTŮ</t>
  </si>
  <si>
    <t>53213</t>
  </si>
  <si>
    <t>ZAVŘENÁ REPOZICE A NITRODŘEŇOVA OSTEOSYNTÉZA ZLOME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</si>
  <si>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</si>
  <si>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</si>
  <si>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</si>
  <si>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</si>
  <si>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</si>
  <si>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</si>
  <si>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</si>
  <si>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</si>
  <si>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</si>
  <si>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</si>
  <si>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61209</t>
  </si>
  <si>
    <t>TENOLÝZA FLEXORU</t>
  </si>
  <si>
    <t>66039</t>
  </si>
  <si>
    <t>SLOŽITÁ OPERAČNÍ ARTROSKOPIE</t>
  </si>
  <si>
    <t>66419</t>
  </si>
  <si>
    <t>ARTROPLASTIKA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</si>
  <si>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</si>
  <si>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</si>
  <si>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</si>
  <si>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</si>
  <si>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</si>
  <si>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</si>
  <si>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</si>
  <si>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</si>
  <si>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</si>
  <si>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</si>
  <si>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</si>
  <si>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</si>
  <si>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</si>
  <si>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</si>
  <si>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</si>
  <si>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</si>
  <si>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</si>
  <si>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</si>
  <si>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</si>
  <si>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</si>
  <si>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</si>
  <si>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</si>
  <si>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</si>
  <si>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</si>
  <si>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</si>
  <si>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</si>
  <si>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</si>
  <si>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</si>
  <si>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</si>
  <si>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</si>
  <si>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66713</t>
  </si>
  <si>
    <t>EXCIZE / EXSTIRPACE OSTRUHY PATNÍ KOSTI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</si>
  <si>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</si>
  <si>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</si>
  <si>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</si>
  <si>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</si>
  <si>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</si>
  <si>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</si>
  <si>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</si>
  <si>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</si>
  <si>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</si>
  <si>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</si>
  <si>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</si>
  <si>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</si>
  <si>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</si>
  <si>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</si>
  <si>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</si>
  <si>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</si>
  <si>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</si>
  <si>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</si>
  <si>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</si>
  <si>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</si>
  <si>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</si>
  <si>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</si>
  <si>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66939</t>
  </si>
  <si>
    <t>PRODLOUŽENÍ / ZKRÁCENÍ JEDNÉ ŠLACHY - MIMO RUKY</t>
  </si>
  <si>
    <t>67229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</si>
  <si>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</si>
  <si>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</si>
  <si>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</si>
  <si>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</si>
  <si>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</si>
  <si>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</si>
  <si>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</si>
  <si>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99982</t>
  </si>
  <si>
    <t>(VZP) PACIENT KLASIFIKOVANÝ LZZ NA ZÁKLADĚ POZITIV</t>
  </si>
  <si>
    <t>90917</t>
  </si>
  <si>
    <t>(DRG) TEP KYČLE ČÁSTEČNĚ CEMENTOVANÁ (Marker se po</t>
  </si>
  <si>
    <t>90916</t>
  </si>
  <si>
    <t>(DRG) TEP KYČLE CEMENTOVANÁ (Marker se použije při</t>
  </si>
  <si>
    <t>09567</t>
  </si>
  <si>
    <t>(VZP) ZÁKROK NA LEVÉ STRANĚ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</si>
  <si>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</si>
  <si>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</si>
  <si>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</si>
  <si>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</si>
  <si>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</si>
  <si>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</si>
  <si>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</si>
  <si>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</si>
  <si>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</si>
  <si>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</si>
  <si>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</si>
  <si>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</si>
  <si>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</si>
  <si>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</si>
  <si>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</si>
  <si>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</si>
  <si>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</si>
  <si>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</si>
  <si>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</si>
  <si>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</si>
  <si>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</si>
  <si>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</si>
  <si>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</si>
  <si>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</si>
  <si>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</si>
  <si>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</si>
  <si>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</si>
  <si>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</si>
  <si>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</si>
  <si>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</si>
  <si>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66815</t>
  </si>
  <si>
    <t>AUTOGENNÍ ŠTĚP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</si>
  <si>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</si>
  <si>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</si>
  <si>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</si>
  <si>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</si>
  <si>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</si>
  <si>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</si>
  <si>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</si>
  <si>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</si>
  <si>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</si>
  <si>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</si>
  <si>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</si>
  <si>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</si>
  <si>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</si>
  <si>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</si>
  <si>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</si>
  <si>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</si>
  <si>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</si>
  <si>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</si>
  <si>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</si>
  <si>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</si>
  <si>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</si>
  <si>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</si>
  <si>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</si>
  <si>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</si>
  <si>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</si>
  <si>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</si>
  <si>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</si>
  <si>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</si>
  <si>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</si>
  <si>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</si>
  <si>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66895</t>
  </si>
  <si>
    <t>OTEVŘENÁ BIOPSIE KOSTI NEBO KLOUBU</t>
  </si>
  <si>
    <t>66921</t>
  </si>
  <si>
    <t>EXKOCHLEACE A SPONGIOPLASTIKA</t>
  </si>
  <si>
    <t>66617</t>
  </si>
  <si>
    <t xml:space="preserve">REVIZE, ODSTRANĚNÍ TOTÁLNÍ ENDOPROTÉZY, VÝMĚNA ZA </t>
  </si>
  <si>
    <t>09569</t>
  </si>
  <si>
    <t>(VZP) ZÁKROK NA PRAVÉ STRANĚ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</si>
  <si>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</si>
  <si>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</si>
  <si>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</si>
  <si>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</si>
  <si>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</si>
  <si>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</si>
  <si>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</si>
  <si>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</si>
  <si>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66641</t>
  </si>
  <si>
    <t>POZDNÍ REKONSTRUKCE EXTENZOROVÉHO APARÁTU KOLENA</t>
  </si>
  <si>
    <t>66897</t>
  </si>
  <si>
    <t>EXCIZE / EXSTIRPACE BAKEROVY CYSTY</t>
  </si>
  <si>
    <t>66511</t>
  </si>
  <si>
    <t>UVOLNĚNÍ M. STERNOKLEIDOMASTOIDEUS</t>
  </si>
  <si>
    <t>61241</t>
  </si>
  <si>
    <t>IMPLANTACE KOSTNÍHO ŠTĚPU NA RUCE</t>
  </si>
  <si>
    <t>67227</t>
  </si>
  <si>
    <t>UVOLNĚNÍ SVALU / ŠLACHY</t>
  </si>
  <si>
    <t>66681</t>
  </si>
  <si>
    <t>EXARTIKULACE (AMPUTACE METATARZÁLNÍ) FALANGEÁLNÍ -</t>
  </si>
  <si>
    <t>66037</t>
  </si>
  <si>
    <t>JEDNODUCHÁ OPERAČNÍ ARTROSKOPIE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</si>
  <si>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</si>
  <si>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</si>
  <si>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</si>
  <si>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</si>
  <si>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</si>
  <si>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</si>
  <si>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</si>
  <si>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</si>
  <si>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</si>
  <si>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</si>
  <si>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</si>
  <si>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</si>
  <si>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</si>
  <si>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</si>
  <si>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</si>
  <si>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</si>
  <si>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6T6</t>
  </si>
  <si>
    <t>0012574</t>
  </si>
  <si>
    <t>ENDOPROTÉZA CERVIKO. KYČ. KLOUBU CEMENTOVANÁ 44</t>
  </si>
  <si>
    <t>0012575</t>
  </si>
  <si>
    <t>ENDOPROTÉZA CERVIKO. KYČ. KLOUBU CEMENTOVANÁ 46</t>
  </si>
  <si>
    <t>0012577</t>
  </si>
  <si>
    <t>ENDOPROTÉZA CERVIKO. KYČ. KLOUBU CEMENTOVANÁ 50</t>
  </si>
  <si>
    <t>0012579</t>
  </si>
  <si>
    <t>ENDOPROTÉZA CERVIKO. KYČ. KLOUBU CEMENTOVANÁ 54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</si>
  <si>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</si>
  <si>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</si>
  <si>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</si>
  <si>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</si>
  <si>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</si>
  <si>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</si>
  <si>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</si>
  <si>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</si>
  <si>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0111175</t>
  </si>
  <si>
    <t>DLAHA PERIPROTETICKÁ - FEMORÁLNÍ - PROXIMÁLNÍ, UZA</t>
  </si>
  <si>
    <t>0111176</t>
  </si>
  <si>
    <t>DLAHA PERIPROTETICKÁ - FEMORÁLNÍ - DISTÁLNÍ, UZAMY</t>
  </si>
  <si>
    <t>00658</t>
  </si>
  <si>
    <t>OD TYPU 58 - PRO NEMOCNICE TYPU 3, (KATEGORIE 6) -</t>
  </si>
  <si>
    <t>12</t>
  </si>
  <si>
    <t>16</t>
  </si>
  <si>
    <t>17</t>
  </si>
  <si>
    <t>18</t>
  </si>
  <si>
    <t>19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</si>
  <si>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</si>
  <si>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</si>
  <si>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</si>
  <si>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</si>
  <si>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</si>
  <si>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</si>
  <si>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</si>
  <si>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</si>
  <si>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</si>
  <si>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</si>
  <si>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</si>
  <si>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</si>
  <si>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</si>
  <si>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05381</t>
  </si>
  <si>
    <t xml:space="preserve">PERIFERNÍ A JINÉ VASKULÁRNÍ PORUCHY BEZ CC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</si>
  <si>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</si>
  <si>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</si>
  <si>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</si>
  <si>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</si>
  <si>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08061</t>
  </si>
  <si>
    <t xml:space="preserve">VELKÉ VÝKONY REPLANTACE HORNÍCH KONČETIN A JEJICH KLOUBŮ BEZ CC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</si>
  <si>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</si>
  <si>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</si>
  <si>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</si>
  <si>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</si>
  <si>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</si>
  <si>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</si>
  <si>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08091</t>
  </si>
  <si>
    <t>TRANSPLANTACE KŮŽE NEBO TKÁNĚ PRO PORUCHY MUSKULOSKELETÁLNÍHO SYSTÉMU NEBO POJIVOVÉ TKÁNĚ KROMĚ RUKY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</si>
  <si>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</si>
  <si>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</si>
  <si>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</si>
  <si>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</si>
  <si>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</si>
  <si>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</si>
  <si>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</si>
  <si>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</si>
  <si>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</si>
  <si>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</si>
  <si>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</si>
  <si>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</si>
  <si>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</si>
  <si>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</si>
  <si>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</si>
  <si>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</si>
  <si>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</si>
  <si>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</si>
  <si>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</si>
  <si>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</si>
  <si>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</si>
  <si>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</si>
  <si>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</si>
  <si>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</si>
  <si>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</si>
  <si>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</si>
  <si>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</si>
  <si>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</si>
  <si>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</si>
  <si>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</si>
  <si>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</si>
  <si>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</si>
  <si>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</si>
  <si>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</si>
  <si>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</si>
  <si>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</si>
  <si>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</si>
  <si>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</si>
  <si>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</si>
  <si>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</si>
  <si>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</si>
  <si>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</si>
  <si>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</si>
  <si>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</si>
  <si>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</si>
  <si>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</si>
  <si>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</si>
  <si>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SELHÁNÍ. REAKCE A KOMPLIKACE ORTOPEDICKÉHO PŘÍSTROJE NEBO VÝKONU BEZ CC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</si>
  <si>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</si>
  <si>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</si>
  <si>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</si>
  <si>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</si>
  <si>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</si>
  <si>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</si>
  <si>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09301</t>
  </si>
  <si>
    <t xml:space="preserve">ZÁVAŽNÉ PORUCHY KŮŽE BEZ CC   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</si>
  <si>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</si>
  <si>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</si>
  <si>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</si>
  <si>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</si>
  <si>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</si>
  <si>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</si>
  <si>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</si>
  <si>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</si>
  <si>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</si>
  <si>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08 - PORODNICKO-GYNEKOLOGICKÁ KLINIKA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</si>
  <si>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</si>
  <si>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</si>
  <si>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</si>
  <si>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</si>
  <si>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</si>
  <si>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</si>
  <si>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</si>
  <si>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08</t>
  </si>
  <si>
    <t>603</t>
  </si>
  <si>
    <t>82056</t>
  </si>
  <si>
    <t>MIKROSKOPICKÉ STANOVENÍ MIKROBIÁLNÍHO OBRAZU POŠEV</t>
  </si>
  <si>
    <t>22</t>
  </si>
  <si>
    <t>0002061</t>
  </si>
  <si>
    <t>99mTc-leukocyty značené HM PAO</t>
  </si>
  <si>
    <t>47269</t>
  </si>
  <si>
    <t>TOMOGRAFICKÁ SCINTIGRAFIE - SPECT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</si>
  <si>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</si>
  <si>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</si>
  <si>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</si>
  <si>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</si>
  <si>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</si>
  <si>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</si>
  <si>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</si>
  <si>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</si>
  <si>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</si>
  <si>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</si>
  <si>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</si>
  <si>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</si>
  <si>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</si>
  <si>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</si>
  <si>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</si>
  <si>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</si>
  <si>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</si>
  <si>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</si>
  <si>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</si>
  <si>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</si>
  <si>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</si>
  <si>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</si>
  <si>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</si>
  <si>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</si>
  <si>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</si>
  <si>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</si>
  <si>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</si>
  <si>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</si>
  <si>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</si>
  <si>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</si>
  <si>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</si>
  <si>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</si>
  <si>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</si>
  <si>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</si>
  <si>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</si>
  <si>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</si>
  <si>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</si>
  <si>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</si>
  <si>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</si>
  <si>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</si>
  <si>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</si>
  <si>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</si>
  <si>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</si>
  <si>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</si>
  <si>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</si>
  <si>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</si>
  <si>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</si>
  <si>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</si>
  <si>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</si>
  <si>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</si>
  <si>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</si>
  <si>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</si>
  <si>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</si>
  <si>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</si>
  <si>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</si>
  <si>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</si>
  <si>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</si>
  <si>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</si>
  <si>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</si>
  <si>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</si>
  <si>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</si>
  <si>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</si>
  <si>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</si>
  <si>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</si>
  <si>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</si>
  <si>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</si>
  <si>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</si>
  <si>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</si>
  <si>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</si>
  <si>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</si>
  <si>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</si>
  <si>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</si>
  <si>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</si>
  <si>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</si>
  <si>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</si>
  <si>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</si>
  <si>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</si>
  <si>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</si>
  <si>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</si>
  <si>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</si>
  <si>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</si>
  <si>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</si>
  <si>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</si>
  <si>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</si>
  <si>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</si>
  <si>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</si>
  <si>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</si>
  <si>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</si>
  <si>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</si>
  <si>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</si>
  <si>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</si>
  <si>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</si>
  <si>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</si>
  <si>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</si>
  <si>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</si>
  <si>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</si>
  <si>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</si>
  <si>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</si>
  <si>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</si>
  <si>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81495</t>
  </si>
  <si>
    <t>KREATINKINÁZA (CK)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</si>
  <si>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</si>
  <si>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</si>
  <si>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</si>
  <si>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</si>
  <si>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</si>
  <si>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</si>
  <si>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</si>
  <si>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</si>
  <si>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</si>
  <si>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</si>
  <si>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</si>
  <si>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</si>
  <si>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</si>
  <si>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</si>
  <si>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</si>
  <si>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</si>
  <si>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</si>
  <si>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</si>
  <si>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</si>
  <si>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</si>
  <si>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</si>
  <si>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</si>
  <si>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</si>
  <si>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</si>
  <si>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</si>
  <si>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</si>
  <si>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</si>
  <si>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</si>
  <si>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81123</t>
  </si>
  <si>
    <t>BILIRUBIN KONJUGOVANÝ STATIM</t>
  </si>
  <si>
    <t>93135</t>
  </si>
  <si>
    <t>MYOGLOBIN V SÉRII</t>
  </si>
  <si>
    <t>81233</t>
  </si>
  <si>
    <t>KARBONYLHEMOGLOBIN KVANTITATIVNĚ</t>
  </si>
  <si>
    <t>91169</t>
  </si>
  <si>
    <t>STANOVENÍ LEHKÝCH ŘETĚZCŮ LAMBDA</t>
  </si>
  <si>
    <t>813</t>
  </si>
  <si>
    <t>91197</t>
  </si>
  <si>
    <t>STANOVENÍ CYTOKINU ELISA</t>
  </si>
  <si>
    <t>34</t>
  </si>
  <si>
    <t>809</t>
  </si>
  <si>
    <t>0003134</t>
  </si>
  <si>
    <t>GADOVIST 1,0 MMOL/ML</t>
  </si>
  <si>
    <t>0042443</t>
  </si>
  <si>
    <t>ULTRAVIST 370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</si>
  <si>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</si>
  <si>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</si>
  <si>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</si>
  <si>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</si>
  <si>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</si>
  <si>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</si>
  <si>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</si>
  <si>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</si>
  <si>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</si>
  <si>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</si>
  <si>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</si>
  <si>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</si>
  <si>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</si>
  <si>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</si>
  <si>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</si>
  <si>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</si>
  <si>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</si>
  <si>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</si>
  <si>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</si>
  <si>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</si>
  <si>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</si>
  <si>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</si>
  <si>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</si>
  <si>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</si>
  <si>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</si>
  <si>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</si>
  <si>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</si>
  <si>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</si>
  <si>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</si>
  <si>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</si>
  <si>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</si>
  <si>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</si>
  <si>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</si>
  <si>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</si>
  <si>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</si>
  <si>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</si>
  <si>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</si>
  <si>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</si>
  <si>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</si>
  <si>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</si>
  <si>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</si>
  <si>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</si>
  <si>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</si>
  <si>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</si>
  <si>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</si>
  <si>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</si>
  <si>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</si>
  <si>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</si>
  <si>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</si>
  <si>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</si>
  <si>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</si>
  <si>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</si>
  <si>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</si>
  <si>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</si>
  <si>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</si>
  <si>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</si>
  <si>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</si>
  <si>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</si>
  <si>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</si>
  <si>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</si>
  <si>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</si>
  <si>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</si>
  <si>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</si>
  <si>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</si>
  <si>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</si>
  <si>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</si>
  <si>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</si>
  <si>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</si>
  <si>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</si>
  <si>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</si>
  <si>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</si>
  <si>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</si>
  <si>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</si>
  <si>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</si>
  <si>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</si>
  <si>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</si>
  <si>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</si>
  <si>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</si>
  <si>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</si>
  <si>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</si>
  <si>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</si>
  <si>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</si>
  <si>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</si>
  <si>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</si>
  <si>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</si>
  <si>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</si>
  <si>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</si>
  <si>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</si>
  <si>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</si>
  <si>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</si>
  <si>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</si>
  <si>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</si>
  <si>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</si>
  <si>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</si>
  <si>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</si>
  <si>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</si>
  <si>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</si>
  <si>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</si>
  <si>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</si>
  <si>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</si>
  <si>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</si>
  <si>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</si>
  <si>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</si>
  <si>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</si>
  <si>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</si>
  <si>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</si>
  <si>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</si>
  <si>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</si>
  <si>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</si>
  <si>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</si>
  <si>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</si>
  <si>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</si>
  <si>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</si>
  <si>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</si>
  <si>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</si>
  <si>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</si>
  <si>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</si>
  <si>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</si>
  <si>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</si>
  <si>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</si>
  <si>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</si>
  <si>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</si>
  <si>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</si>
  <si>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</si>
  <si>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</si>
  <si>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</si>
  <si>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</si>
  <si>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</si>
  <si>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</si>
  <si>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</si>
  <si>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</si>
  <si>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</si>
  <si>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</si>
  <si>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</si>
  <si>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</si>
  <si>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</si>
  <si>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</si>
  <si>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</si>
  <si>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</si>
  <si>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</si>
  <si>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</si>
  <si>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</si>
  <si>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</si>
  <si>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</si>
  <si>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</si>
  <si>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</si>
  <si>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</si>
  <si>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82033</t>
  </si>
  <si>
    <t>KONTROLA STERILITY KLINICKÉHO VZORKU</t>
  </si>
  <si>
    <t>41</t>
  </si>
  <si>
    <t>82241</t>
  </si>
  <si>
    <t>IN VITRO STIMULACE T LYMFOCYTŮ SPECIFICKÝMI ANTIGE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</si>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</sst>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6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0" borderId="129" xfId="0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11" xfId="0" applyNumberFormat="1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167" fontId="5" fillId="0" borderId="135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12" fillId="0" borderId="19" xfId="0" applyNumberFormat="1" applyFont="1" applyBorder="1"/>
    <xf numFmtId="167" fontId="5" fillId="0" borderId="19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1" fillId="0" borderId="106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0" fontId="5" fillId="0" borderId="135" xfId="0" applyFont="1" applyBorder="1"/>
    <xf numFmtId="9" fontId="35" fillId="0" borderId="135" xfId="0" applyNumberFormat="1" applyFont="1" applyBorder="1"/>
    <xf numFmtId="3" fontId="35" fillId="0" borderId="135" xfId="0" applyNumberFormat="1" applyFont="1" applyBorder="1" applyAlignment="1">
      <alignment horizontal="right"/>
    </xf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0.67815845948068576</c:v>
                </c:pt>
                <c:pt idx="1">
                  <c:v>1.012466916325871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04032"/>
        <c:axId val="978605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1.2392236247080455</c:v>
                </c:pt>
                <c:pt idx="1">
                  <c:v>1.2392236247080455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28544"/>
        <c:axId val="984430080"/>
      </c:scatterChart>
      <c:catAx>
        <c:axId val="9786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860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605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8604032"/>
        <c:crosses val="autoZero"/>
        <c:crossBetween val="between"/>
      </c:valAx>
      <c:valAx>
        <c:axId val="984428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84430080"/>
        <c:crosses val="max"/>
        <c:crossBetween val="midCat"/>
      </c:valAx>
      <c:valAx>
        <c:axId val="9844300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84428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0.94343969588757048</c:v>
                </c:pt>
                <c:pt idx="1">
                  <c:v>0.92831501009647743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443456"/>
        <c:axId val="1212011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013184"/>
        <c:axId val="1227797632"/>
      </c:scatterChart>
      <c:catAx>
        <c:axId val="12114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2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011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1443456"/>
        <c:crosses val="autoZero"/>
        <c:crossBetween val="between"/>
      </c:valAx>
      <c:valAx>
        <c:axId val="1212013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7797632"/>
        <c:crosses val="max"/>
        <c:crossBetween val="midCat"/>
      </c:valAx>
      <c:valAx>
        <c:axId val="1227797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20131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1537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2333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2334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2349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3410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3416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3552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4229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4313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4643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20123</v>
      </c>
      <c r="D4" s="293">
        <f ca="1">IF(ISERROR(VLOOKUP("Náklady celkem",INDIRECT("HI!$A:$G"),5,0)),0,VLOOKUP("Náklady celkem",INDIRECT("HI!$A:$G"),5,0))</f>
        <v>19855.030989999999</v>
      </c>
      <c r="E4" s="294">
        <f ca="1">IF(C4=0,0,D4/C4)</f>
        <v>0.98668344630522287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591</v>
      </c>
      <c r="D7" s="301">
        <f>IF(ISERROR(HI!E5),"",HI!E5)</f>
        <v>606.54376000000104</v>
      </c>
      <c r="E7" s="298">
        <f t="shared" ref="E7:E14" si="0">IF(C7=0,0,D7/C7)</f>
        <v>1.0263007783417952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0.99753406364120101</v>
      </c>
      <c r="E8" s="298">
        <f t="shared" si="0"/>
        <v>1.1083711818235567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0.66350584670920221</v>
      </c>
      <c r="E10" s="298">
        <f t="shared" si="0"/>
        <v>1.1058430778486703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0.9839179513130385</v>
      </c>
      <c r="E11" s="298">
        <f t="shared" si="0"/>
        <v>1.229897439141298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8343</v>
      </c>
      <c r="D14" s="301">
        <f>IF(ISERROR(HI!E6),"",HI!E6)</f>
        <v>9348.3757600000208</v>
      </c>
      <c r="E14" s="298">
        <f t="shared" si="0"/>
        <v>1.1205053050461489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24936.896999999997</v>
      </c>
      <c r="D17" s="317">
        <f ca="1">IF(ISERROR(VLOOKUP("Výnosy celkem",INDIRECT("HI!$A:$G"),5,0)),0,VLOOKUP("Výnosy celkem",INDIRECT("HI!$A:$G"),5,0))</f>
        <v>20102.561999999998</v>
      </c>
      <c r="E17" s="318">
        <f t="shared" ref="E17:E27" ca="1" si="1">IF(C17=0,0,D17/C17)</f>
        <v>0.80613726719888201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1040.787</v>
      </c>
      <c r="D18" s="297">
        <f ca="1">IF(ISERROR(VLOOKUP("Ambulance *",INDIRECT("HI!$A:$G"),5,0)),0,VLOOKUP("Ambulance *",INDIRECT("HI!$A:$G"),5,0))</f>
        <v>1018.482</v>
      </c>
      <c r="E18" s="298">
        <f t="shared" ca="1" si="1"/>
        <v>0.97856910203528669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0.9785691020352868</v>
      </c>
      <c r="E19" s="298">
        <f t="shared" si="1"/>
        <v>0.9785691020352868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1.0279554705864193</v>
      </c>
      <c r="E20" s="298">
        <f t="shared" si="1"/>
        <v>1.2093593771604934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23896.109999999997</v>
      </c>
      <c r="D21" s="297">
        <f ca="1">IF(ISERROR(VLOOKUP("Hospitalizace *",INDIRECT("HI!$A:$G"),5,0)),0,VLOOKUP("Hospitalizace *",INDIRECT("HI!$A:$G"),5,0))</f>
        <v>19084.079999999998</v>
      </c>
      <c r="E21" s="298">
        <f ca="1">IF(C21=0,0,D21/C21)</f>
        <v>0.79862705687243662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0.79862705687243662</v>
      </c>
      <c r="E22" s="298">
        <f t="shared" si="1"/>
        <v>0.79862705687243662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0.79862705687243662</v>
      </c>
      <c r="E23" s="298">
        <f t="shared" si="1"/>
        <v>0.79862705687243662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0.92434988179669031</v>
      </c>
      <c r="E25" s="298">
        <f t="shared" si="1"/>
        <v>0.97299987557546352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0.92831501009647743</v>
      </c>
      <c r="E26" s="298">
        <f t="shared" si="1"/>
        <v>0.92831501009647743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0.54725411374487321</v>
      </c>
      <c r="D27" s="303">
        <f>IF(ISERROR(VLOOKUP("Celkem:",'ZV Vyžád.'!$A:$M,7,0)),"",VLOOKUP("Celkem:",'ZV Vyžád.'!$A:$M,7,0))</f>
        <v>1.0820392360590176</v>
      </c>
      <c r="E27" s="298">
        <f t="shared" si="1"/>
        <v>1.9772153536765522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609.58275000000003</v>
      </c>
      <c r="C5" s="33">
        <v>569.80116999999996</v>
      </c>
      <c r="D5" s="12"/>
      <c r="E5" s="236">
        <v>606.54376000000104</v>
      </c>
      <c r="F5" s="32">
        <v>591</v>
      </c>
      <c r="G5" s="235">
        <f>E5-F5</f>
        <v>15.543760000001043</v>
      </c>
      <c r="H5" s="241">
        <f>IF(F5&lt;0.00000001,"",E5/F5)</f>
        <v>1.0263007783417952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8974.4621999999999</v>
      </c>
      <c r="C6" s="35">
        <v>8536.6195299999999</v>
      </c>
      <c r="D6" s="12"/>
      <c r="E6" s="237">
        <v>9348.3757600000208</v>
      </c>
      <c r="F6" s="34">
        <v>8343</v>
      </c>
      <c r="G6" s="238">
        <f>E6-F6</f>
        <v>1005.3757600000208</v>
      </c>
      <c r="H6" s="242">
        <f>IF(F6&lt;0.00000001,"",E6/F6)</f>
        <v>1.1205053050461489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6213.3155900000002</v>
      </c>
      <c r="C7" s="35">
        <v>6499.2262300000002</v>
      </c>
      <c r="D7" s="12"/>
      <c r="E7" s="237">
        <v>7389.24532000002</v>
      </c>
      <c r="F7" s="34">
        <v>8534</v>
      </c>
      <c r="G7" s="238">
        <f>E7-F7</f>
        <v>-1144.75467999998</v>
      </c>
      <c r="H7" s="242">
        <f>IF(F7&lt;0.00000001,"",E7/F7)</f>
        <v>0.86585954066088822</v>
      </c>
    </row>
    <row r="8" spans="1:8" ht="14.4" customHeight="1" thickBot="1" x14ac:dyDescent="0.35">
      <c r="A8" s="1" t="s">
        <v>100</v>
      </c>
      <c r="B8" s="15">
        <v>2332.5903199999998</v>
      </c>
      <c r="C8" s="37">
        <v>2333.5694899999999</v>
      </c>
      <c r="D8" s="12"/>
      <c r="E8" s="239">
        <v>2510.8661500000098</v>
      </c>
      <c r="F8" s="36">
        <v>2655</v>
      </c>
      <c r="G8" s="240">
        <f>E8-F8</f>
        <v>-144.13384999999016</v>
      </c>
      <c r="H8" s="243">
        <f>IF(F8&lt;0.00000001,"",E8/F8)</f>
        <v>0.94571229755179276</v>
      </c>
    </row>
    <row r="9" spans="1:8" ht="14.4" customHeight="1" thickBot="1" x14ac:dyDescent="0.35">
      <c r="A9" s="2" t="s">
        <v>101</v>
      </c>
      <c r="B9" s="3">
        <v>18129.950860000001</v>
      </c>
      <c r="C9" s="39">
        <v>17939.216420000001</v>
      </c>
      <c r="D9" s="12"/>
      <c r="E9" s="3">
        <v>19855.030989999999</v>
      </c>
      <c r="F9" s="38">
        <v>20123</v>
      </c>
      <c r="G9" s="38">
        <f>E9-F9</f>
        <v>-267.96901000000071</v>
      </c>
      <c r="H9" s="244">
        <f>IF(F9&lt;0.00000001,"",E9/F9)</f>
        <v>0.98668344630522287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1040.787</v>
      </c>
      <c r="C11" s="33">
        <f>IF(ISERROR(VLOOKUP("Celkem:",'ZV Vykáz.-A'!A:F,4,0)),0,VLOOKUP("Celkem:",'ZV Vykáz.-A'!A:F,4,0)/1000)</f>
        <v>1103.5029999999999</v>
      </c>
      <c r="D11" s="12"/>
      <c r="E11" s="236">
        <f>IF(ISERROR(VLOOKUP("Celkem:",'ZV Vykáz.-A'!A:F,6,0)),0,VLOOKUP("Celkem:",'ZV Vykáz.-A'!A:F,6,0)/1000)</f>
        <v>1018.482</v>
      </c>
      <c r="F11" s="32">
        <f>B11</f>
        <v>1040.787</v>
      </c>
      <c r="G11" s="235">
        <f>E11-F11</f>
        <v>-22.305000000000064</v>
      </c>
      <c r="H11" s="241">
        <f>IF(F11&lt;0.00000001,"",E11/F11)</f>
        <v>0.97856910203528669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23896.109999999997</v>
      </c>
      <c r="C12" s="37">
        <f>IF(ISERROR(VLOOKUP("Celkem",CaseMix!A:D,3,0)),0,VLOOKUP("Celkem",CaseMix!A:D,3,0)*30)</f>
        <v>23799.78</v>
      </c>
      <c r="D12" s="12"/>
      <c r="E12" s="239">
        <f>IF(ISERROR(VLOOKUP("Celkem",CaseMix!A:D,4,0)),0,VLOOKUP("Celkem",CaseMix!A:D,4,0)*30)</f>
        <v>19084.079999999998</v>
      </c>
      <c r="F12" s="36">
        <f>B12</f>
        <v>23896.109999999997</v>
      </c>
      <c r="G12" s="240">
        <f>E12-F12</f>
        <v>-4812.0299999999988</v>
      </c>
      <c r="H12" s="243">
        <f>IF(F12&lt;0.00000001,"",E12/F12)</f>
        <v>0.79862705687243662</v>
      </c>
    </row>
    <row r="13" spans="1:8" ht="14.4" customHeight="1" thickBot="1" x14ac:dyDescent="0.35">
      <c r="A13" s="4" t="s">
        <v>104</v>
      </c>
      <c r="B13" s="9">
        <f>SUM(B11:B12)</f>
        <v>24936.896999999997</v>
      </c>
      <c r="C13" s="41">
        <f>SUM(C11:C12)</f>
        <v>24903.282999999999</v>
      </c>
      <c r="D13" s="12"/>
      <c r="E13" s="9">
        <f>SUM(E11:E12)</f>
        <v>20102.561999999998</v>
      </c>
      <c r="F13" s="40">
        <f>SUM(F11:F12)</f>
        <v>24936.896999999997</v>
      </c>
      <c r="G13" s="40">
        <f>E13-F13</f>
        <v>-4834.3349999999991</v>
      </c>
      <c r="H13" s="245">
        <f>IF(F13&lt;0.00000001,"",E13/F13)</f>
        <v>0.80613726719888201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1.3754530937542759</v>
      </c>
      <c r="C15" s="43">
        <f>IF(C9=0,"",C13/C9)</f>
        <v>1.3882034988014265</v>
      </c>
      <c r="D15" s="12"/>
      <c r="E15" s="10">
        <f>IF(E9=0,"",E13/E9)</f>
        <v>1.0124669163258757</v>
      </c>
      <c r="F15" s="42">
        <f>IF(F9=0,"",F13/F9)</f>
        <v>1.2392236247080455</v>
      </c>
      <c r="G15" s="42">
        <f>IF(ISERROR(F15-E15),"",E15-F15)</f>
        <v>-0.22675670838216977</v>
      </c>
      <c r="H15" s="246">
        <f>IF(ISERROR(F15-E15),"",IF(F15&lt;0.00000001,"",E15/F15))</f>
        <v>0.81701711954079925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0.67815845948068576</v>
      </c>
      <c r="C4" s="337">
        <f t="shared" ref="C4:M4" si="0">(C10+C8)/C6</f>
        <v>1.012466916325871</v>
      </c>
      <c r="D4" s="337">
        <f t="shared" si="0"/>
        <v>5.129591590730604E-2</v>
      </c>
      <c r="E4" s="337">
        <f t="shared" si="0"/>
        <v>5.129591590730604E-2</v>
      </c>
      <c r="F4" s="337">
        <f t="shared" si="0"/>
        <v>5.129591590730604E-2</v>
      </c>
      <c r="G4" s="337">
        <f t="shared" si="0"/>
        <v>5.129591590730604E-2</v>
      </c>
      <c r="H4" s="337">
        <f t="shared" si="0"/>
        <v>5.129591590730604E-2</v>
      </c>
      <c r="I4" s="337">
        <f t="shared" si="0"/>
        <v>5.129591590730604E-2</v>
      </c>
      <c r="J4" s="337">
        <f t="shared" si="0"/>
        <v>5.129591590730604E-2</v>
      </c>
      <c r="K4" s="337">
        <f t="shared" si="0"/>
        <v>5.129591590730604E-2</v>
      </c>
      <c r="L4" s="337">
        <f t="shared" si="0"/>
        <v>5.129591590730604E-2</v>
      </c>
      <c r="M4" s="337">
        <f t="shared" si="0"/>
        <v>5.129591590730604E-2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10159.5989900001</v>
      </c>
      <c r="C5" s="337">
        <f>IF(ISERROR(VLOOKUP($A5,'Man Tab'!$A:$Q,COLUMN()+2,0)),0,VLOOKUP($A5,'Man Tab'!$A:$Q,COLUMN()+2,0))</f>
        <v>9695.4319999999898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10159.5989900001</v>
      </c>
      <c r="C6" s="339">
        <f t="shared" ref="C6:M6" si="1">C5+B6</f>
        <v>19855.03099000009</v>
      </c>
      <c r="D6" s="339">
        <f t="shared" si="1"/>
        <v>19855.03099000009</v>
      </c>
      <c r="E6" s="339">
        <f t="shared" si="1"/>
        <v>19855.03099000009</v>
      </c>
      <c r="F6" s="339">
        <f t="shared" si="1"/>
        <v>19855.03099000009</v>
      </c>
      <c r="G6" s="339">
        <f t="shared" si="1"/>
        <v>19855.03099000009</v>
      </c>
      <c r="H6" s="339">
        <f t="shared" si="1"/>
        <v>19855.03099000009</v>
      </c>
      <c r="I6" s="339">
        <f t="shared" si="1"/>
        <v>19855.03099000009</v>
      </c>
      <c r="J6" s="339">
        <f t="shared" si="1"/>
        <v>19855.03099000009</v>
      </c>
      <c r="K6" s="339">
        <f t="shared" si="1"/>
        <v>19855.03099000009</v>
      </c>
      <c r="L6" s="339">
        <f t="shared" si="1"/>
        <v>19855.03099000009</v>
      </c>
      <c r="M6" s="339">
        <f t="shared" si="1"/>
        <v>19855.03099000009</v>
      </c>
    </row>
    <row r="7" spans="1:13" ht="14.4" customHeight="1" x14ac:dyDescent="0.3">
      <c r="A7" s="338" t="s">
        <v>130</v>
      </c>
      <c r="B7" s="338">
        <v>210.81899999999999</v>
      </c>
      <c r="C7" s="338">
        <v>636.13599999999997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6324.57</v>
      </c>
      <c r="C8" s="339">
        <f t="shared" ref="C8:M8" si="2">C7*30</f>
        <v>19084.079999999998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565248</v>
      </c>
      <c r="C9" s="338">
        <v>453234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565.24800000000005</v>
      </c>
      <c r="C10" s="339">
        <f t="shared" ref="C10:M10" si="3">C9/1000+B10</f>
        <v>1018.482</v>
      </c>
      <c r="D10" s="339">
        <f t="shared" si="3"/>
        <v>1018.482</v>
      </c>
      <c r="E10" s="339">
        <f t="shared" si="3"/>
        <v>1018.482</v>
      </c>
      <c r="F10" s="339">
        <f t="shared" si="3"/>
        <v>1018.482</v>
      </c>
      <c r="G10" s="339">
        <f t="shared" si="3"/>
        <v>1018.482</v>
      </c>
      <c r="H10" s="339">
        <f t="shared" si="3"/>
        <v>1018.482</v>
      </c>
      <c r="I10" s="339">
        <f t="shared" si="3"/>
        <v>1018.482</v>
      </c>
      <c r="J10" s="339">
        <f t="shared" si="3"/>
        <v>1018.482</v>
      </c>
      <c r="K10" s="339">
        <f t="shared" si="3"/>
        <v>1018.482</v>
      </c>
      <c r="L10" s="339">
        <f t="shared" si="3"/>
        <v>1018.482</v>
      </c>
      <c r="M10" s="339">
        <f t="shared" si="3"/>
        <v>1018.482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1.2392236247080455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1.2392236247080455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364.99999999999301</v>
      </c>
      <c r="C6" s="53">
        <v>30.416666666666</v>
      </c>
      <c r="D6" s="53">
        <v>47.7</v>
      </c>
      <c r="E6" s="53">
        <v>26.82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74.52</v>
      </c>
      <c r="Q6" s="188">
        <v>1.2249863013690001</v>
      </c>
    </row>
    <row r="7" spans="1:17" ht="14.4" customHeight="1" x14ac:dyDescent="0.3">
      <c r="A7" s="19" t="s">
        <v>38</v>
      </c>
      <c r="B7" s="55">
        <v>3223.90854452964</v>
      </c>
      <c r="C7" s="56">
        <v>268.65904537747002</v>
      </c>
      <c r="D7" s="56">
        <v>271.47515000000101</v>
      </c>
      <c r="E7" s="56">
        <v>335.06860999999998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606.54376000000104</v>
      </c>
      <c r="Q7" s="189">
        <v>1.128835545342</v>
      </c>
    </row>
    <row r="8" spans="1:17" ht="14.4" customHeight="1" x14ac:dyDescent="0.3">
      <c r="A8" s="19" t="s">
        <v>39</v>
      </c>
      <c r="B8" s="55">
        <v>1549.9908160760499</v>
      </c>
      <c r="C8" s="56">
        <v>129.165901339671</v>
      </c>
      <c r="D8" s="56">
        <v>138.745000000001</v>
      </c>
      <c r="E8" s="56">
        <v>111.55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250.29500000000101</v>
      </c>
      <c r="Q8" s="189">
        <v>0.96888961174699995</v>
      </c>
    </row>
    <row r="9" spans="1:17" ht="14.4" customHeight="1" x14ac:dyDescent="0.3">
      <c r="A9" s="19" t="s">
        <v>40</v>
      </c>
      <c r="B9" s="55">
        <v>45834.429106903597</v>
      </c>
      <c r="C9" s="56">
        <v>3819.5357589086302</v>
      </c>
      <c r="D9" s="56">
        <v>4877.9920000000202</v>
      </c>
      <c r="E9" s="56">
        <v>4470.3837599999897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9348.3757600000208</v>
      </c>
      <c r="Q9" s="189">
        <v>1.223758114869</v>
      </c>
    </row>
    <row r="10" spans="1:17" ht="14.4" customHeight="1" x14ac:dyDescent="0.3">
      <c r="A10" s="19" t="s">
        <v>41</v>
      </c>
      <c r="B10" s="55">
        <v>928.99672361090995</v>
      </c>
      <c r="C10" s="56">
        <v>77.416393634241999</v>
      </c>
      <c r="D10" s="56">
        <v>89.59066</v>
      </c>
      <c r="E10" s="56">
        <v>90.631420000000006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180.22208000000001</v>
      </c>
      <c r="Q10" s="189">
        <v>1.163978787564</v>
      </c>
    </row>
    <row r="11" spans="1:17" ht="14.4" customHeight="1" x14ac:dyDescent="0.3">
      <c r="A11" s="19" t="s">
        <v>42</v>
      </c>
      <c r="B11" s="55">
        <v>777.60400030618905</v>
      </c>
      <c r="C11" s="56">
        <v>64.800333358849002</v>
      </c>
      <c r="D11" s="56">
        <v>75.759429999999995</v>
      </c>
      <c r="E11" s="56">
        <v>56.22345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131.98287999999999</v>
      </c>
      <c r="Q11" s="189">
        <v>1.0183811807650001</v>
      </c>
    </row>
    <row r="12" spans="1:17" ht="14.4" customHeight="1" x14ac:dyDescent="0.3">
      <c r="A12" s="19" t="s">
        <v>43</v>
      </c>
      <c r="B12" s="55">
        <v>214.24797059469699</v>
      </c>
      <c r="C12" s="56">
        <v>17.853997549557999</v>
      </c>
      <c r="D12" s="56">
        <v>34.896419999999999</v>
      </c>
      <c r="E12" s="56">
        <v>2.7124100000000002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37.608829999999998</v>
      </c>
      <c r="Q12" s="189">
        <v>1.053232753494</v>
      </c>
    </row>
    <row r="13" spans="1:17" ht="14.4" customHeight="1" x14ac:dyDescent="0.3">
      <c r="A13" s="19" t="s">
        <v>44</v>
      </c>
      <c r="B13" s="55">
        <v>1574.85013858296</v>
      </c>
      <c r="C13" s="56">
        <v>131.23751154857999</v>
      </c>
      <c r="D13" s="56">
        <v>201.108540000001</v>
      </c>
      <c r="E13" s="56">
        <v>165.08329000000001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366.191830000001</v>
      </c>
      <c r="Q13" s="189">
        <v>1.395149243836</v>
      </c>
    </row>
    <row r="14" spans="1:17" ht="14.4" customHeight="1" x14ac:dyDescent="0.3">
      <c r="A14" s="19" t="s">
        <v>45</v>
      </c>
      <c r="B14" s="55">
        <v>2670.4719293298799</v>
      </c>
      <c r="C14" s="56">
        <v>222.53932744415701</v>
      </c>
      <c r="D14" s="56">
        <v>300.25700000000199</v>
      </c>
      <c r="E14" s="56">
        <v>247.20599999999999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547.46300000000201</v>
      </c>
      <c r="Q14" s="189">
        <v>1.2300365204820001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1255.70970377557</v>
      </c>
      <c r="C17" s="56">
        <v>104.642475314631</v>
      </c>
      <c r="D17" s="56">
        <v>11.382160000000001</v>
      </c>
      <c r="E17" s="56">
        <v>101.37231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112.75447</v>
      </c>
      <c r="Q17" s="189">
        <v>0.53876052559400001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2.7570000000000001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2.7570000000000001</v>
      </c>
      <c r="Q18" s="189" t="s">
        <v>299</v>
      </c>
    </row>
    <row r="19" spans="1:17" ht="14.4" customHeight="1" x14ac:dyDescent="0.3">
      <c r="A19" s="19" t="s">
        <v>50</v>
      </c>
      <c r="B19" s="55">
        <v>2192.4921575254898</v>
      </c>
      <c r="C19" s="56">
        <v>182.70767979379099</v>
      </c>
      <c r="D19" s="56">
        <v>185.10374000000101</v>
      </c>
      <c r="E19" s="56">
        <v>90.344309999999993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275.44805000000099</v>
      </c>
      <c r="Q19" s="189">
        <v>0.75379439526199998</v>
      </c>
    </row>
    <row r="20" spans="1:17" ht="14.4" customHeight="1" x14ac:dyDescent="0.3">
      <c r="A20" s="19" t="s">
        <v>51</v>
      </c>
      <c r="B20" s="55">
        <v>46977.232205279899</v>
      </c>
      <c r="C20" s="56">
        <v>3914.7693504399899</v>
      </c>
      <c r="D20" s="56">
        <v>3700.18608000002</v>
      </c>
      <c r="E20" s="56">
        <v>3689.05924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7389.24532000002</v>
      </c>
      <c r="Q20" s="189">
        <v>0.94376509297599998</v>
      </c>
    </row>
    <row r="21" spans="1:17" ht="14.4" customHeight="1" x14ac:dyDescent="0.3">
      <c r="A21" s="20" t="s">
        <v>52</v>
      </c>
      <c r="B21" s="55">
        <v>2630.4743115903002</v>
      </c>
      <c r="C21" s="56">
        <v>219.20619263252499</v>
      </c>
      <c r="D21" s="56">
        <v>217.11800000000099</v>
      </c>
      <c r="E21" s="56">
        <v>220.352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437.47000000000099</v>
      </c>
      <c r="Q21" s="189">
        <v>0.99785045930100003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4.3655745685100601E-11</v>
      </c>
      <c r="C24" s="56">
        <v>1.8189894035458601E-12</v>
      </c>
      <c r="D24" s="56">
        <v>5.5278099999989996</v>
      </c>
      <c r="E24" s="56">
        <v>88.625199999998003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94.153009999998005</v>
      </c>
      <c r="Q24" s="189"/>
    </row>
    <row r="25" spans="1:17" ht="14.4" customHeight="1" x14ac:dyDescent="0.3">
      <c r="A25" s="21" t="s">
        <v>56</v>
      </c>
      <c r="B25" s="58">
        <v>110195.407608105</v>
      </c>
      <c r="C25" s="59">
        <v>9182.9506340087701</v>
      </c>
      <c r="D25" s="59">
        <v>10159.5989900001</v>
      </c>
      <c r="E25" s="59">
        <v>9695.4319999999898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19855.030989999999</v>
      </c>
      <c r="Q25" s="190">
        <v>1.081081222219</v>
      </c>
    </row>
    <row r="26" spans="1:17" ht="14.4" customHeight="1" x14ac:dyDescent="0.3">
      <c r="A26" s="19" t="s">
        <v>57</v>
      </c>
      <c r="B26" s="55">
        <v>8825.0551460164406</v>
      </c>
      <c r="C26" s="56">
        <v>735.42126216803695</v>
      </c>
      <c r="D26" s="56">
        <v>784.47725000000003</v>
      </c>
      <c r="E26" s="56">
        <v>749.47001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1533.9472599999999</v>
      </c>
      <c r="Q26" s="189">
        <v>1.042903801474</v>
      </c>
    </row>
    <row r="27" spans="1:17" ht="14.4" customHeight="1" x14ac:dyDescent="0.3">
      <c r="A27" s="22" t="s">
        <v>58</v>
      </c>
      <c r="B27" s="58">
        <v>119020.462754122</v>
      </c>
      <c r="C27" s="59">
        <v>9918.37189617681</v>
      </c>
      <c r="D27" s="59">
        <v>10944.07624</v>
      </c>
      <c r="E27" s="59">
        <v>10444.90201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21388.97825</v>
      </c>
      <c r="Q27" s="190">
        <v>1.0782504666029999</v>
      </c>
    </row>
    <row r="28" spans="1:17" ht="14.4" customHeight="1" x14ac:dyDescent="0.3">
      <c r="A28" s="20" t="s">
        <v>59</v>
      </c>
      <c r="B28" s="55">
        <v>335.34598472314701</v>
      </c>
      <c r="C28" s="56">
        <v>27.945498726928001</v>
      </c>
      <c r="D28" s="56">
        <v>17.919080000000001</v>
      </c>
      <c r="E28" s="56">
        <v>24.92745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42.846530000000001</v>
      </c>
      <c r="Q28" s="189">
        <v>0.76660879125199999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103003.17256342599</v>
      </c>
      <c r="C6" s="587">
        <v>106132.89324999999</v>
      </c>
      <c r="D6" s="588">
        <v>3129.7206865736698</v>
      </c>
      <c r="E6" s="589">
        <v>1.0303847018359999</v>
      </c>
      <c r="F6" s="587">
        <v>110195.407608105</v>
      </c>
      <c r="G6" s="588">
        <v>18365.9012680175</v>
      </c>
      <c r="H6" s="590">
        <v>9695.4319999999898</v>
      </c>
      <c r="I6" s="587">
        <v>19855.030989999999</v>
      </c>
      <c r="J6" s="588">
        <v>1489.1297219825001</v>
      </c>
      <c r="K6" s="591">
        <v>0.180180203703</v>
      </c>
    </row>
    <row r="7" spans="1:11" ht="14.4" customHeight="1" thickBot="1" x14ac:dyDescent="0.35">
      <c r="A7" s="606" t="s">
        <v>302</v>
      </c>
      <c r="B7" s="587">
        <v>58675.909691921603</v>
      </c>
      <c r="C7" s="587">
        <v>56598.372329999998</v>
      </c>
      <c r="D7" s="588">
        <v>-2077.5373619216002</v>
      </c>
      <c r="E7" s="589">
        <v>0.96459300975700002</v>
      </c>
      <c r="F7" s="587">
        <v>57139.499229933899</v>
      </c>
      <c r="G7" s="588">
        <v>9523.2498716556602</v>
      </c>
      <c r="H7" s="590">
        <v>5505.6810399999904</v>
      </c>
      <c r="I7" s="587">
        <v>11543.20765</v>
      </c>
      <c r="J7" s="588">
        <v>2019.9577783443699</v>
      </c>
      <c r="K7" s="591">
        <v>0.20201800515500001</v>
      </c>
    </row>
    <row r="8" spans="1:11" ht="14.4" customHeight="1" thickBot="1" x14ac:dyDescent="0.35">
      <c r="A8" s="607" t="s">
        <v>303</v>
      </c>
      <c r="B8" s="587">
        <v>55968.234353794498</v>
      </c>
      <c r="C8" s="587">
        <v>53949.712370000001</v>
      </c>
      <c r="D8" s="588">
        <v>-2018.5219837944701</v>
      </c>
      <c r="E8" s="589">
        <v>0.963934506651</v>
      </c>
      <c r="F8" s="587">
        <v>54469.027300604102</v>
      </c>
      <c r="G8" s="588">
        <v>9078.1712167673395</v>
      </c>
      <c r="H8" s="590">
        <v>5258.4750399999903</v>
      </c>
      <c r="I8" s="587">
        <v>10995.744650000001</v>
      </c>
      <c r="J8" s="588">
        <v>1917.5734332326799</v>
      </c>
      <c r="K8" s="591">
        <v>0.20187150743999999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3.1329999999999997E-2</v>
      </c>
      <c r="D9" s="593">
        <v>3.1329999999999997E-2</v>
      </c>
      <c r="E9" s="594" t="s">
        <v>305</v>
      </c>
      <c r="F9" s="592">
        <v>0</v>
      </c>
      <c r="G9" s="593">
        <v>0</v>
      </c>
      <c r="H9" s="595">
        <v>2.0999999999999999E-3</v>
      </c>
      <c r="I9" s="592">
        <v>4.5100000000000001E-3</v>
      </c>
      <c r="J9" s="593">
        <v>4.5100000000000001E-3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3.1329999999999997E-2</v>
      </c>
      <c r="D10" s="588">
        <v>3.1329999999999997E-2</v>
      </c>
      <c r="E10" s="597" t="s">
        <v>305</v>
      </c>
      <c r="F10" s="587">
        <v>0</v>
      </c>
      <c r="G10" s="588">
        <v>0</v>
      </c>
      <c r="H10" s="590">
        <v>2.0999999999999999E-3</v>
      </c>
      <c r="I10" s="587">
        <v>4.5100000000000001E-3</v>
      </c>
      <c r="J10" s="588">
        <v>4.5100000000000001E-3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305.023663589107</v>
      </c>
      <c r="C11" s="592">
        <v>366.36200000000002</v>
      </c>
      <c r="D11" s="593">
        <v>61.338336410893</v>
      </c>
      <c r="E11" s="599">
        <v>1.201093697745</v>
      </c>
      <c r="F11" s="592">
        <v>364.99999999999301</v>
      </c>
      <c r="G11" s="593">
        <v>60.833333333332</v>
      </c>
      <c r="H11" s="595">
        <v>26.82</v>
      </c>
      <c r="I11" s="592">
        <v>74.52</v>
      </c>
      <c r="J11" s="593">
        <v>13.686666666668</v>
      </c>
      <c r="K11" s="600">
        <v>0.204164383561</v>
      </c>
    </row>
    <row r="12" spans="1:11" ht="14.4" customHeight="1" thickBot="1" x14ac:dyDescent="0.35">
      <c r="A12" s="609" t="s">
        <v>308</v>
      </c>
      <c r="B12" s="587">
        <v>305.023663589107</v>
      </c>
      <c r="C12" s="587">
        <v>366.36200000000002</v>
      </c>
      <c r="D12" s="588">
        <v>61.338336410893</v>
      </c>
      <c r="E12" s="589">
        <v>1.201093697745</v>
      </c>
      <c r="F12" s="587">
        <v>364.99999999999301</v>
      </c>
      <c r="G12" s="588">
        <v>60.833333333332</v>
      </c>
      <c r="H12" s="590">
        <v>26.82</v>
      </c>
      <c r="I12" s="587">
        <v>74.52</v>
      </c>
      <c r="J12" s="588">
        <v>13.686666666668</v>
      </c>
      <c r="K12" s="591">
        <v>0.204164383561</v>
      </c>
    </row>
    <row r="13" spans="1:11" ht="14.4" customHeight="1" thickBot="1" x14ac:dyDescent="0.35">
      <c r="A13" s="608" t="s">
        <v>309</v>
      </c>
      <c r="B13" s="592">
        <v>3626.5329410946101</v>
      </c>
      <c r="C13" s="592">
        <v>3401.44697</v>
      </c>
      <c r="D13" s="593">
        <v>-225.08597109460499</v>
      </c>
      <c r="E13" s="599">
        <v>0.937933564991</v>
      </c>
      <c r="F13" s="592">
        <v>3223.90854452964</v>
      </c>
      <c r="G13" s="593">
        <v>537.31809075494004</v>
      </c>
      <c r="H13" s="595">
        <v>335.06860999999998</v>
      </c>
      <c r="I13" s="592">
        <v>606.54376000000104</v>
      </c>
      <c r="J13" s="593">
        <v>69.225669245060999</v>
      </c>
      <c r="K13" s="600">
        <v>0.18813925755700001</v>
      </c>
    </row>
    <row r="14" spans="1:11" ht="14.4" customHeight="1" thickBot="1" x14ac:dyDescent="0.35">
      <c r="A14" s="609" t="s">
        <v>310</v>
      </c>
      <c r="B14" s="587">
        <v>2376.4969483629602</v>
      </c>
      <c r="C14" s="587">
        <v>2269.6771100000001</v>
      </c>
      <c r="D14" s="588">
        <v>-106.819838362959</v>
      </c>
      <c r="E14" s="589">
        <v>0.95505155668800001</v>
      </c>
      <c r="F14" s="587">
        <v>2262.0064317920401</v>
      </c>
      <c r="G14" s="588">
        <v>377.00107196533901</v>
      </c>
      <c r="H14" s="590">
        <v>190.88784999999999</v>
      </c>
      <c r="I14" s="587">
        <v>360.69561000000101</v>
      </c>
      <c r="J14" s="588">
        <v>-16.305461965338001</v>
      </c>
      <c r="K14" s="591">
        <v>0.15945826012200001</v>
      </c>
    </row>
    <row r="15" spans="1:11" ht="14.4" customHeight="1" thickBot="1" x14ac:dyDescent="0.35">
      <c r="A15" s="609" t="s">
        <v>311</v>
      </c>
      <c r="B15" s="587">
        <v>42.332043057694001</v>
      </c>
      <c r="C15" s="587">
        <v>48.861069999999998</v>
      </c>
      <c r="D15" s="588">
        <v>6.5290269423050002</v>
      </c>
      <c r="E15" s="589">
        <v>1.15423368377</v>
      </c>
      <c r="F15" s="587">
        <v>48.788070835048003</v>
      </c>
      <c r="G15" s="588">
        <v>8.1313451391739999</v>
      </c>
      <c r="H15" s="590">
        <v>5.3552999999999997</v>
      </c>
      <c r="I15" s="587">
        <v>11.8689</v>
      </c>
      <c r="J15" s="588">
        <v>3.737554860825</v>
      </c>
      <c r="K15" s="591">
        <v>0.24327463244299999</v>
      </c>
    </row>
    <row r="16" spans="1:11" ht="14.4" customHeight="1" thickBot="1" x14ac:dyDescent="0.35">
      <c r="A16" s="609" t="s">
        <v>312</v>
      </c>
      <c r="B16" s="587">
        <v>28.999109327793001</v>
      </c>
      <c r="C16" s="587">
        <v>24.351959999999998</v>
      </c>
      <c r="D16" s="588">
        <v>-4.6471493277929996</v>
      </c>
      <c r="E16" s="589">
        <v>0.83974854967900003</v>
      </c>
      <c r="F16" s="587">
        <v>24.407225389781999</v>
      </c>
      <c r="G16" s="588">
        <v>4.0678708982970004</v>
      </c>
      <c r="H16" s="590">
        <v>4.9406564584124654E-324</v>
      </c>
      <c r="I16" s="587">
        <v>9.8813129168249309E-324</v>
      </c>
      <c r="J16" s="588">
        <v>-4.0678708982970004</v>
      </c>
      <c r="K16" s="591">
        <v>0</v>
      </c>
    </row>
    <row r="17" spans="1:11" ht="14.4" customHeight="1" thickBot="1" x14ac:dyDescent="0.35">
      <c r="A17" s="609" t="s">
        <v>313</v>
      </c>
      <c r="B17" s="587">
        <v>56.999407051776998</v>
      </c>
      <c r="C17" s="587">
        <v>4.9406564584124654E-324</v>
      </c>
      <c r="D17" s="588">
        <v>-56.999407051776998</v>
      </c>
      <c r="E17" s="589">
        <v>0</v>
      </c>
      <c r="F17" s="587">
        <v>4.9406564584124654E-324</v>
      </c>
      <c r="G17" s="588">
        <v>0</v>
      </c>
      <c r="H17" s="590">
        <v>13.300990000000001</v>
      </c>
      <c r="I17" s="587">
        <v>13.300990000000001</v>
      </c>
      <c r="J17" s="588">
        <v>13.300990000000001</v>
      </c>
      <c r="K17" s="598" t="s">
        <v>305</v>
      </c>
    </row>
    <row r="18" spans="1:11" ht="14.4" customHeight="1" thickBot="1" x14ac:dyDescent="0.35">
      <c r="A18" s="609" t="s">
        <v>314</v>
      </c>
      <c r="B18" s="587">
        <v>853.60866666666698</v>
      </c>
      <c r="C18" s="587">
        <v>809.44443000000001</v>
      </c>
      <c r="D18" s="588">
        <v>-44.164236666666</v>
      </c>
      <c r="E18" s="589">
        <v>0.94826172883199999</v>
      </c>
      <c r="F18" s="587">
        <v>650.09942932295598</v>
      </c>
      <c r="G18" s="588">
        <v>108.349904887159</v>
      </c>
      <c r="H18" s="590">
        <v>106.49189</v>
      </c>
      <c r="I18" s="587">
        <v>176.94456</v>
      </c>
      <c r="J18" s="588">
        <v>68.594655112840996</v>
      </c>
      <c r="K18" s="591">
        <v>0.27218076500100002</v>
      </c>
    </row>
    <row r="19" spans="1:11" ht="14.4" customHeight="1" thickBot="1" x14ac:dyDescent="0.35">
      <c r="A19" s="609" t="s">
        <v>315</v>
      </c>
      <c r="B19" s="587">
        <v>9.9113280505500008</v>
      </c>
      <c r="C19" s="587">
        <v>6.1578299999999997</v>
      </c>
      <c r="D19" s="588">
        <v>-3.7534980505500002</v>
      </c>
      <c r="E19" s="589">
        <v>0.62129211833099995</v>
      </c>
      <c r="F19" s="587">
        <v>6.1676030076690003</v>
      </c>
      <c r="G19" s="588">
        <v>1.0279338346110001</v>
      </c>
      <c r="H19" s="590">
        <v>1.83491</v>
      </c>
      <c r="I19" s="587">
        <v>2.0774699999999999</v>
      </c>
      <c r="J19" s="588">
        <v>1.049536165388</v>
      </c>
      <c r="K19" s="591">
        <v>0.33683588217600002</v>
      </c>
    </row>
    <row r="20" spans="1:11" ht="14.4" customHeight="1" thickBot="1" x14ac:dyDescent="0.35">
      <c r="A20" s="609" t="s">
        <v>316</v>
      </c>
      <c r="B20" s="587">
        <v>258.18543857716401</v>
      </c>
      <c r="C20" s="587">
        <v>242.95456999999999</v>
      </c>
      <c r="D20" s="588">
        <v>-15.230868577163999</v>
      </c>
      <c r="E20" s="589">
        <v>0.94100802639699999</v>
      </c>
      <c r="F20" s="587">
        <v>232.43978418214701</v>
      </c>
      <c r="G20" s="588">
        <v>38.739964030357001</v>
      </c>
      <c r="H20" s="590">
        <v>17.197669999999999</v>
      </c>
      <c r="I20" s="587">
        <v>41.656230000000001</v>
      </c>
      <c r="J20" s="588">
        <v>2.9162659696420001</v>
      </c>
      <c r="K20" s="591">
        <v>0.179212995514</v>
      </c>
    </row>
    <row r="21" spans="1:11" ht="14.4" customHeight="1" thickBot="1" x14ac:dyDescent="0.35">
      <c r="A21" s="608" t="s">
        <v>317</v>
      </c>
      <c r="B21" s="592">
        <v>1704.0306072961801</v>
      </c>
      <c r="C21" s="592">
        <v>1545.1310000000001</v>
      </c>
      <c r="D21" s="593">
        <v>-158.899607296184</v>
      </c>
      <c r="E21" s="599">
        <v>0.90675073169700005</v>
      </c>
      <c r="F21" s="592">
        <v>1549.9908160760499</v>
      </c>
      <c r="G21" s="593">
        <v>258.33180267934102</v>
      </c>
      <c r="H21" s="595">
        <v>111.55</v>
      </c>
      <c r="I21" s="592">
        <v>250.29500000000101</v>
      </c>
      <c r="J21" s="593">
        <v>-8.0368026793399991</v>
      </c>
      <c r="K21" s="600">
        <v>0.16148160195700001</v>
      </c>
    </row>
    <row r="22" spans="1:11" ht="14.4" customHeight="1" thickBot="1" x14ac:dyDescent="0.35">
      <c r="A22" s="609" t="s">
        <v>318</v>
      </c>
      <c r="B22" s="587">
        <v>1489.0545927511801</v>
      </c>
      <c r="C22" s="587">
        <v>1407.5160000000001</v>
      </c>
      <c r="D22" s="588">
        <v>-81.538592751178996</v>
      </c>
      <c r="E22" s="589">
        <v>0.94524136781199997</v>
      </c>
      <c r="F22" s="587">
        <v>1409.9916455917601</v>
      </c>
      <c r="G22" s="588">
        <v>234.99860759862699</v>
      </c>
      <c r="H22" s="590">
        <v>105.154</v>
      </c>
      <c r="I22" s="587">
        <v>237.50300000000101</v>
      </c>
      <c r="J22" s="588">
        <v>2.504392401374</v>
      </c>
      <c r="K22" s="591">
        <v>0.168442842014</v>
      </c>
    </row>
    <row r="23" spans="1:11" ht="14.4" customHeight="1" thickBot="1" x14ac:dyDescent="0.35">
      <c r="A23" s="609" t="s">
        <v>319</v>
      </c>
      <c r="B23" s="587">
        <v>214.976014545005</v>
      </c>
      <c r="C23" s="587">
        <v>137.61500000000001</v>
      </c>
      <c r="D23" s="588">
        <v>-77.361014545003997</v>
      </c>
      <c r="E23" s="589">
        <v>0.64014118175500001</v>
      </c>
      <c r="F23" s="587">
        <v>139.99917048428799</v>
      </c>
      <c r="G23" s="588">
        <v>23.333195080713999</v>
      </c>
      <c r="H23" s="590">
        <v>6.3959999999999999</v>
      </c>
      <c r="I23" s="587">
        <v>12.792</v>
      </c>
      <c r="J23" s="588">
        <v>-10.541195080713999</v>
      </c>
      <c r="K23" s="591">
        <v>9.1371969959999993E-2</v>
      </c>
    </row>
    <row r="24" spans="1:11" ht="14.4" customHeight="1" thickBot="1" x14ac:dyDescent="0.35">
      <c r="A24" s="608" t="s">
        <v>320</v>
      </c>
      <c r="B24" s="592">
        <v>47222.192997265003</v>
      </c>
      <c r="C24" s="592">
        <v>45282.95145</v>
      </c>
      <c r="D24" s="593">
        <v>-1939.24154726499</v>
      </c>
      <c r="E24" s="599">
        <v>0.95893368299500004</v>
      </c>
      <c r="F24" s="592">
        <v>45834.429106903597</v>
      </c>
      <c r="G24" s="593">
        <v>7639.0715178172704</v>
      </c>
      <c r="H24" s="595">
        <v>4470.3837599999897</v>
      </c>
      <c r="I24" s="592">
        <v>9348.3757600000208</v>
      </c>
      <c r="J24" s="593">
        <v>1709.3042421827499</v>
      </c>
      <c r="K24" s="600">
        <v>0.20395968581099999</v>
      </c>
    </row>
    <row r="25" spans="1:11" ht="14.4" customHeight="1" thickBot="1" x14ac:dyDescent="0.35">
      <c r="A25" s="609" t="s">
        <v>321</v>
      </c>
      <c r="B25" s="587">
        <v>33199.999999998203</v>
      </c>
      <c r="C25" s="587">
        <v>31106.757979999998</v>
      </c>
      <c r="D25" s="588">
        <v>-2093.2420199981698</v>
      </c>
      <c r="E25" s="589">
        <v>0.93695054156599999</v>
      </c>
      <c r="F25" s="587">
        <v>30999.983308370302</v>
      </c>
      <c r="G25" s="588">
        <v>5166.6638847283903</v>
      </c>
      <c r="H25" s="590">
        <v>3115.9554399999902</v>
      </c>
      <c r="I25" s="587">
        <v>6575.8651900000104</v>
      </c>
      <c r="J25" s="588">
        <v>1409.20130527162</v>
      </c>
      <c r="K25" s="591">
        <v>0.21212479776400001</v>
      </c>
    </row>
    <row r="26" spans="1:11" ht="14.4" customHeight="1" thickBot="1" x14ac:dyDescent="0.35">
      <c r="A26" s="609" t="s">
        <v>322</v>
      </c>
      <c r="B26" s="587">
        <v>5850.0245441613897</v>
      </c>
      <c r="C26" s="587">
        <v>6585.8955500000002</v>
      </c>
      <c r="D26" s="588">
        <v>735.87100583861195</v>
      </c>
      <c r="E26" s="589">
        <v>1.1257893877680001</v>
      </c>
      <c r="F26" s="587">
        <v>5772.9968915877098</v>
      </c>
      <c r="G26" s="588">
        <v>962.16614859795095</v>
      </c>
      <c r="H26" s="590">
        <v>488.2552</v>
      </c>
      <c r="I26" s="587">
        <v>1097.92921</v>
      </c>
      <c r="J26" s="588">
        <v>135.76306140205199</v>
      </c>
      <c r="K26" s="591">
        <v>0.19018357893099999</v>
      </c>
    </row>
    <row r="27" spans="1:11" ht="14.4" customHeight="1" thickBot="1" x14ac:dyDescent="0.35">
      <c r="A27" s="609" t="s">
        <v>323</v>
      </c>
      <c r="B27" s="587">
        <v>4.9406564584124654E-324</v>
      </c>
      <c r="C27" s="587">
        <v>4.9406564584124654E-324</v>
      </c>
      <c r="D27" s="588">
        <v>0</v>
      </c>
      <c r="E27" s="589">
        <v>1</v>
      </c>
      <c r="F27" s="587">
        <v>1254.9993242582</v>
      </c>
      <c r="G27" s="588">
        <v>209.16655404303299</v>
      </c>
      <c r="H27" s="590">
        <v>2.1790099999999999</v>
      </c>
      <c r="I27" s="587">
        <v>25.572120000000002</v>
      </c>
      <c r="J27" s="588">
        <v>-183.59443404303201</v>
      </c>
      <c r="K27" s="591">
        <v>2.0376202206000001E-2</v>
      </c>
    </row>
    <row r="28" spans="1:11" ht="14.4" customHeight="1" thickBot="1" x14ac:dyDescent="0.35">
      <c r="A28" s="609" t="s">
        <v>324</v>
      </c>
      <c r="B28" s="587">
        <v>20.909089401054999</v>
      </c>
      <c r="C28" s="587">
        <v>16.233809999999998</v>
      </c>
      <c r="D28" s="588">
        <v>-4.6752794010549996</v>
      </c>
      <c r="E28" s="589">
        <v>0.77639966469199995</v>
      </c>
      <c r="F28" s="587">
        <v>16.233792805930001</v>
      </c>
      <c r="G28" s="588">
        <v>2.7056321343210001</v>
      </c>
      <c r="H28" s="590">
        <v>0.91476000000000002</v>
      </c>
      <c r="I28" s="587">
        <v>0.91476000000000002</v>
      </c>
      <c r="J28" s="588">
        <v>-1.7908721343209999</v>
      </c>
      <c r="K28" s="591">
        <v>5.6349123765000002E-2</v>
      </c>
    </row>
    <row r="29" spans="1:11" ht="14.4" customHeight="1" thickBot="1" x14ac:dyDescent="0.35">
      <c r="A29" s="609" t="s">
        <v>325</v>
      </c>
      <c r="B29" s="587">
        <v>1090.1407862552001</v>
      </c>
      <c r="C29" s="587">
        <v>1096.6225899999999</v>
      </c>
      <c r="D29" s="588">
        <v>6.4818037447960002</v>
      </c>
      <c r="E29" s="589">
        <v>1.0059458409649999</v>
      </c>
      <c r="F29" s="587">
        <v>1099.1163662055501</v>
      </c>
      <c r="G29" s="588">
        <v>183.18606103425901</v>
      </c>
      <c r="H29" s="590">
        <v>91.124290000000002</v>
      </c>
      <c r="I29" s="587">
        <v>158.41593</v>
      </c>
      <c r="J29" s="588">
        <v>-24.770131034258</v>
      </c>
      <c r="K29" s="591">
        <v>0.14413026215399999</v>
      </c>
    </row>
    <row r="30" spans="1:11" ht="14.4" customHeight="1" thickBot="1" x14ac:dyDescent="0.35">
      <c r="A30" s="609" t="s">
        <v>326</v>
      </c>
      <c r="B30" s="587">
        <v>29.205701600270999</v>
      </c>
      <c r="C30" s="587">
        <v>14.1739</v>
      </c>
      <c r="D30" s="588">
        <v>-15.031801600271001</v>
      </c>
      <c r="E30" s="589">
        <v>0.48531277193700001</v>
      </c>
      <c r="F30" s="587">
        <v>0</v>
      </c>
      <c r="G30" s="588">
        <v>0</v>
      </c>
      <c r="H30" s="590">
        <v>4.9406564584124654E-324</v>
      </c>
      <c r="I30" s="587">
        <v>9.8813129168249309E-324</v>
      </c>
      <c r="J30" s="588">
        <v>9.8813129168249309E-324</v>
      </c>
      <c r="K30" s="598" t="s">
        <v>299</v>
      </c>
    </row>
    <row r="31" spans="1:11" ht="14.4" customHeight="1" thickBot="1" x14ac:dyDescent="0.35">
      <c r="A31" s="609" t="s">
        <v>327</v>
      </c>
      <c r="B31" s="587">
        <v>5202.0524386828802</v>
      </c>
      <c r="C31" s="587">
        <v>4638.9674000000005</v>
      </c>
      <c r="D31" s="588">
        <v>-563.08503868288199</v>
      </c>
      <c r="E31" s="589">
        <v>0.89175713906700005</v>
      </c>
      <c r="F31" s="587">
        <v>4878.9320472198197</v>
      </c>
      <c r="G31" s="588">
        <v>813.15534120330301</v>
      </c>
      <c r="H31" s="590">
        <v>618.23949000000005</v>
      </c>
      <c r="I31" s="587">
        <v>1238.3494000000001</v>
      </c>
      <c r="J31" s="588">
        <v>425.19405879670001</v>
      </c>
      <c r="K31" s="591">
        <v>0.25381566867799998</v>
      </c>
    </row>
    <row r="32" spans="1:11" ht="14.4" customHeight="1" thickBot="1" x14ac:dyDescent="0.35">
      <c r="A32" s="609" t="s">
        <v>328</v>
      </c>
      <c r="B32" s="587">
        <v>398.10252284529201</v>
      </c>
      <c r="C32" s="587">
        <v>425.94300000000101</v>
      </c>
      <c r="D32" s="588">
        <v>27.840477154708001</v>
      </c>
      <c r="E32" s="589">
        <v>1.069932933244</v>
      </c>
      <c r="F32" s="587">
        <v>417.26414464730198</v>
      </c>
      <c r="G32" s="588">
        <v>69.544024107883004</v>
      </c>
      <c r="H32" s="590">
        <v>11.452999999999999</v>
      </c>
      <c r="I32" s="587">
        <v>20.437000000000001</v>
      </c>
      <c r="J32" s="588">
        <v>-49.107024107882999</v>
      </c>
      <c r="K32" s="591">
        <v>4.8978567321999997E-2</v>
      </c>
    </row>
    <row r="33" spans="1:11" ht="14.4" customHeight="1" thickBot="1" x14ac:dyDescent="0.35">
      <c r="A33" s="609" t="s">
        <v>329</v>
      </c>
      <c r="B33" s="587">
        <v>763.41666666666697</v>
      </c>
      <c r="C33" s="587">
        <v>768.87725</v>
      </c>
      <c r="D33" s="588">
        <v>5.4605833333330001</v>
      </c>
      <c r="E33" s="589">
        <v>1.007152821744</v>
      </c>
      <c r="F33" s="587">
        <v>753.82246054240795</v>
      </c>
      <c r="G33" s="588">
        <v>125.637076757068</v>
      </c>
      <c r="H33" s="590">
        <v>59.194029999999998</v>
      </c>
      <c r="I33" s="587">
        <v>118.49196999999999</v>
      </c>
      <c r="J33" s="588">
        <v>-7.1451067570670004</v>
      </c>
      <c r="K33" s="591">
        <v>0.15718816591699999</v>
      </c>
    </row>
    <row r="34" spans="1:11" ht="14.4" customHeight="1" thickBot="1" x14ac:dyDescent="0.35">
      <c r="A34" s="609" t="s">
        <v>330</v>
      </c>
      <c r="B34" s="587">
        <v>276.12121864396102</v>
      </c>
      <c r="C34" s="587">
        <v>273.99687</v>
      </c>
      <c r="D34" s="588">
        <v>-2.1243486439599999</v>
      </c>
      <c r="E34" s="589">
        <v>0.99230646360899999</v>
      </c>
      <c r="F34" s="587">
        <v>281.07030891471902</v>
      </c>
      <c r="G34" s="588">
        <v>46.845051485786001</v>
      </c>
      <c r="H34" s="590">
        <v>18.972560000000001</v>
      </c>
      <c r="I34" s="587">
        <v>26.985700000000001</v>
      </c>
      <c r="J34" s="588">
        <v>-19.859351485786</v>
      </c>
      <c r="K34" s="591">
        <v>9.6010496818999994E-2</v>
      </c>
    </row>
    <row r="35" spans="1:11" ht="14.4" customHeight="1" thickBot="1" x14ac:dyDescent="0.35">
      <c r="A35" s="609" t="s">
        <v>331</v>
      </c>
      <c r="B35" s="587">
        <v>269.09992426169902</v>
      </c>
      <c r="C35" s="587">
        <v>294.87094000000002</v>
      </c>
      <c r="D35" s="588">
        <v>25.771015738300999</v>
      </c>
      <c r="E35" s="589">
        <v>1.0957674581620001</v>
      </c>
      <c r="F35" s="587">
        <v>299.04350574894897</v>
      </c>
      <c r="G35" s="588">
        <v>49.840584291490998</v>
      </c>
      <c r="H35" s="590">
        <v>23.493099999999998</v>
      </c>
      <c r="I35" s="587">
        <v>44.811599999999999</v>
      </c>
      <c r="J35" s="588">
        <v>-5.0289842914909997</v>
      </c>
      <c r="K35" s="591">
        <v>0.149849768139</v>
      </c>
    </row>
    <row r="36" spans="1:11" ht="14.4" customHeight="1" thickBot="1" x14ac:dyDescent="0.35">
      <c r="A36" s="609" t="s">
        <v>332</v>
      </c>
      <c r="B36" s="587">
        <v>32.979999999999997</v>
      </c>
      <c r="C36" s="587">
        <v>30.96716</v>
      </c>
      <c r="D36" s="588">
        <v>-2.0128399999990001</v>
      </c>
      <c r="E36" s="589">
        <v>0.93896785930799997</v>
      </c>
      <c r="F36" s="587">
        <v>30.967014487322999</v>
      </c>
      <c r="G36" s="588">
        <v>5.1611690812199997</v>
      </c>
      <c r="H36" s="590">
        <v>4.4238799999999996</v>
      </c>
      <c r="I36" s="587">
        <v>4.4238799999999996</v>
      </c>
      <c r="J36" s="588">
        <v>-0.73728908122000003</v>
      </c>
      <c r="K36" s="591">
        <v>0.14285781413599999</v>
      </c>
    </row>
    <row r="37" spans="1:11" ht="14.4" customHeight="1" thickBot="1" x14ac:dyDescent="0.35">
      <c r="A37" s="609" t="s">
        <v>333</v>
      </c>
      <c r="B37" s="587">
        <v>90.140104748404994</v>
      </c>
      <c r="C37" s="587">
        <v>29.645</v>
      </c>
      <c r="D37" s="588">
        <v>-60.495104748406</v>
      </c>
      <c r="E37" s="589">
        <v>0.32887691979799999</v>
      </c>
      <c r="F37" s="587">
        <v>29.99994211536</v>
      </c>
      <c r="G37" s="588">
        <v>4.9999903525600002</v>
      </c>
      <c r="H37" s="590">
        <v>36.179000000000002</v>
      </c>
      <c r="I37" s="587">
        <v>36.179000000000002</v>
      </c>
      <c r="J37" s="588">
        <v>31.179009647438999</v>
      </c>
      <c r="K37" s="591">
        <v>1.2059689935689999</v>
      </c>
    </row>
    <row r="38" spans="1:11" ht="14.4" customHeight="1" thickBot="1" x14ac:dyDescent="0.35">
      <c r="A38" s="608" t="s">
        <v>334</v>
      </c>
      <c r="B38" s="592">
        <v>1110.06034978862</v>
      </c>
      <c r="C38" s="592">
        <v>1032.4593299999999</v>
      </c>
      <c r="D38" s="593">
        <v>-77.601019788613996</v>
      </c>
      <c r="E38" s="599">
        <v>0.930092972149</v>
      </c>
      <c r="F38" s="592">
        <v>928.99672361090995</v>
      </c>
      <c r="G38" s="593">
        <v>154.83278726848499</v>
      </c>
      <c r="H38" s="595">
        <v>90.631420000000006</v>
      </c>
      <c r="I38" s="592">
        <v>180.22208000000001</v>
      </c>
      <c r="J38" s="593">
        <v>25.389292731514999</v>
      </c>
      <c r="K38" s="600">
        <v>0.193996464594</v>
      </c>
    </row>
    <row r="39" spans="1:11" ht="14.4" customHeight="1" thickBot="1" x14ac:dyDescent="0.35">
      <c r="A39" s="609" t="s">
        <v>335</v>
      </c>
      <c r="B39" s="587">
        <v>967.06529763354399</v>
      </c>
      <c r="C39" s="587">
        <v>898.70385000000101</v>
      </c>
      <c r="D39" s="588">
        <v>-68.361447633542994</v>
      </c>
      <c r="E39" s="589">
        <v>0.92931041181899998</v>
      </c>
      <c r="F39" s="587">
        <v>824.99709039720199</v>
      </c>
      <c r="G39" s="588">
        <v>137.49951506619999</v>
      </c>
      <c r="H39" s="590">
        <v>84.596990000000005</v>
      </c>
      <c r="I39" s="587">
        <v>169.14675</v>
      </c>
      <c r="J39" s="588">
        <v>31.6472349338</v>
      </c>
      <c r="K39" s="591">
        <v>0.205027086724</v>
      </c>
    </row>
    <row r="40" spans="1:11" ht="14.4" customHeight="1" thickBot="1" x14ac:dyDescent="0.35">
      <c r="A40" s="609" t="s">
        <v>336</v>
      </c>
      <c r="B40" s="587">
        <v>142.99505215507099</v>
      </c>
      <c r="C40" s="587">
        <v>127.26622</v>
      </c>
      <c r="D40" s="588">
        <v>-15.72883215507</v>
      </c>
      <c r="E40" s="589">
        <v>0.89000436086400003</v>
      </c>
      <c r="F40" s="587">
        <v>103.99963321370799</v>
      </c>
      <c r="G40" s="588">
        <v>17.333272202284</v>
      </c>
      <c r="H40" s="590">
        <v>6.0344300000000004</v>
      </c>
      <c r="I40" s="587">
        <v>11.075329999999999</v>
      </c>
      <c r="J40" s="588">
        <v>-6.2579422022840001</v>
      </c>
      <c r="K40" s="591">
        <v>0.106493933274</v>
      </c>
    </row>
    <row r="41" spans="1:11" ht="14.4" customHeight="1" thickBot="1" x14ac:dyDescent="0.35">
      <c r="A41" s="609" t="s">
        <v>337</v>
      </c>
      <c r="B41" s="587">
        <v>0</v>
      </c>
      <c r="C41" s="587">
        <v>6.4892599999999998</v>
      </c>
      <c r="D41" s="588">
        <v>6.4892599999999998</v>
      </c>
      <c r="E41" s="597" t="s">
        <v>299</v>
      </c>
      <c r="F41" s="587">
        <v>0</v>
      </c>
      <c r="G41" s="588">
        <v>0</v>
      </c>
      <c r="H41" s="590">
        <v>4.9406564584124654E-324</v>
      </c>
      <c r="I41" s="587">
        <v>9.8813129168249309E-324</v>
      </c>
      <c r="J41" s="588">
        <v>9.8813129168249309E-324</v>
      </c>
      <c r="K41" s="598" t="s">
        <v>299</v>
      </c>
    </row>
    <row r="42" spans="1:11" ht="14.4" customHeight="1" thickBot="1" x14ac:dyDescent="0.35">
      <c r="A42" s="608" t="s">
        <v>338</v>
      </c>
      <c r="B42" s="592">
        <v>715.16310398821099</v>
      </c>
      <c r="C42" s="592">
        <v>832.02329999999995</v>
      </c>
      <c r="D42" s="593">
        <v>116.860196011789</v>
      </c>
      <c r="E42" s="599">
        <v>1.1634035583769999</v>
      </c>
      <c r="F42" s="592">
        <v>777.60400030618905</v>
      </c>
      <c r="G42" s="593">
        <v>129.600666717698</v>
      </c>
      <c r="H42" s="595">
        <v>56.22345</v>
      </c>
      <c r="I42" s="592">
        <v>131.98287999999999</v>
      </c>
      <c r="J42" s="593">
        <v>2.3822132823020001</v>
      </c>
      <c r="K42" s="600">
        <v>0.169730196794</v>
      </c>
    </row>
    <row r="43" spans="1:11" ht="14.4" customHeight="1" thickBot="1" x14ac:dyDescent="0.35">
      <c r="A43" s="609" t="s">
        <v>339</v>
      </c>
      <c r="B43" s="587">
        <v>163.77045119042</v>
      </c>
      <c r="C43" s="587">
        <v>35.361420000000003</v>
      </c>
      <c r="D43" s="588">
        <v>-128.40903119042</v>
      </c>
      <c r="E43" s="589">
        <v>0.21592063612699999</v>
      </c>
      <c r="F43" s="587">
        <v>40.810798166398001</v>
      </c>
      <c r="G43" s="588">
        <v>6.8017996943989996</v>
      </c>
      <c r="H43" s="590">
        <v>4.9406564584124654E-324</v>
      </c>
      <c r="I43" s="587">
        <v>0.55000000000000004</v>
      </c>
      <c r="J43" s="588">
        <v>-6.2517996943989997</v>
      </c>
      <c r="K43" s="591">
        <v>1.3476825366999999E-2</v>
      </c>
    </row>
    <row r="44" spans="1:11" ht="14.4" customHeight="1" thickBot="1" x14ac:dyDescent="0.35">
      <c r="A44" s="609" t="s">
        <v>340</v>
      </c>
      <c r="B44" s="587">
        <v>11.027409468648001</v>
      </c>
      <c r="C44" s="587">
        <v>22.880019999999998</v>
      </c>
      <c r="D44" s="588">
        <v>11.852610531351001</v>
      </c>
      <c r="E44" s="589">
        <v>2.074831814765</v>
      </c>
      <c r="F44" s="587">
        <v>19.774139036636999</v>
      </c>
      <c r="G44" s="588">
        <v>3.295689839439</v>
      </c>
      <c r="H44" s="590">
        <v>2.4035700000000002</v>
      </c>
      <c r="I44" s="587">
        <v>3.48855</v>
      </c>
      <c r="J44" s="588">
        <v>0.19286016055999999</v>
      </c>
      <c r="K44" s="591">
        <v>0.176419817496</v>
      </c>
    </row>
    <row r="45" spans="1:11" ht="14.4" customHeight="1" thickBot="1" x14ac:dyDescent="0.35">
      <c r="A45" s="609" t="s">
        <v>341</v>
      </c>
      <c r="B45" s="587">
        <v>325.22934853476499</v>
      </c>
      <c r="C45" s="587">
        <v>372.12669</v>
      </c>
      <c r="D45" s="588">
        <v>46.897341465234</v>
      </c>
      <c r="E45" s="589">
        <v>1.1441977536050001</v>
      </c>
      <c r="F45" s="587">
        <v>382.78743152310602</v>
      </c>
      <c r="G45" s="588">
        <v>63.797905253850999</v>
      </c>
      <c r="H45" s="590">
        <v>27.282340000000001</v>
      </c>
      <c r="I45" s="587">
        <v>55.963439999999999</v>
      </c>
      <c r="J45" s="588">
        <v>-7.8344652538500004</v>
      </c>
      <c r="K45" s="591">
        <v>0.14619978450500001</v>
      </c>
    </row>
    <row r="46" spans="1:11" ht="14.4" customHeight="1" thickBot="1" x14ac:dyDescent="0.35">
      <c r="A46" s="609" t="s">
        <v>342</v>
      </c>
      <c r="B46" s="587">
        <v>125.239827948396</v>
      </c>
      <c r="C46" s="587">
        <v>113.50389</v>
      </c>
      <c r="D46" s="588">
        <v>-11.735937948395</v>
      </c>
      <c r="E46" s="589">
        <v>0.90629228624199998</v>
      </c>
      <c r="F46" s="587">
        <v>117.80999539366201</v>
      </c>
      <c r="G46" s="588">
        <v>19.634999232277</v>
      </c>
      <c r="H46" s="590">
        <v>8.6777999999999995</v>
      </c>
      <c r="I46" s="587">
        <v>15.31235</v>
      </c>
      <c r="J46" s="588">
        <v>-4.3226492322769996</v>
      </c>
      <c r="K46" s="591">
        <v>0.12997496476199999</v>
      </c>
    </row>
    <row r="47" spans="1:11" ht="14.4" customHeight="1" thickBot="1" x14ac:dyDescent="0.35">
      <c r="A47" s="609" t="s">
        <v>343</v>
      </c>
      <c r="B47" s="587">
        <v>19.734467695976001</v>
      </c>
      <c r="C47" s="587">
        <v>28.606339999999999</v>
      </c>
      <c r="D47" s="588">
        <v>8.8718723040230003</v>
      </c>
      <c r="E47" s="589">
        <v>1.4495622806090001</v>
      </c>
      <c r="F47" s="587">
        <v>32.997326138391998</v>
      </c>
      <c r="G47" s="588">
        <v>5.4995543563979998</v>
      </c>
      <c r="H47" s="590">
        <v>2.8616799999999998</v>
      </c>
      <c r="I47" s="587">
        <v>6.2846399999999996</v>
      </c>
      <c r="J47" s="588">
        <v>0.78508564360099997</v>
      </c>
      <c r="K47" s="591">
        <v>0.19045906852</v>
      </c>
    </row>
    <row r="48" spans="1:11" ht="14.4" customHeight="1" thickBot="1" x14ac:dyDescent="0.35">
      <c r="A48" s="609" t="s">
        <v>344</v>
      </c>
      <c r="B48" s="587">
        <v>9.4803021038850002</v>
      </c>
      <c r="C48" s="587">
        <v>7.6315299999999997</v>
      </c>
      <c r="D48" s="588">
        <v>-1.848772103885</v>
      </c>
      <c r="E48" s="589">
        <v>0.80498806012400004</v>
      </c>
      <c r="F48" s="587">
        <v>13.252433634940999</v>
      </c>
      <c r="G48" s="588">
        <v>2.2087389391559999</v>
      </c>
      <c r="H48" s="590">
        <v>1.0282</v>
      </c>
      <c r="I48" s="587">
        <v>3.5689799999999998</v>
      </c>
      <c r="J48" s="588">
        <v>1.360241060843</v>
      </c>
      <c r="K48" s="591">
        <v>0.26930751726899999</v>
      </c>
    </row>
    <row r="49" spans="1:11" ht="14.4" customHeight="1" thickBot="1" x14ac:dyDescent="0.35">
      <c r="A49" s="609" t="s">
        <v>345</v>
      </c>
      <c r="B49" s="587">
        <v>9.5886342590669997</v>
      </c>
      <c r="C49" s="587">
        <v>21.962980000000002</v>
      </c>
      <c r="D49" s="588">
        <v>12.374345740932</v>
      </c>
      <c r="E49" s="589">
        <v>2.2905222377449999</v>
      </c>
      <c r="F49" s="587">
        <v>12.260192754021</v>
      </c>
      <c r="G49" s="588">
        <v>2.0433654590030002</v>
      </c>
      <c r="H49" s="590">
        <v>2.2456800000000001</v>
      </c>
      <c r="I49" s="587">
        <v>5.5996800000000002</v>
      </c>
      <c r="J49" s="588">
        <v>3.556314540996</v>
      </c>
      <c r="K49" s="591">
        <v>0.45673670164399999</v>
      </c>
    </row>
    <row r="50" spans="1:11" ht="14.4" customHeight="1" thickBot="1" x14ac:dyDescent="0.35">
      <c r="A50" s="609" t="s">
        <v>346</v>
      </c>
      <c r="B50" s="587">
        <v>10.618543102722001</v>
      </c>
      <c r="C50" s="587">
        <v>8.3261599999999998</v>
      </c>
      <c r="D50" s="588">
        <v>-2.2923831027219999</v>
      </c>
      <c r="E50" s="589">
        <v>0.78411510123799999</v>
      </c>
      <c r="F50" s="587">
        <v>8.5297667578960006</v>
      </c>
      <c r="G50" s="588">
        <v>1.421627792982</v>
      </c>
      <c r="H50" s="590">
        <v>2.4659800000000001</v>
      </c>
      <c r="I50" s="587">
        <v>2.4659800000000001</v>
      </c>
      <c r="J50" s="588">
        <v>1.0443522070169999</v>
      </c>
      <c r="K50" s="591">
        <v>0.289102864121</v>
      </c>
    </row>
    <row r="51" spans="1:11" ht="14.4" customHeight="1" thickBot="1" x14ac:dyDescent="0.35">
      <c r="A51" s="609" t="s">
        <v>347</v>
      </c>
      <c r="B51" s="587">
        <v>40.474119684329999</v>
      </c>
      <c r="C51" s="587">
        <v>58.34769</v>
      </c>
      <c r="D51" s="588">
        <v>17.873570315668999</v>
      </c>
      <c r="E51" s="589">
        <v>1.4416049182799999</v>
      </c>
      <c r="F51" s="587">
        <v>65.238019351668996</v>
      </c>
      <c r="G51" s="588">
        <v>10.873003225278</v>
      </c>
      <c r="H51" s="590">
        <v>2.45017</v>
      </c>
      <c r="I51" s="587">
        <v>12.364929999999999</v>
      </c>
      <c r="J51" s="588">
        <v>1.4919267747210001</v>
      </c>
      <c r="K51" s="591">
        <v>0.18953564382900001</v>
      </c>
    </row>
    <row r="52" spans="1:11" ht="14.4" customHeight="1" thickBot="1" x14ac:dyDescent="0.35">
      <c r="A52" s="609" t="s">
        <v>348</v>
      </c>
      <c r="B52" s="587">
        <v>4.9406564584124654E-324</v>
      </c>
      <c r="C52" s="587">
        <v>60.680999999999997</v>
      </c>
      <c r="D52" s="588">
        <v>60.680999999999997</v>
      </c>
      <c r="E52" s="597" t="s">
        <v>305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0.52600000000000002</v>
      </c>
      <c r="D53" s="588">
        <v>0.52600000000000002</v>
      </c>
      <c r="E53" s="597" t="s">
        <v>305</v>
      </c>
      <c r="F53" s="587">
        <v>0</v>
      </c>
      <c r="G53" s="588">
        <v>0</v>
      </c>
      <c r="H53" s="590">
        <v>4.9406564584124654E-324</v>
      </c>
      <c r="I53" s="587">
        <v>9.8813129168249309E-324</v>
      </c>
      <c r="J53" s="588">
        <v>9.8813129168249309E-324</v>
      </c>
      <c r="K53" s="598" t="s">
        <v>299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0.14852000000000001</v>
      </c>
      <c r="D54" s="588">
        <v>0.14852000000000001</v>
      </c>
      <c r="E54" s="597" t="s">
        <v>305</v>
      </c>
      <c r="F54" s="587">
        <v>0.15102875006399999</v>
      </c>
      <c r="G54" s="588">
        <v>2.5171458343999999E-2</v>
      </c>
      <c r="H54" s="590">
        <v>4.9406564584124654E-324</v>
      </c>
      <c r="I54" s="587">
        <v>9.8813129168249309E-324</v>
      </c>
      <c r="J54" s="588">
        <v>-2.5171458343999999E-2</v>
      </c>
      <c r="K54" s="591">
        <v>6.4228533959362051E-323</v>
      </c>
    </row>
    <row r="55" spans="1:11" ht="14.4" customHeight="1" thickBot="1" x14ac:dyDescent="0.35">
      <c r="A55" s="609" t="s">
        <v>351</v>
      </c>
      <c r="B55" s="587">
        <v>4.9406564584124654E-324</v>
      </c>
      <c r="C55" s="587">
        <v>0.49937999999999999</v>
      </c>
      <c r="D55" s="588">
        <v>0.49937999999999999</v>
      </c>
      <c r="E55" s="597" t="s">
        <v>305</v>
      </c>
      <c r="F55" s="587">
        <v>0</v>
      </c>
      <c r="G55" s="588">
        <v>0</v>
      </c>
      <c r="H55" s="590">
        <v>4.9406564584124654E-324</v>
      </c>
      <c r="I55" s="587">
        <v>9.8813129168249309E-324</v>
      </c>
      <c r="J55" s="588">
        <v>9.8813129168249309E-324</v>
      </c>
      <c r="K55" s="598" t="s">
        <v>299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101.38068</v>
      </c>
      <c r="D56" s="588">
        <v>101.38068</v>
      </c>
      <c r="E56" s="597" t="s">
        <v>305</v>
      </c>
      <c r="F56" s="587">
        <v>83.992868799397996</v>
      </c>
      <c r="G56" s="588">
        <v>13.998811466566</v>
      </c>
      <c r="H56" s="590">
        <v>6.8080299999999996</v>
      </c>
      <c r="I56" s="587">
        <v>26.384329999999999</v>
      </c>
      <c r="J56" s="588">
        <v>12.385518533433</v>
      </c>
      <c r="K56" s="591">
        <v>0.31412583445600001</v>
      </c>
    </row>
    <row r="57" spans="1:11" ht="14.4" customHeight="1" thickBot="1" x14ac:dyDescent="0.35">
      <c r="A57" s="609" t="s">
        <v>353</v>
      </c>
      <c r="B57" s="587">
        <v>4.9406564584124654E-324</v>
      </c>
      <c r="C57" s="587">
        <v>4.1000000000000002E-2</v>
      </c>
      <c r="D57" s="588">
        <v>4.1000000000000002E-2</v>
      </c>
      <c r="E57" s="597" t="s">
        <v>305</v>
      </c>
      <c r="F57" s="587">
        <v>0</v>
      </c>
      <c r="G57" s="588">
        <v>0</v>
      </c>
      <c r="H57" s="590">
        <v>4.9406564584124654E-324</v>
      </c>
      <c r="I57" s="587">
        <v>9.8813129168249309E-324</v>
      </c>
      <c r="J57" s="588">
        <v>9.8813129168249309E-324</v>
      </c>
      <c r="K57" s="598" t="s">
        <v>299</v>
      </c>
    </row>
    <row r="58" spans="1:11" ht="14.4" customHeight="1" thickBot="1" x14ac:dyDescent="0.35">
      <c r="A58" s="608" t="s">
        <v>354</v>
      </c>
      <c r="B58" s="592">
        <v>206.94841885839099</v>
      </c>
      <c r="C58" s="592">
        <v>304.70373999999998</v>
      </c>
      <c r="D58" s="593">
        <v>97.755321141609002</v>
      </c>
      <c r="E58" s="599">
        <v>1.4723656343</v>
      </c>
      <c r="F58" s="592">
        <v>214.24797059469699</v>
      </c>
      <c r="G58" s="593">
        <v>35.707995099115998</v>
      </c>
      <c r="H58" s="595">
        <v>2.7124100000000002</v>
      </c>
      <c r="I58" s="592">
        <v>37.608829999999998</v>
      </c>
      <c r="J58" s="593">
        <v>1.9008349008829999</v>
      </c>
      <c r="K58" s="600">
        <v>0.17553879224899999</v>
      </c>
    </row>
    <row r="59" spans="1:11" ht="14.4" customHeight="1" thickBot="1" x14ac:dyDescent="0.35">
      <c r="A59" s="609" t="s">
        <v>355</v>
      </c>
      <c r="B59" s="587">
        <v>1.999454249944</v>
      </c>
      <c r="C59" s="587">
        <v>3.2719999999999998</v>
      </c>
      <c r="D59" s="588">
        <v>1.2725457500549999</v>
      </c>
      <c r="E59" s="589">
        <v>1.636446545396</v>
      </c>
      <c r="F59" s="587">
        <v>5.1711039595760004</v>
      </c>
      <c r="G59" s="588">
        <v>0.86185065992900001</v>
      </c>
      <c r="H59" s="590">
        <v>4.9406564584124654E-324</v>
      </c>
      <c r="I59" s="587">
        <v>9.8813129168249309E-324</v>
      </c>
      <c r="J59" s="588">
        <v>-0.86185065992900001</v>
      </c>
      <c r="K59" s="591">
        <v>0</v>
      </c>
    </row>
    <row r="60" spans="1:11" ht="14.4" customHeight="1" thickBot="1" x14ac:dyDescent="0.35">
      <c r="A60" s="609" t="s">
        <v>356</v>
      </c>
      <c r="B60" s="587">
        <v>6.1286654433600001</v>
      </c>
      <c r="C60" s="587">
        <v>0.71623999999999999</v>
      </c>
      <c r="D60" s="588">
        <v>-5.4124254433600001</v>
      </c>
      <c r="E60" s="589">
        <v>0.11686720487799999</v>
      </c>
      <c r="F60" s="587">
        <v>0</v>
      </c>
      <c r="G60" s="588">
        <v>0</v>
      </c>
      <c r="H60" s="590">
        <v>0.26855000000000001</v>
      </c>
      <c r="I60" s="587">
        <v>0.26855000000000001</v>
      </c>
      <c r="J60" s="588">
        <v>0.26855000000000001</v>
      </c>
      <c r="K60" s="598" t="s">
        <v>299</v>
      </c>
    </row>
    <row r="61" spans="1:11" ht="14.4" customHeight="1" thickBot="1" x14ac:dyDescent="0.35">
      <c r="A61" s="609" t="s">
        <v>357</v>
      </c>
      <c r="B61" s="587">
        <v>5.4980020372189999</v>
      </c>
      <c r="C61" s="587">
        <v>10.8734</v>
      </c>
      <c r="D61" s="588">
        <v>5.3753979627800001</v>
      </c>
      <c r="E61" s="589">
        <v>1.9777002493610001</v>
      </c>
      <c r="F61" s="587">
        <v>8.8080194175940001</v>
      </c>
      <c r="G61" s="588">
        <v>1.468003236265</v>
      </c>
      <c r="H61" s="590">
        <v>4.9406564584124654E-324</v>
      </c>
      <c r="I61" s="587">
        <v>0.185</v>
      </c>
      <c r="J61" s="588">
        <v>-1.2830032362649999</v>
      </c>
      <c r="K61" s="591">
        <v>2.1003586756999999E-2</v>
      </c>
    </row>
    <row r="62" spans="1:11" ht="14.4" customHeight="1" thickBot="1" x14ac:dyDescent="0.35">
      <c r="A62" s="609" t="s">
        <v>358</v>
      </c>
      <c r="B62" s="587">
        <v>181.32633347918599</v>
      </c>
      <c r="C62" s="587">
        <v>279.43063000000001</v>
      </c>
      <c r="D62" s="588">
        <v>98.104296520814003</v>
      </c>
      <c r="E62" s="589">
        <v>1.5410372263000001</v>
      </c>
      <c r="F62" s="587">
        <v>186.26623624531601</v>
      </c>
      <c r="G62" s="588">
        <v>31.044372707552</v>
      </c>
      <c r="H62" s="590">
        <v>2.0470000000000002</v>
      </c>
      <c r="I62" s="587">
        <v>35.186819999999997</v>
      </c>
      <c r="J62" s="588">
        <v>4.1424472924469997</v>
      </c>
      <c r="K62" s="591">
        <v>0.18890605570399999</v>
      </c>
    </row>
    <row r="63" spans="1:11" ht="14.4" customHeight="1" thickBot="1" x14ac:dyDescent="0.35">
      <c r="A63" s="609" t="s">
        <v>359</v>
      </c>
      <c r="B63" s="587">
        <v>0</v>
      </c>
      <c r="C63" s="587">
        <v>0.78649999999999998</v>
      </c>
      <c r="D63" s="588">
        <v>0.78649999999999998</v>
      </c>
      <c r="E63" s="597" t="s">
        <v>299</v>
      </c>
      <c r="F63" s="587">
        <v>0</v>
      </c>
      <c r="G63" s="588">
        <v>0</v>
      </c>
      <c r="H63" s="590">
        <v>4.9406564584124654E-324</v>
      </c>
      <c r="I63" s="587">
        <v>0.30493999999999999</v>
      </c>
      <c r="J63" s="588">
        <v>0.30493999999999999</v>
      </c>
      <c r="K63" s="598" t="s">
        <v>299</v>
      </c>
    </row>
    <row r="64" spans="1:11" ht="14.4" customHeight="1" thickBot="1" x14ac:dyDescent="0.35">
      <c r="A64" s="609" t="s">
        <v>360</v>
      </c>
      <c r="B64" s="587">
        <v>11.99596364868</v>
      </c>
      <c r="C64" s="587">
        <v>9.6249699999999994</v>
      </c>
      <c r="D64" s="588">
        <v>-2.3709936486799998</v>
      </c>
      <c r="E64" s="589">
        <v>0.80235071411299996</v>
      </c>
      <c r="F64" s="587">
        <v>14.00261097221</v>
      </c>
      <c r="G64" s="588">
        <v>2.333768495368</v>
      </c>
      <c r="H64" s="590">
        <v>0.39685999999999999</v>
      </c>
      <c r="I64" s="587">
        <v>1.6635200000000001</v>
      </c>
      <c r="J64" s="588">
        <v>-0.67024849536800002</v>
      </c>
      <c r="K64" s="591">
        <v>0.118800701047</v>
      </c>
    </row>
    <row r="65" spans="1:11" ht="14.4" customHeight="1" thickBot="1" x14ac:dyDescent="0.35">
      <c r="A65" s="608" t="s">
        <v>361</v>
      </c>
      <c r="B65" s="592">
        <v>1078.2822719143701</v>
      </c>
      <c r="C65" s="592">
        <v>1184.6032499999999</v>
      </c>
      <c r="D65" s="593">
        <v>106.32097808563</v>
      </c>
      <c r="E65" s="599">
        <v>1.0986021757519999</v>
      </c>
      <c r="F65" s="592">
        <v>1574.85013858296</v>
      </c>
      <c r="G65" s="593">
        <v>262.47502309715901</v>
      </c>
      <c r="H65" s="595">
        <v>165.08329000000001</v>
      </c>
      <c r="I65" s="592">
        <v>366.191830000001</v>
      </c>
      <c r="J65" s="593">
        <v>103.71680690284199</v>
      </c>
      <c r="K65" s="600">
        <v>0.232524873972</v>
      </c>
    </row>
    <row r="66" spans="1:11" ht="14.4" customHeight="1" thickBot="1" x14ac:dyDescent="0.35">
      <c r="A66" s="609" t="s">
        <v>362</v>
      </c>
      <c r="B66" s="587">
        <v>47.926595373623002</v>
      </c>
      <c r="C66" s="587">
        <v>37.865540000000003</v>
      </c>
      <c r="D66" s="588">
        <v>-10.061055373623001</v>
      </c>
      <c r="E66" s="589">
        <v>0.79007364710100003</v>
      </c>
      <c r="F66" s="587">
        <v>33.871876411679999</v>
      </c>
      <c r="G66" s="588">
        <v>5.6453127352800001</v>
      </c>
      <c r="H66" s="590">
        <v>4.9790900000000002</v>
      </c>
      <c r="I66" s="587">
        <v>12.20064</v>
      </c>
      <c r="J66" s="588">
        <v>6.5553272647199998</v>
      </c>
      <c r="K66" s="591">
        <v>0.36019970820899999</v>
      </c>
    </row>
    <row r="67" spans="1:11" ht="14.4" customHeight="1" thickBot="1" x14ac:dyDescent="0.35">
      <c r="A67" s="609" t="s">
        <v>363</v>
      </c>
      <c r="B67" s="587">
        <v>4.9406564584124654E-324</v>
      </c>
      <c r="C67" s="587">
        <v>4.9406564584124654E-324</v>
      </c>
      <c r="D67" s="588">
        <v>0</v>
      </c>
      <c r="E67" s="589">
        <v>1</v>
      </c>
      <c r="F67" s="587">
        <v>4.9406564584124654E-324</v>
      </c>
      <c r="G67" s="588">
        <v>0</v>
      </c>
      <c r="H67" s="590">
        <v>0.74009999999999998</v>
      </c>
      <c r="I67" s="587">
        <v>0.74009999999999998</v>
      </c>
      <c r="J67" s="588">
        <v>0.74009999999999998</v>
      </c>
      <c r="K67" s="598" t="s">
        <v>305</v>
      </c>
    </row>
    <row r="68" spans="1:11" ht="14.4" customHeight="1" thickBot="1" x14ac:dyDescent="0.35">
      <c r="A68" s="609" t="s">
        <v>364</v>
      </c>
      <c r="B68" s="587">
        <v>4.9799740078620003</v>
      </c>
      <c r="C68" s="587">
        <v>1.0291699999999999</v>
      </c>
      <c r="D68" s="588">
        <v>-3.9508040078620001</v>
      </c>
      <c r="E68" s="589">
        <v>0.20666172120000001</v>
      </c>
      <c r="F68" s="587">
        <v>0</v>
      </c>
      <c r="G68" s="588">
        <v>0</v>
      </c>
      <c r="H68" s="590">
        <v>4.9406564584124654E-324</v>
      </c>
      <c r="I68" s="587">
        <v>9.8813129168249309E-324</v>
      </c>
      <c r="J68" s="588">
        <v>9.8813129168249309E-324</v>
      </c>
      <c r="K68" s="598" t="s">
        <v>299</v>
      </c>
    </row>
    <row r="69" spans="1:11" ht="14.4" customHeight="1" thickBot="1" x14ac:dyDescent="0.35">
      <c r="A69" s="609" t="s">
        <v>365</v>
      </c>
      <c r="B69" s="587">
        <v>1025.37570253288</v>
      </c>
      <c r="C69" s="587">
        <v>1145.7085400000001</v>
      </c>
      <c r="D69" s="588">
        <v>120.33283746711599</v>
      </c>
      <c r="E69" s="589">
        <v>1.1173548750660001</v>
      </c>
      <c r="F69" s="587">
        <v>0</v>
      </c>
      <c r="G69" s="588">
        <v>0</v>
      </c>
      <c r="H69" s="590">
        <v>4.9406564584124654E-324</v>
      </c>
      <c r="I69" s="587">
        <v>9.8813129168249309E-324</v>
      </c>
      <c r="J69" s="588">
        <v>9.8813129168249309E-324</v>
      </c>
      <c r="K69" s="598" t="s">
        <v>299</v>
      </c>
    </row>
    <row r="70" spans="1:11" ht="14.4" customHeight="1" thickBot="1" x14ac:dyDescent="0.35">
      <c r="A70" s="609" t="s">
        <v>366</v>
      </c>
      <c r="B70" s="587">
        <v>4.9406564584124654E-324</v>
      </c>
      <c r="C70" s="587">
        <v>4.9406564584124654E-324</v>
      </c>
      <c r="D70" s="588">
        <v>0</v>
      </c>
      <c r="E70" s="589">
        <v>1</v>
      </c>
      <c r="F70" s="587">
        <v>55.005290673151997</v>
      </c>
      <c r="G70" s="588">
        <v>9.167548445525</v>
      </c>
      <c r="H70" s="590">
        <v>5.4954799999999997</v>
      </c>
      <c r="I70" s="587">
        <v>9.8374699999999997</v>
      </c>
      <c r="J70" s="588">
        <v>0.66992155447400004</v>
      </c>
      <c r="K70" s="591">
        <v>0.17884588699699999</v>
      </c>
    </row>
    <row r="71" spans="1:11" ht="14.4" customHeight="1" thickBot="1" x14ac:dyDescent="0.35">
      <c r="A71" s="609" t="s">
        <v>367</v>
      </c>
      <c r="B71" s="587">
        <v>4.9406564584124654E-324</v>
      </c>
      <c r="C71" s="587">
        <v>4.9406564584124654E-324</v>
      </c>
      <c r="D71" s="588">
        <v>0</v>
      </c>
      <c r="E71" s="589">
        <v>1</v>
      </c>
      <c r="F71" s="587">
        <v>1434.97990292543</v>
      </c>
      <c r="G71" s="588">
        <v>239.163317154239</v>
      </c>
      <c r="H71" s="590">
        <v>150.55566999999999</v>
      </c>
      <c r="I71" s="587">
        <v>335.748500000001</v>
      </c>
      <c r="J71" s="588">
        <v>96.585182845760997</v>
      </c>
      <c r="K71" s="591">
        <v>0.23397435693300001</v>
      </c>
    </row>
    <row r="72" spans="1:11" ht="14.4" customHeight="1" thickBot="1" x14ac:dyDescent="0.35">
      <c r="A72" s="609" t="s">
        <v>368</v>
      </c>
      <c r="B72" s="587">
        <v>4.9406564584124654E-324</v>
      </c>
      <c r="C72" s="587">
        <v>4.9406564584124654E-324</v>
      </c>
      <c r="D72" s="588">
        <v>0</v>
      </c>
      <c r="E72" s="589">
        <v>1</v>
      </c>
      <c r="F72" s="587">
        <v>50.993068572688003</v>
      </c>
      <c r="G72" s="588">
        <v>8.4988447621140004</v>
      </c>
      <c r="H72" s="590">
        <v>3.3129499999999998</v>
      </c>
      <c r="I72" s="587">
        <v>7.6651199999999999</v>
      </c>
      <c r="J72" s="588">
        <v>-0.83372476211400004</v>
      </c>
      <c r="K72" s="591">
        <v>0.15031690020899999</v>
      </c>
    </row>
    <row r="73" spans="1:11" ht="14.4" customHeight="1" thickBot="1" x14ac:dyDescent="0.35">
      <c r="A73" s="607" t="s">
        <v>45</v>
      </c>
      <c r="B73" s="587">
        <v>2707.6753381271401</v>
      </c>
      <c r="C73" s="587">
        <v>2648.65996</v>
      </c>
      <c r="D73" s="588">
        <v>-59.015378127136998</v>
      </c>
      <c r="E73" s="589">
        <v>0.97820441125400004</v>
      </c>
      <c r="F73" s="587">
        <v>2670.4719293298799</v>
      </c>
      <c r="G73" s="588">
        <v>445.07865488831402</v>
      </c>
      <c r="H73" s="590">
        <v>247.20599999999999</v>
      </c>
      <c r="I73" s="587">
        <v>547.46300000000201</v>
      </c>
      <c r="J73" s="588">
        <v>102.38434511168801</v>
      </c>
      <c r="K73" s="591">
        <v>0.20500608674699999</v>
      </c>
    </row>
    <row r="74" spans="1:11" ht="14.4" customHeight="1" thickBot="1" x14ac:dyDescent="0.35">
      <c r="A74" s="608" t="s">
        <v>369</v>
      </c>
      <c r="B74" s="592">
        <v>2707.6753381271401</v>
      </c>
      <c r="C74" s="592">
        <v>2648.65996</v>
      </c>
      <c r="D74" s="593">
        <v>-59.015378127136998</v>
      </c>
      <c r="E74" s="599">
        <v>0.97820441125400004</v>
      </c>
      <c r="F74" s="592">
        <v>2670.4719293298799</v>
      </c>
      <c r="G74" s="593">
        <v>445.07865488831402</v>
      </c>
      <c r="H74" s="595">
        <v>247.20599999999999</v>
      </c>
      <c r="I74" s="592">
        <v>547.46300000000201</v>
      </c>
      <c r="J74" s="593">
        <v>102.38434511168801</v>
      </c>
      <c r="K74" s="600">
        <v>0.20500608674699999</v>
      </c>
    </row>
    <row r="75" spans="1:11" ht="14.4" customHeight="1" thickBot="1" x14ac:dyDescent="0.35">
      <c r="A75" s="609" t="s">
        <v>370</v>
      </c>
      <c r="B75" s="587">
        <v>800.12148747481797</v>
      </c>
      <c r="C75" s="587">
        <v>830.58600000000001</v>
      </c>
      <c r="D75" s="588">
        <v>30.464512525181998</v>
      </c>
      <c r="E75" s="589">
        <v>1.038074858633</v>
      </c>
      <c r="F75" s="587">
        <v>824.37837587111903</v>
      </c>
      <c r="G75" s="588">
        <v>137.39639597851999</v>
      </c>
      <c r="H75" s="590">
        <v>41.308</v>
      </c>
      <c r="I75" s="587">
        <v>92.3</v>
      </c>
      <c r="J75" s="588">
        <v>-45.096395978518999</v>
      </c>
      <c r="K75" s="591">
        <v>0.11196315029700001</v>
      </c>
    </row>
    <row r="76" spans="1:11" ht="14.4" customHeight="1" thickBot="1" x14ac:dyDescent="0.35">
      <c r="A76" s="609" t="s">
        <v>371</v>
      </c>
      <c r="B76" s="587">
        <v>215.00924068817201</v>
      </c>
      <c r="C76" s="587">
        <v>210.49799999999999</v>
      </c>
      <c r="D76" s="588">
        <v>-4.5112406881710001</v>
      </c>
      <c r="E76" s="589">
        <v>0.97901838695900001</v>
      </c>
      <c r="F76" s="587">
        <v>215.03233011364199</v>
      </c>
      <c r="G76" s="588">
        <v>35.838721685606998</v>
      </c>
      <c r="H76" s="590">
        <v>15.82</v>
      </c>
      <c r="I76" s="587">
        <v>36.923000000000002</v>
      </c>
      <c r="J76" s="588">
        <v>1.0842783143929999</v>
      </c>
      <c r="K76" s="591">
        <v>0.17170906337799999</v>
      </c>
    </row>
    <row r="77" spans="1:11" ht="14.4" customHeight="1" thickBot="1" x14ac:dyDescent="0.35">
      <c r="A77" s="609" t="s">
        <v>372</v>
      </c>
      <c r="B77" s="587">
        <v>1684.19374939914</v>
      </c>
      <c r="C77" s="587">
        <v>1601.97</v>
      </c>
      <c r="D77" s="588">
        <v>-82.223749399135002</v>
      </c>
      <c r="E77" s="589">
        <v>0.95117916247500001</v>
      </c>
      <c r="F77" s="587">
        <v>1624.3679502837799</v>
      </c>
      <c r="G77" s="588">
        <v>270.72799171396298</v>
      </c>
      <c r="H77" s="590">
        <v>189.47800000000001</v>
      </c>
      <c r="I77" s="587">
        <v>417.04000000000099</v>
      </c>
      <c r="J77" s="588">
        <v>146.31200828603801</v>
      </c>
      <c r="K77" s="591">
        <v>0.25673985991100001</v>
      </c>
    </row>
    <row r="78" spans="1:11" ht="14.4" customHeight="1" thickBot="1" x14ac:dyDescent="0.35">
      <c r="A78" s="609" t="s">
        <v>373</v>
      </c>
      <c r="B78" s="587">
        <v>8.3508605650130008</v>
      </c>
      <c r="C78" s="587">
        <v>5.6059599999999996</v>
      </c>
      <c r="D78" s="588">
        <v>-2.7449005650129998</v>
      </c>
      <c r="E78" s="589">
        <v>0.67130326944800001</v>
      </c>
      <c r="F78" s="587">
        <v>6.6932730613410003</v>
      </c>
      <c r="G78" s="588">
        <v>1.1155455102230001</v>
      </c>
      <c r="H78" s="590">
        <v>0.6</v>
      </c>
      <c r="I78" s="587">
        <v>1.2</v>
      </c>
      <c r="J78" s="588">
        <v>8.4454489775999994E-2</v>
      </c>
      <c r="K78" s="591">
        <v>0.17928448294300001</v>
      </c>
    </row>
    <row r="79" spans="1:11" ht="14.4" customHeight="1" thickBot="1" x14ac:dyDescent="0.35">
      <c r="A79" s="610" t="s">
        <v>374</v>
      </c>
      <c r="B79" s="592">
        <v>3526.2734658362301</v>
      </c>
      <c r="C79" s="592">
        <v>3648.4528599999999</v>
      </c>
      <c r="D79" s="593">
        <v>122.179394163767</v>
      </c>
      <c r="E79" s="599">
        <v>1.0346483037530001</v>
      </c>
      <c r="F79" s="592">
        <v>3448.20186130106</v>
      </c>
      <c r="G79" s="593">
        <v>574.70031021684395</v>
      </c>
      <c r="H79" s="595">
        <v>191.71662000000001</v>
      </c>
      <c r="I79" s="592">
        <v>390.95952000000102</v>
      </c>
      <c r="J79" s="593">
        <v>-183.74079021684301</v>
      </c>
      <c r="K79" s="600">
        <v>0.113380693974</v>
      </c>
    </row>
    <row r="80" spans="1:11" ht="14.4" customHeight="1" thickBot="1" x14ac:dyDescent="0.35">
      <c r="A80" s="607" t="s">
        <v>48</v>
      </c>
      <c r="B80" s="587">
        <v>1428.7308744368499</v>
      </c>
      <c r="C80" s="587">
        <v>1371.8728799999999</v>
      </c>
      <c r="D80" s="588">
        <v>-56.857994436852998</v>
      </c>
      <c r="E80" s="589">
        <v>0.96020384562600003</v>
      </c>
      <c r="F80" s="587">
        <v>1255.70970377557</v>
      </c>
      <c r="G80" s="588">
        <v>209.284950629262</v>
      </c>
      <c r="H80" s="590">
        <v>101.37231</v>
      </c>
      <c r="I80" s="587">
        <v>112.75447</v>
      </c>
      <c r="J80" s="588">
        <v>-96.530480629261007</v>
      </c>
      <c r="K80" s="591">
        <v>8.9793420932000004E-2</v>
      </c>
    </row>
    <row r="81" spans="1:11" ht="14.4" customHeight="1" thickBot="1" x14ac:dyDescent="0.35">
      <c r="A81" s="608" t="s">
        <v>375</v>
      </c>
      <c r="B81" s="592">
        <v>349.99999999998101</v>
      </c>
      <c r="C81" s="592">
        <v>248.51813000000001</v>
      </c>
      <c r="D81" s="593">
        <v>-101.48186999998001</v>
      </c>
      <c r="E81" s="599">
        <v>0.71005180000000001</v>
      </c>
      <c r="F81" s="592">
        <v>0</v>
      </c>
      <c r="G81" s="593">
        <v>0</v>
      </c>
      <c r="H81" s="595">
        <v>4.9406564584124654E-324</v>
      </c>
      <c r="I81" s="592">
        <v>9.8813129168249309E-324</v>
      </c>
      <c r="J81" s="593">
        <v>9.8813129168249309E-324</v>
      </c>
      <c r="K81" s="596" t="s">
        <v>299</v>
      </c>
    </row>
    <row r="82" spans="1:11" ht="14.4" customHeight="1" thickBot="1" x14ac:dyDescent="0.35">
      <c r="A82" s="609" t="s">
        <v>376</v>
      </c>
      <c r="B82" s="587">
        <v>349.99999999998101</v>
      </c>
      <c r="C82" s="587">
        <v>248.51813000000001</v>
      </c>
      <c r="D82" s="588">
        <v>-101.48186999998001</v>
      </c>
      <c r="E82" s="589">
        <v>0.71005180000000001</v>
      </c>
      <c r="F82" s="587">
        <v>0</v>
      </c>
      <c r="G82" s="588">
        <v>0</v>
      </c>
      <c r="H82" s="590">
        <v>4.9406564584124654E-324</v>
      </c>
      <c r="I82" s="587">
        <v>9.8813129168249309E-324</v>
      </c>
      <c r="J82" s="588">
        <v>9.8813129168249309E-324</v>
      </c>
      <c r="K82" s="598" t="s">
        <v>299</v>
      </c>
    </row>
    <row r="83" spans="1:11" ht="14.4" customHeight="1" thickBot="1" x14ac:dyDescent="0.35">
      <c r="A83" s="611" t="s">
        <v>377</v>
      </c>
      <c r="B83" s="587">
        <v>1078.73087443687</v>
      </c>
      <c r="C83" s="587">
        <v>1123.35475</v>
      </c>
      <c r="D83" s="588">
        <v>44.623875563125999</v>
      </c>
      <c r="E83" s="589">
        <v>1.04136701435</v>
      </c>
      <c r="F83" s="587">
        <v>1255.70970377557</v>
      </c>
      <c r="G83" s="588">
        <v>209.284950629262</v>
      </c>
      <c r="H83" s="590">
        <v>101.37231</v>
      </c>
      <c r="I83" s="587">
        <v>112.75447</v>
      </c>
      <c r="J83" s="588">
        <v>-96.530480629261007</v>
      </c>
      <c r="K83" s="591">
        <v>8.9793420932000004E-2</v>
      </c>
    </row>
    <row r="84" spans="1:11" ht="14.4" customHeight="1" thickBot="1" x14ac:dyDescent="0.35">
      <c r="A84" s="609" t="s">
        <v>378</v>
      </c>
      <c r="B84" s="587">
        <v>508.94520539273799</v>
      </c>
      <c r="C84" s="587">
        <v>536.48139000000003</v>
      </c>
      <c r="D84" s="588">
        <v>27.536184607260999</v>
      </c>
      <c r="E84" s="589">
        <v>1.0541044189340001</v>
      </c>
      <c r="F84" s="587">
        <v>494.71087481315402</v>
      </c>
      <c r="G84" s="588">
        <v>82.451812468859004</v>
      </c>
      <c r="H84" s="590">
        <v>19.3964</v>
      </c>
      <c r="I84" s="587">
        <v>21.4894</v>
      </c>
      <c r="J84" s="588">
        <v>-60.962412468859</v>
      </c>
      <c r="K84" s="591">
        <v>4.3438301226000002E-2</v>
      </c>
    </row>
    <row r="85" spans="1:11" ht="14.4" customHeight="1" thickBot="1" x14ac:dyDescent="0.35">
      <c r="A85" s="609" t="s">
        <v>379</v>
      </c>
      <c r="B85" s="587">
        <v>0</v>
      </c>
      <c r="C85" s="587">
        <v>1.452</v>
      </c>
      <c r="D85" s="588">
        <v>1.452</v>
      </c>
      <c r="E85" s="597" t="s">
        <v>299</v>
      </c>
      <c r="F85" s="587">
        <v>0</v>
      </c>
      <c r="G85" s="588">
        <v>0</v>
      </c>
      <c r="H85" s="590">
        <v>6.4734999999999996</v>
      </c>
      <c r="I85" s="587">
        <v>10.406499999999999</v>
      </c>
      <c r="J85" s="588">
        <v>10.406499999999999</v>
      </c>
      <c r="K85" s="598" t="s">
        <v>299</v>
      </c>
    </row>
    <row r="86" spans="1:11" ht="14.4" customHeight="1" thickBot="1" x14ac:dyDescent="0.35">
      <c r="A86" s="609" t="s">
        <v>380</v>
      </c>
      <c r="B86" s="587">
        <v>51.076060316252999</v>
      </c>
      <c r="C86" s="587">
        <v>182.792</v>
      </c>
      <c r="D86" s="588">
        <v>131.715939683747</v>
      </c>
      <c r="E86" s="589">
        <v>3.5788194874110002</v>
      </c>
      <c r="F86" s="587">
        <v>237.68349800000999</v>
      </c>
      <c r="G86" s="588">
        <v>39.613916333334998</v>
      </c>
      <c r="H86" s="590">
        <v>30.810099999999998</v>
      </c>
      <c r="I86" s="587">
        <v>30.810099999999998</v>
      </c>
      <c r="J86" s="588">
        <v>-8.8038163333349999</v>
      </c>
      <c r="K86" s="591">
        <v>0.129626584341</v>
      </c>
    </row>
    <row r="87" spans="1:11" ht="14.4" customHeight="1" thickBot="1" x14ac:dyDescent="0.35">
      <c r="A87" s="609" t="s">
        <v>381</v>
      </c>
      <c r="B87" s="587">
        <v>283.97709797556502</v>
      </c>
      <c r="C87" s="587">
        <v>215.56804</v>
      </c>
      <c r="D87" s="588">
        <v>-68.409057975563996</v>
      </c>
      <c r="E87" s="589">
        <v>0.75910360918800002</v>
      </c>
      <c r="F87" s="587">
        <v>329.99944285986902</v>
      </c>
      <c r="G87" s="588">
        <v>54.999907143310999</v>
      </c>
      <c r="H87" s="590">
        <v>6.4050900000000004</v>
      </c>
      <c r="I87" s="587">
        <v>11.76125</v>
      </c>
      <c r="J87" s="588">
        <v>-43.238657143311002</v>
      </c>
      <c r="K87" s="591">
        <v>3.5640211685999998E-2</v>
      </c>
    </row>
    <row r="88" spans="1:11" ht="14.4" customHeight="1" thickBot="1" x14ac:dyDescent="0.35">
      <c r="A88" s="609" t="s">
        <v>382</v>
      </c>
      <c r="B88" s="587">
        <v>232.98281401647</v>
      </c>
      <c r="C88" s="587">
        <v>187.06131999999999</v>
      </c>
      <c r="D88" s="588">
        <v>-45.92149401647</v>
      </c>
      <c r="E88" s="589">
        <v>0.802897504649</v>
      </c>
      <c r="F88" s="587">
        <v>193.315888102537</v>
      </c>
      <c r="G88" s="588">
        <v>32.219314683755996</v>
      </c>
      <c r="H88" s="590">
        <v>38.287219999999998</v>
      </c>
      <c r="I88" s="587">
        <v>38.287219999999998</v>
      </c>
      <c r="J88" s="588">
        <v>6.0679053162430003</v>
      </c>
      <c r="K88" s="591">
        <v>0.198055216132</v>
      </c>
    </row>
    <row r="89" spans="1:11" ht="14.4" customHeight="1" thickBot="1" x14ac:dyDescent="0.35">
      <c r="A89" s="612" t="s">
        <v>49</v>
      </c>
      <c r="B89" s="592">
        <v>0</v>
      </c>
      <c r="C89" s="592">
        <v>88.197999999999993</v>
      </c>
      <c r="D89" s="593">
        <v>88.197999999999993</v>
      </c>
      <c r="E89" s="594" t="s">
        <v>299</v>
      </c>
      <c r="F89" s="592">
        <v>0</v>
      </c>
      <c r="G89" s="593">
        <v>0</v>
      </c>
      <c r="H89" s="595">
        <v>4.9406564584124654E-324</v>
      </c>
      <c r="I89" s="592">
        <v>2.7570000000000001</v>
      </c>
      <c r="J89" s="593">
        <v>2.7570000000000001</v>
      </c>
      <c r="K89" s="596" t="s">
        <v>299</v>
      </c>
    </row>
    <row r="90" spans="1:11" ht="14.4" customHeight="1" thickBot="1" x14ac:dyDescent="0.35">
      <c r="A90" s="608" t="s">
        <v>383</v>
      </c>
      <c r="B90" s="592">
        <v>0</v>
      </c>
      <c r="C90" s="592">
        <v>68.204999999999998</v>
      </c>
      <c r="D90" s="593">
        <v>68.204999999999998</v>
      </c>
      <c r="E90" s="594" t="s">
        <v>299</v>
      </c>
      <c r="F90" s="592">
        <v>0</v>
      </c>
      <c r="G90" s="593">
        <v>0</v>
      </c>
      <c r="H90" s="595">
        <v>4.9406564584124654E-324</v>
      </c>
      <c r="I90" s="592">
        <v>2.7570000000000001</v>
      </c>
      <c r="J90" s="593">
        <v>2.7570000000000001</v>
      </c>
      <c r="K90" s="596" t="s">
        <v>299</v>
      </c>
    </row>
    <row r="91" spans="1:11" ht="14.4" customHeight="1" thickBot="1" x14ac:dyDescent="0.35">
      <c r="A91" s="609" t="s">
        <v>384</v>
      </c>
      <c r="B91" s="587">
        <v>0</v>
      </c>
      <c r="C91" s="587">
        <v>59.311999999999998</v>
      </c>
      <c r="D91" s="588">
        <v>59.311999999999998</v>
      </c>
      <c r="E91" s="597" t="s">
        <v>299</v>
      </c>
      <c r="F91" s="587">
        <v>0</v>
      </c>
      <c r="G91" s="588">
        <v>0</v>
      </c>
      <c r="H91" s="590">
        <v>4.9406564584124654E-324</v>
      </c>
      <c r="I91" s="587">
        <v>1.2170000000000001</v>
      </c>
      <c r="J91" s="588">
        <v>1.2170000000000001</v>
      </c>
      <c r="K91" s="598" t="s">
        <v>299</v>
      </c>
    </row>
    <row r="92" spans="1:11" ht="14.4" customHeight="1" thickBot="1" x14ac:dyDescent="0.35">
      <c r="A92" s="609" t="s">
        <v>385</v>
      </c>
      <c r="B92" s="587">
        <v>0</v>
      </c>
      <c r="C92" s="587">
        <v>8.8930000000000007</v>
      </c>
      <c r="D92" s="588">
        <v>8.8930000000000007</v>
      </c>
      <c r="E92" s="597" t="s">
        <v>299</v>
      </c>
      <c r="F92" s="587">
        <v>0</v>
      </c>
      <c r="G92" s="588">
        <v>0</v>
      </c>
      <c r="H92" s="590">
        <v>4.9406564584124654E-324</v>
      </c>
      <c r="I92" s="587">
        <v>1.54</v>
      </c>
      <c r="J92" s="588">
        <v>1.54</v>
      </c>
      <c r="K92" s="598" t="s">
        <v>299</v>
      </c>
    </row>
    <row r="93" spans="1:11" ht="14.4" customHeight="1" thickBot="1" x14ac:dyDescent="0.35">
      <c r="A93" s="608" t="s">
        <v>386</v>
      </c>
      <c r="B93" s="592">
        <v>4.9406564584124654E-324</v>
      </c>
      <c r="C93" s="592">
        <v>19.992999999999999</v>
      </c>
      <c r="D93" s="593">
        <v>19.992999999999999</v>
      </c>
      <c r="E93" s="594" t="s">
        <v>305</v>
      </c>
      <c r="F93" s="592">
        <v>0</v>
      </c>
      <c r="G93" s="593">
        <v>0</v>
      </c>
      <c r="H93" s="595">
        <v>4.9406564584124654E-324</v>
      </c>
      <c r="I93" s="592">
        <v>9.8813129168249309E-324</v>
      </c>
      <c r="J93" s="593">
        <v>9.8813129168249309E-324</v>
      </c>
      <c r="K93" s="596" t="s">
        <v>299</v>
      </c>
    </row>
    <row r="94" spans="1:11" ht="14.4" customHeight="1" thickBot="1" x14ac:dyDescent="0.35">
      <c r="A94" s="609" t="s">
        <v>387</v>
      </c>
      <c r="B94" s="587">
        <v>4.9406564584124654E-324</v>
      </c>
      <c r="C94" s="587">
        <v>19.992999999999999</v>
      </c>
      <c r="D94" s="588">
        <v>19.992999999999999</v>
      </c>
      <c r="E94" s="597" t="s">
        <v>305</v>
      </c>
      <c r="F94" s="587">
        <v>0</v>
      </c>
      <c r="G94" s="588">
        <v>0</v>
      </c>
      <c r="H94" s="590">
        <v>4.9406564584124654E-324</v>
      </c>
      <c r="I94" s="587">
        <v>9.8813129168249309E-324</v>
      </c>
      <c r="J94" s="588">
        <v>9.8813129168249309E-324</v>
      </c>
      <c r="K94" s="598" t="s">
        <v>299</v>
      </c>
    </row>
    <row r="95" spans="1:11" ht="14.4" customHeight="1" thickBot="1" x14ac:dyDescent="0.35">
      <c r="A95" s="607" t="s">
        <v>50</v>
      </c>
      <c r="B95" s="587">
        <v>2097.5425913993799</v>
      </c>
      <c r="C95" s="587">
        <v>2188.3819800000001</v>
      </c>
      <c r="D95" s="588">
        <v>90.839388600621007</v>
      </c>
      <c r="E95" s="589">
        <v>1.043307529951</v>
      </c>
      <c r="F95" s="587">
        <v>2192.4921575254898</v>
      </c>
      <c r="G95" s="588">
        <v>365.41535958758197</v>
      </c>
      <c r="H95" s="590">
        <v>90.344309999999993</v>
      </c>
      <c r="I95" s="587">
        <v>275.44805000000099</v>
      </c>
      <c r="J95" s="588">
        <v>-89.967309587580999</v>
      </c>
      <c r="K95" s="591">
        <v>0.12563239921</v>
      </c>
    </row>
    <row r="96" spans="1:11" ht="14.4" customHeight="1" thickBot="1" x14ac:dyDescent="0.35">
      <c r="A96" s="608" t="s">
        <v>388</v>
      </c>
      <c r="B96" s="592">
        <v>3.742143861507</v>
      </c>
      <c r="C96" s="592">
        <v>1.351</v>
      </c>
      <c r="D96" s="593">
        <v>-2.391143861507</v>
      </c>
      <c r="E96" s="599">
        <v>0.36102299911399999</v>
      </c>
      <c r="F96" s="592">
        <v>0.53999305906999995</v>
      </c>
      <c r="G96" s="593">
        <v>8.9998843177999999E-2</v>
      </c>
      <c r="H96" s="595">
        <v>0.80100000000000005</v>
      </c>
      <c r="I96" s="592">
        <v>0.80100000000000005</v>
      </c>
      <c r="J96" s="593">
        <v>0.71100115682099996</v>
      </c>
      <c r="K96" s="600">
        <v>1.4833523997110001</v>
      </c>
    </row>
    <row r="97" spans="1:11" ht="14.4" customHeight="1" thickBot="1" x14ac:dyDescent="0.35">
      <c r="A97" s="609" t="s">
        <v>389</v>
      </c>
      <c r="B97" s="587">
        <v>3.742143861507</v>
      </c>
      <c r="C97" s="587">
        <v>1.351</v>
      </c>
      <c r="D97" s="588">
        <v>-2.391143861507</v>
      </c>
      <c r="E97" s="589">
        <v>0.36102299911399999</v>
      </c>
      <c r="F97" s="587">
        <v>0.53999305906999995</v>
      </c>
      <c r="G97" s="588">
        <v>8.9998843177999999E-2</v>
      </c>
      <c r="H97" s="590">
        <v>0.80100000000000005</v>
      </c>
      <c r="I97" s="587">
        <v>0.80100000000000005</v>
      </c>
      <c r="J97" s="588">
        <v>0.71100115682099996</v>
      </c>
      <c r="K97" s="591">
        <v>1.4833523997110001</v>
      </c>
    </row>
    <row r="98" spans="1:11" ht="14.4" customHeight="1" thickBot="1" x14ac:dyDescent="0.35">
      <c r="A98" s="608" t="s">
        <v>390</v>
      </c>
      <c r="B98" s="592">
        <v>40.500226091373001</v>
      </c>
      <c r="C98" s="592">
        <v>46.896140000000003</v>
      </c>
      <c r="D98" s="593">
        <v>6.3959139086260004</v>
      </c>
      <c r="E98" s="599">
        <v>1.1579229186069999</v>
      </c>
      <c r="F98" s="592">
        <v>45.952300224498998</v>
      </c>
      <c r="G98" s="593">
        <v>7.658716704083</v>
      </c>
      <c r="H98" s="595">
        <v>3.5642800000000001</v>
      </c>
      <c r="I98" s="592">
        <v>7.2398400000000001</v>
      </c>
      <c r="J98" s="593">
        <v>-0.41887670408299998</v>
      </c>
      <c r="K98" s="600">
        <v>0.15755119906100001</v>
      </c>
    </row>
    <row r="99" spans="1:11" ht="14.4" customHeight="1" thickBot="1" x14ac:dyDescent="0.35">
      <c r="A99" s="609" t="s">
        <v>391</v>
      </c>
      <c r="B99" s="587">
        <v>22.082016778665</v>
      </c>
      <c r="C99" s="587">
        <v>22.768000000000001</v>
      </c>
      <c r="D99" s="588">
        <v>0.68598322133400003</v>
      </c>
      <c r="E99" s="589">
        <v>1.0310652431889999</v>
      </c>
      <c r="F99" s="587">
        <v>23.291350433207</v>
      </c>
      <c r="G99" s="588">
        <v>3.881891738867</v>
      </c>
      <c r="H99" s="590">
        <v>1.9486000000000001</v>
      </c>
      <c r="I99" s="587">
        <v>3.5419</v>
      </c>
      <c r="J99" s="588">
        <v>-0.33999173886700002</v>
      </c>
      <c r="K99" s="591">
        <v>0.15206932763100001</v>
      </c>
    </row>
    <row r="100" spans="1:11" ht="14.4" customHeight="1" thickBot="1" x14ac:dyDescent="0.35">
      <c r="A100" s="609" t="s">
        <v>392</v>
      </c>
      <c r="B100" s="587">
        <v>18.418209312706999</v>
      </c>
      <c r="C100" s="587">
        <v>24.128139999999998</v>
      </c>
      <c r="D100" s="588">
        <v>5.7099306872920002</v>
      </c>
      <c r="E100" s="589">
        <v>1.310015517271</v>
      </c>
      <c r="F100" s="587">
        <v>22.660949791292001</v>
      </c>
      <c r="G100" s="588">
        <v>3.7768249652149999</v>
      </c>
      <c r="H100" s="590">
        <v>1.61568</v>
      </c>
      <c r="I100" s="587">
        <v>3.69794</v>
      </c>
      <c r="J100" s="588">
        <v>-7.8884965215000005E-2</v>
      </c>
      <c r="K100" s="591">
        <v>0.16318556962700001</v>
      </c>
    </row>
    <row r="101" spans="1:11" ht="14.4" customHeight="1" thickBot="1" x14ac:dyDescent="0.35">
      <c r="A101" s="608" t="s">
        <v>393</v>
      </c>
      <c r="B101" s="592">
        <v>30.617372610377</v>
      </c>
      <c r="C101" s="592">
        <v>62.375830000000001</v>
      </c>
      <c r="D101" s="593">
        <v>31.758457389623</v>
      </c>
      <c r="E101" s="599">
        <v>2.0372691933349998</v>
      </c>
      <c r="F101" s="592">
        <v>58.619374288244003</v>
      </c>
      <c r="G101" s="593">
        <v>9.7698957147069994</v>
      </c>
      <c r="H101" s="595">
        <v>3.8927200000000002</v>
      </c>
      <c r="I101" s="592">
        <v>13.12288</v>
      </c>
      <c r="J101" s="593">
        <v>3.352984285292</v>
      </c>
      <c r="K101" s="600">
        <v>0.22386591735799999</v>
      </c>
    </row>
    <row r="102" spans="1:11" ht="14.4" customHeight="1" thickBot="1" x14ac:dyDescent="0.35">
      <c r="A102" s="609" t="s">
        <v>394</v>
      </c>
      <c r="B102" s="587">
        <v>14.996106772155001</v>
      </c>
      <c r="C102" s="587">
        <v>17.55</v>
      </c>
      <c r="D102" s="588">
        <v>2.5538932278440001</v>
      </c>
      <c r="E102" s="589">
        <v>1.1703037506089999</v>
      </c>
      <c r="F102" s="587">
        <v>17.585785256783002</v>
      </c>
      <c r="G102" s="588">
        <v>2.9309642094630002</v>
      </c>
      <c r="H102" s="590">
        <v>4.9406564584124654E-324</v>
      </c>
      <c r="I102" s="587">
        <v>4.59</v>
      </c>
      <c r="J102" s="588">
        <v>1.659035790536</v>
      </c>
      <c r="K102" s="591">
        <v>0.26100625777999997</v>
      </c>
    </row>
    <row r="103" spans="1:11" ht="14.4" customHeight="1" thickBot="1" x14ac:dyDescent="0.35">
      <c r="A103" s="609" t="s">
        <v>395</v>
      </c>
      <c r="B103" s="587">
        <v>15.621265838220999</v>
      </c>
      <c r="C103" s="587">
        <v>44.825830000000003</v>
      </c>
      <c r="D103" s="588">
        <v>29.204564161777999</v>
      </c>
      <c r="E103" s="589">
        <v>2.8695389006390002</v>
      </c>
      <c r="F103" s="587">
        <v>41.033589031460998</v>
      </c>
      <c r="G103" s="588">
        <v>6.838931505243</v>
      </c>
      <c r="H103" s="590">
        <v>3.8927200000000002</v>
      </c>
      <c r="I103" s="587">
        <v>8.5328800000000005</v>
      </c>
      <c r="J103" s="588">
        <v>1.693948494756</v>
      </c>
      <c r="K103" s="591">
        <v>0.207948663556</v>
      </c>
    </row>
    <row r="104" spans="1:11" ht="14.4" customHeight="1" thickBot="1" x14ac:dyDescent="0.35">
      <c r="A104" s="608" t="s">
        <v>396</v>
      </c>
      <c r="B104" s="592">
        <v>1764.66260695964</v>
      </c>
      <c r="C104" s="592">
        <v>1763.49712</v>
      </c>
      <c r="D104" s="593">
        <v>-1.1654869596399999</v>
      </c>
      <c r="E104" s="599">
        <v>0.99933954119299995</v>
      </c>
      <c r="F104" s="592">
        <v>1770.68839899357</v>
      </c>
      <c r="G104" s="593">
        <v>295.114733165595</v>
      </c>
      <c r="H104" s="595">
        <v>26.56362</v>
      </c>
      <c r="I104" s="592">
        <v>181.985960000001</v>
      </c>
      <c r="J104" s="593">
        <v>-113.128773165594</v>
      </c>
      <c r="K104" s="600">
        <v>0.102776953925</v>
      </c>
    </row>
    <row r="105" spans="1:11" ht="14.4" customHeight="1" thickBot="1" x14ac:dyDescent="0.35">
      <c r="A105" s="609" t="s">
        <v>397</v>
      </c>
      <c r="B105" s="587">
        <v>1439.0014611890799</v>
      </c>
      <c r="C105" s="587">
        <v>1432.64858</v>
      </c>
      <c r="D105" s="588">
        <v>-6.3528811890829999</v>
      </c>
      <c r="E105" s="589">
        <v>0.99558521560900004</v>
      </c>
      <c r="F105" s="587">
        <v>1437.4589147602201</v>
      </c>
      <c r="G105" s="588">
        <v>239.57648579337001</v>
      </c>
      <c r="H105" s="590">
        <v>4.9406564584124654E-324</v>
      </c>
      <c r="I105" s="587">
        <v>126.441400000001</v>
      </c>
      <c r="J105" s="588">
        <v>-113.135085793369</v>
      </c>
      <c r="K105" s="591">
        <v>8.7961748820000005E-2</v>
      </c>
    </row>
    <row r="106" spans="1:11" ht="14.4" customHeight="1" thickBot="1" x14ac:dyDescent="0.35">
      <c r="A106" s="609" t="s">
        <v>398</v>
      </c>
      <c r="B106" s="587">
        <v>1.011883101996</v>
      </c>
      <c r="C106" s="587">
        <v>1.768</v>
      </c>
      <c r="D106" s="588">
        <v>0.75611689800299997</v>
      </c>
      <c r="E106" s="589">
        <v>1.7472373997649999</v>
      </c>
      <c r="F106" s="587">
        <v>1.514293457053</v>
      </c>
      <c r="G106" s="588">
        <v>0.252382242842</v>
      </c>
      <c r="H106" s="590">
        <v>0.36299999999999999</v>
      </c>
      <c r="I106" s="587">
        <v>0.36299999999999999</v>
      </c>
      <c r="J106" s="588">
        <v>0.11061775715699999</v>
      </c>
      <c r="K106" s="591">
        <v>0.239715755429</v>
      </c>
    </row>
    <row r="107" spans="1:11" ht="14.4" customHeight="1" thickBot="1" x14ac:dyDescent="0.35">
      <c r="A107" s="609" t="s">
        <v>399</v>
      </c>
      <c r="B107" s="587">
        <v>324.64926266856003</v>
      </c>
      <c r="C107" s="587">
        <v>329.08053999999998</v>
      </c>
      <c r="D107" s="588">
        <v>4.4312773314399996</v>
      </c>
      <c r="E107" s="589">
        <v>1.0136494298330001</v>
      </c>
      <c r="F107" s="587">
        <v>331.71519077629398</v>
      </c>
      <c r="G107" s="588">
        <v>55.285865129382003</v>
      </c>
      <c r="H107" s="590">
        <v>26.200620000000001</v>
      </c>
      <c r="I107" s="587">
        <v>55.181559999999998</v>
      </c>
      <c r="J107" s="588">
        <v>-0.104305129382</v>
      </c>
      <c r="K107" s="591">
        <v>0.166352224843</v>
      </c>
    </row>
    <row r="108" spans="1:11" ht="14.4" customHeight="1" thickBot="1" x14ac:dyDescent="0.35">
      <c r="A108" s="608" t="s">
        <v>400</v>
      </c>
      <c r="B108" s="592">
        <v>258.02024187648198</v>
      </c>
      <c r="C108" s="592">
        <v>314.26188999999999</v>
      </c>
      <c r="D108" s="593">
        <v>56.241648123517997</v>
      </c>
      <c r="E108" s="599">
        <v>1.2179737826549999</v>
      </c>
      <c r="F108" s="592">
        <v>316.692090960109</v>
      </c>
      <c r="G108" s="593">
        <v>52.782015160017998</v>
      </c>
      <c r="H108" s="595">
        <v>55.522689999999997</v>
      </c>
      <c r="I108" s="592">
        <v>66.298370000000006</v>
      </c>
      <c r="J108" s="593">
        <v>13.516354839981</v>
      </c>
      <c r="K108" s="600">
        <v>0.20934646583300001</v>
      </c>
    </row>
    <row r="109" spans="1:11" ht="14.4" customHeight="1" thickBot="1" x14ac:dyDescent="0.35">
      <c r="A109" s="609" t="s">
        <v>401</v>
      </c>
      <c r="B109" s="587">
        <v>0</v>
      </c>
      <c r="C109" s="587">
        <v>3.66</v>
      </c>
      <c r="D109" s="588">
        <v>3.66</v>
      </c>
      <c r="E109" s="597" t="s">
        <v>299</v>
      </c>
      <c r="F109" s="587">
        <v>4.9406564584124654E-324</v>
      </c>
      <c r="G109" s="588">
        <v>0</v>
      </c>
      <c r="H109" s="590">
        <v>4.9406564584124654E-324</v>
      </c>
      <c r="I109" s="587">
        <v>9.8813129168249309E-324</v>
      </c>
      <c r="J109" s="588">
        <v>9.8813129168249309E-324</v>
      </c>
      <c r="K109" s="591">
        <v>2</v>
      </c>
    </row>
    <row r="110" spans="1:11" ht="14.4" customHeight="1" thickBot="1" x14ac:dyDescent="0.35">
      <c r="A110" s="609" t="s">
        <v>402</v>
      </c>
      <c r="B110" s="587">
        <v>210.27994403248999</v>
      </c>
      <c r="C110" s="587">
        <v>244.01215999999999</v>
      </c>
      <c r="D110" s="588">
        <v>33.732215967510001</v>
      </c>
      <c r="E110" s="589">
        <v>1.160415754924</v>
      </c>
      <c r="F110" s="587">
        <v>241.24592981266699</v>
      </c>
      <c r="G110" s="588">
        <v>40.207654968777</v>
      </c>
      <c r="H110" s="590">
        <v>45.199750000000002</v>
      </c>
      <c r="I110" s="587">
        <v>55.975430000000003</v>
      </c>
      <c r="J110" s="588">
        <v>15.767775031222</v>
      </c>
      <c r="K110" s="591">
        <v>0.23202642234599999</v>
      </c>
    </row>
    <row r="111" spans="1:11" ht="14.4" customHeight="1" thickBot="1" x14ac:dyDescent="0.35">
      <c r="A111" s="609" t="s">
        <v>403</v>
      </c>
      <c r="B111" s="587">
        <v>5.9969067419539996</v>
      </c>
      <c r="C111" s="587">
        <v>8.1601999999989996</v>
      </c>
      <c r="D111" s="588">
        <v>2.1632932580449999</v>
      </c>
      <c r="E111" s="589">
        <v>1.3607348506700001</v>
      </c>
      <c r="F111" s="587">
        <v>8.0029153339239993</v>
      </c>
      <c r="G111" s="588">
        <v>1.3338192223200001</v>
      </c>
      <c r="H111" s="590">
        <v>4.9406564584124654E-324</v>
      </c>
      <c r="I111" s="587">
        <v>9.8813129168249309E-324</v>
      </c>
      <c r="J111" s="588">
        <v>-1.3338192223200001</v>
      </c>
      <c r="K111" s="591">
        <v>0</v>
      </c>
    </row>
    <row r="112" spans="1:11" ht="14.4" customHeight="1" thickBot="1" x14ac:dyDescent="0.35">
      <c r="A112" s="609" t="s">
        <v>404</v>
      </c>
      <c r="B112" s="587">
        <v>2.0032809742770001</v>
      </c>
      <c r="C112" s="587">
        <v>6.2765300000000002</v>
      </c>
      <c r="D112" s="588">
        <v>4.2732490257220004</v>
      </c>
      <c r="E112" s="589">
        <v>3.13312514849</v>
      </c>
      <c r="F112" s="587">
        <v>5.9298818447419999</v>
      </c>
      <c r="G112" s="588">
        <v>0.98831364078999995</v>
      </c>
      <c r="H112" s="590">
        <v>0.58079999999999998</v>
      </c>
      <c r="I112" s="587">
        <v>0.58079999999999998</v>
      </c>
      <c r="J112" s="588">
        <v>-0.40751364079000002</v>
      </c>
      <c r="K112" s="591">
        <v>9.7944615964000004E-2</v>
      </c>
    </row>
    <row r="113" spans="1:11" ht="14.4" customHeight="1" thickBot="1" x14ac:dyDescent="0.35">
      <c r="A113" s="609" t="s">
        <v>405</v>
      </c>
      <c r="B113" s="587">
        <v>39.740110127759998</v>
      </c>
      <c r="C113" s="587">
        <v>52.152999999999999</v>
      </c>
      <c r="D113" s="588">
        <v>12.412889872239001</v>
      </c>
      <c r="E113" s="589">
        <v>1.312351672713</v>
      </c>
      <c r="F113" s="587">
        <v>61.513363968774001</v>
      </c>
      <c r="G113" s="588">
        <v>10.252227328129001</v>
      </c>
      <c r="H113" s="590">
        <v>9.7421399999999991</v>
      </c>
      <c r="I113" s="587">
        <v>9.7421399999999991</v>
      </c>
      <c r="J113" s="588">
        <v>-0.51008732812900004</v>
      </c>
      <c r="K113" s="591">
        <v>0.15837436568900001</v>
      </c>
    </row>
    <row r="114" spans="1:11" ht="14.4" customHeight="1" thickBot="1" x14ac:dyDescent="0.35">
      <c r="A114" s="608" t="s">
        <v>406</v>
      </c>
      <c r="B114" s="592">
        <v>0</v>
      </c>
      <c r="C114" s="592">
        <v>4.9406564584124654E-324</v>
      </c>
      <c r="D114" s="593">
        <v>4.9406564584124654E-324</v>
      </c>
      <c r="E114" s="594" t="s">
        <v>299</v>
      </c>
      <c r="F114" s="592">
        <v>4.9406564584124654E-324</v>
      </c>
      <c r="G114" s="593">
        <v>0</v>
      </c>
      <c r="H114" s="595">
        <v>4.9406564584124654E-324</v>
      </c>
      <c r="I114" s="592">
        <v>6</v>
      </c>
      <c r="J114" s="593">
        <v>6</v>
      </c>
      <c r="K114" s="596" t="s">
        <v>305</v>
      </c>
    </row>
    <row r="115" spans="1:11" ht="14.4" customHeight="1" thickBot="1" x14ac:dyDescent="0.35">
      <c r="A115" s="609" t="s">
        <v>407</v>
      </c>
      <c r="B115" s="587">
        <v>4.9406564584124654E-324</v>
      </c>
      <c r="C115" s="587">
        <v>4.9406564584124654E-324</v>
      </c>
      <c r="D115" s="588">
        <v>0</v>
      </c>
      <c r="E115" s="589">
        <v>1</v>
      </c>
      <c r="F115" s="587">
        <v>4.9406564584124654E-324</v>
      </c>
      <c r="G115" s="588">
        <v>0</v>
      </c>
      <c r="H115" s="590">
        <v>4.9406564584124654E-324</v>
      </c>
      <c r="I115" s="587">
        <v>6</v>
      </c>
      <c r="J115" s="588">
        <v>6</v>
      </c>
      <c r="K115" s="598" t="s">
        <v>305</v>
      </c>
    </row>
    <row r="116" spans="1:11" ht="14.4" customHeight="1" thickBot="1" x14ac:dyDescent="0.35">
      <c r="A116" s="606" t="s">
        <v>51</v>
      </c>
      <c r="B116" s="587">
        <v>39233.989405668603</v>
      </c>
      <c r="C116" s="587">
        <v>43560.828849999998</v>
      </c>
      <c r="D116" s="588">
        <v>4326.8394443314201</v>
      </c>
      <c r="E116" s="589">
        <v>1.1102829334940001</v>
      </c>
      <c r="F116" s="587">
        <v>46977.232205279899</v>
      </c>
      <c r="G116" s="588">
        <v>7829.5387008799798</v>
      </c>
      <c r="H116" s="590">
        <v>3689.05924</v>
      </c>
      <c r="I116" s="587">
        <v>7389.24532000002</v>
      </c>
      <c r="J116" s="588">
        <v>-440.293380879967</v>
      </c>
      <c r="K116" s="591">
        <v>0.157294182162</v>
      </c>
    </row>
    <row r="117" spans="1:11" ht="14.4" customHeight="1" thickBot="1" x14ac:dyDescent="0.35">
      <c r="A117" s="612" t="s">
        <v>408</v>
      </c>
      <c r="B117" s="592">
        <v>29072.999999998399</v>
      </c>
      <c r="C117" s="592">
        <v>32406.166000000001</v>
      </c>
      <c r="D117" s="593">
        <v>3333.1660000016</v>
      </c>
      <c r="E117" s="599">
        <v>1.114648161524</v>
      </c>
      <c r="F117" s="592">
        <v>34836.999999999403</v>
      </c>
      <c r="G117" s="593">
        <v>5806.1666666665596</v>
      </c>
      <c r="H117" s="595">
        <v>2736.5920000000001</v>
      </c>
      <c r="I117" s="592">
        <v>5478.6230000000096</v>
      </c>
      <c r="J117" s="593">
        <v>-327.54366666654698</v>
      </c>
      <c r="K117" s="600">
        <v>0.157264488905</v>
      </c>
    </row>
    <row r="118" spans="1:11" ht="14.4" customHeight="1" thickBot="1" x14ac:dyDescent="0.35">
      <c r="A118" s="608" t="s">
        <v>409</v>
      </c>
      <c r="B118" s="592">
        <v>29029.999999998399</v>
      </c>
      <c r="C118" s="592">
        <v>32259.512999999999</v>
      </c>
      <c r="D118" s="593">
        <v>3229.5130000015902</v>
      </c>
      <c r="E118" s="599">
        <v>1.1112474336889999</v>
      </c>
      <c r="F118" s="592">
        <v>34679.999999999403</v>
      </c>
      <c r="G118" s="593">
        <v>5779.99999999989</v>
      </c>
      <c r="H118" s="595">
        <v>2718.6990000000001</v>
      </c>
      <c r="I118" s="592">
        <v>5454.0020000000104</v>
      </c>
      <c r="J118" s="593">
        <v>-325.99799999987999</v>
      </c>
      <c r="K118" s="600">
        <v>0.15726649365600001</v>
      </c>
    </row>
    <row r="119" spans="1:11" ht="14.4" customHeight="1" thickBot="1" x14ac:dyDescent="0.35">
      <c r="A119" s="609" t="s">
        <v>410</v>
      </c>
      <c r="B119" s="587">
        <v>29029.999999998399</v>
      </c>
      <c r="C119" s="587">
        <v>32259.512999999999</v>
      </c>
      <c r="D119" s="588">
        <v>3229.5130000015902</v>
      </c>
      <c r="E119" s="589">
        <v>1.1112474336889999</v>
      </c>
      <c r="F119" s="587">
        <v>34679.999999999403</v>
      </c>
      <c r="G119" s="588">
        <v>5779.99999999989</v>
      </c>
      <c r="H119" s="590">
        <v>2718.6990000000001</v>
      </c>
      <c r="I119" s="587">
        <v>5454.0020000000104</v>
      </c>
      <c r="J119" s="588">
        <v>-325.99799999987999</v>
      </c>
      <c r="K119" s="591">
        <v>0.15726649365600001</v>
      </c>
    </row>
    <row r="120" spans="1:11" ht="14.4" customHeight="1" thickBot="1" x14ac:dyDescent="0.35">
      <c r="A120" s="608" t="s">
        <v>411</v>
      </c>
      <c r="B120" s="592">
        <v>42.999999999997002</v>
      </c>
      <c r="C120" s="592">
        <v>43.2</v>
      </c>
      <c r="D120" s="593">
        <v>0.20000000000199999</v>
      </c>
      <c r="E120" s="599">
        <v>1.0046511627900001</v>
      </c>
      <c r="F120" s="592">
        <v>42.999999999998998</v>
      </c>
      <c r="G120" s="593">
        <v>7.1666666666659999</v>
      </c>
      <c r="H120" s="595">
        <v>3.6</v>
      </c>
      <c r="I120" s="592">
        <v>7.2</v>
      </c>
      <c r="J120" s="593">
        <v>3.3333333333000002E-2</v>
      </c>
      <c r="K120" s="600">
        <v>0.16744186046500001</v>
      </c>
    </row>
    <row r="121" spans="1:11" ht="14.4" customHeight="1" thickBot="1" x14ac:dyDescent="0.35">
      <c r="A121" s="609" t="s">
        <v>412</v>
      </c>
      <c r="B121" s="587">
        <v>42.999999999997002</v>
      </c>
      <c r="C121" s="587">
        <v>43.2</v>
      </c>
      <c r="D121" s="588">
        <v>0.20000000000199999</v>
      </c>
      <c r="E121" s="589">
        <v>1.0046511627900001</v>
      </c>
      <c r="F121" s="587">
        <v>42.999999999998998</v>
      </c>
      <c r="G121" s="588">
        <v>7.1666666666659999</v>
      </c>
      <c r="H121" s="590">
        <v>3.6</v>
      </c>
      <c r="I121" s="587">
        <v>7.2</v>
      </c>
      <c r="J121" s="588">
        <v>3.3333333333000002E-2</v>
      </c>
      <c r="K121" s="591">
        <v>0.16744186046500001</v>
      </c>
    </row>
    <row r="122" spans="1:11" ht="14.4" customHeight="1" thickBot="1" x14ac:dyDescent="0.35">
      <c r="A122" s="608" t="s">
        <v>413</v>
      </c>
      <c r="B122" s="592">
        <v>0</v>
      </c>
      <c r="C122" s="592">
        <v>103.453</v>
      </c>
      <c r="D122" s="593">
        <v>103.453</v>
      </c>
      <c r="E122" s="594" t="s">
        <v>299</v>
      </c>
      <c r="F122" s="592">
        <v>113.999999999998</v>
      </c>
      <c r="G122" s="593">
        <v>18.999999999999002</v>
      </c>
      <c r="H122" s="595">
        <v>14.292999999999999</v>
      </c>
      <c r="I122" s="592">
        <v>17.420999999999999</v>
      </c>
      <c r="J122" s="593">
        <v>-1.5789999999990001</v>
      </c>
      <c r="K122" s="600">
        <v>0.15281578947300001</v>
      </c>
    </row>
    <row r="123" spans="1:11" ht="14.4" customHeight="1" thickBot="1" x14ac:dyDescent="0.35">
      <c r="A123" s="609" t="s">
        <v>414</v>
      </c>
      <c r="B123" s="587">
        <v>0</v>
      </c>
      <c r="C123" s="587">
        <v>103.453</v>
      </c>
      <c r="D123" s="588">
        <v>103.453</v>
      </c>
      <c r="E123" s="597" t="s">
        <v>299</v>
      </c>
      <c r="F123" s="587">
        <v>113.999999999998</v>
      </c>
      <c r="G123" s="588">
        <v>18.999999999999002</v>
      </c>
      <c r="H123" s="590">
        <v>14.292999999999999</v>
      </c>
      <c r="I123" s="587">
        <v>17.420999999999999</v>
      </c>
      <c r="J123" s="588">
        <v>-1.5789999999990001</v>
      </c>
      <c r="K123" s="591">
        <v>0.15281578947300001</v>
      </c>
    </row>
    <row r="124" spans="1:11" ht="14.4" customHeight="1" thickBot="1" x14ac:dyDescent="0.35">
      <c r="A124" s="607" t="s">
        <v>415</v>
      </c>
      <c r="B124" s="587">
        <v>9870.9894056701996</v>
      </c>
      <c r="C124" s="587">
        <v>10831.03134</v>
      </c>
      <c r="D124" s="588">
        <v>960.04193432980901</v>
      </c>
      <c r="E124" s="589">
        <v>1.0972589367559999</v>
      </c>
      <c r="F124" s="587">
        <v>11793.232205280499</v>
      </c>
      <c r="G124" s="588">
        <v>1965.5387008800899</v>
      </c>
      <c r="H124" s="590">
        <v>925.13729999999998</v>
      </c>
      <c r="I124" s="587">
        <v>1855.9068400000001</v>
      </c>
      <c r="J124" s="588">
        <v>-109.631860880087</v>
      </c>
      <c r="K124" s="591">
        <v>0.157370499257</v>
      </c>
    </row>
    <row r="125" spans="1:11" ht="14.4" customHeight="1" thickBot="1" x14ac:dyDescent="0.35">
      <c r="A125" s="608" t="s">
        <v>416</v>
      </c>
      <c r="B125" s="592">
        <v>2612.9999798879599</v>
      </c>
      <c r="C125" s="592">
        <v>2907.9953799999998</v>
      </c>
      <c r="D125" s="593">
        <v>294.99540011204499</v>
      </c>
      <c r="E125" s="599">
        <v>1.1128952936780001</v>
      </c>
      <c r="F125" s="592">
        <v>3122.2322052807199</v>
      </c>
      <c r="G125" s="593">
        <v>520.37203421345396</v>
      </c>
      <c r="H125" s="595">
        <v>245.01181</v>
      </c>
      <c r="I125" s="592">
        <v>491.51735000000099</v>
      </c>
      <c r="J125" s="593">
        <v>-28.854684213452</v>
      </c>
      <c r="K125" s="600">
        <v>0.157424982411</v>
      </c>
    </row>
    <row r="126" spans="1:11" ht="14.4" customHeight="1" thickBot="1" x14ac:dyDescent="0.35">
      <c r="A126" s="609" t="s">
        <v>417</v>
      </c>
      <c r="B126" s="587">
        <v>2612.9999798879599</v>
      </c>
      <c r="C126" s="587">
        <v>2907.9953799999998</v>
      </c>
      <c r="D126" s="588">
        <v>294.99540011204499</v>
      </c>
      <c r="E126" s="589">
        <v>1.1128952936780001</v>
      </c>
      <c r="F126" s="587">
        <v>3122.2322052807199</v>
      </c>
      <c r="G126" s="588">
        <v>520.37203421345396</v>
      </c>
      <c r="H126" s="590">
        <v>245.01181</v>
      </c>
      <c r="I126" s="587">
        <v>491.51735000000099</v>
      </c>
      <c r="J126" s="588">
        <v>-28.854684213452</v>
      </c>
      <c r="K126" s="591">
        <v>0.157424982411</v>
      </c>
    </row>
    <row r="127" spans="1:11" ht="14.4" customHeight="1" thickBot="1" x14ac:dyDescent="0.35">
      <c r="A127" s="608" t="s">
        <v>418</v>
      </c>
      <c r="B127" s="592">
        <v>7257.9894257822398</v>
      </c>
      <c r="C127" s="592">
        <v>7923.0359600000002</v>
      </c>
      <c r="D127" s="593">
        <v>665.046534217763</v>
      </c>
      <c r="E127" s="599">
        <v>1.0916295815820001</v>
      </c>
      <c r="F127" s="592">
        <v>8670.9999999998308</v>
      </c>
      <c r="G127" s="593">
        <v>1445.1666666666399</v>
      </c>
      <c r="H127" s="595">
        <v>680.12549000000001</v>
      </c>
      <c r="I127" s="592">
        <v>1364.38949</v>
      </c>
      <c r="J127" s="593">
        <v>-80.777176666634006</v>
      </c>
      <c r="K127" s="600">
        <v>0.15735088109699999</v>
      </c>
    </row>
    <row r="128" spans="1:11" ht="14.4" customHeight="1" thickBot="1" x14ac:dyDescent="0.35">
      <c r="A128" s="609" t="s">
        <v>419</v>
      </c>
      <c r="B128" s="587">
        <v>7257.9894257822398</v>
      </c>
      <c r="C128" s="587">
        <v>7923.0359600000002</v>
      </c>
      <c r="D128" s="588">
        <v>665.046534217763</v>
      </c>
      <c r="E128" s="589">
        <v>1.0916295815820001</v>
      </c>
      <c r="F128" s="587">
        <v>8670.9999999998308</v>
      </c>
      <c r="G128" s="588">
        <v>1445.1666666666399</v>
      </c>
      <c r="H128" s="590">
        <v>680.12549000000001</v>
      </c>
      <c r="I128" s="587">
        <v>1364.38949</v>
      </c>
      <c r="J128" s="588">
        <v>-80.777176666634006</v>
      </c>
      <c r="K128" s="591">
        <v>0.15735088109699999</v>
      </c>
    </row>
    <row r="129" spans="1:11" ht="14.4" customHeight="1" thickBot="1" x14ac:dyDescent="0.35">
      <c r="A129" s="607" t="s">
        <v>420</v>
      </c>
      <c r="B129" s="587">
        <v>289.99999999998403</v>
      </c>
      <c r="C129" s="587">
        <v>323.63150999999999</v>
      </c>
      <c r="D129" s="588">
        <v>33.631510000016</v>
      </c>
      <c r="E129" s="589">
        <v>1.115970724137</v>
      </c>
      <c r="F129" s="587">
        <v>346.99999999999301</v>
      </c>
      <c r="G129" s="588">
        <v>57.833333333332</v>
      </c>
      <c r="H129" s="590">
        <v>27.329940000000001</v>
      </c>
      <c r="I129" s="587">
        <v>54.715479999999999</v>
      </c>
      <c r="J129" s="588">
        <v>-3.117853333332</v>
      </c>
      <c r="K129" s="591">
        <v>0.15768149855899999</v>
      </c>
    </row>
    <row r="130" spans="1:11" ht="14.4" customHeight="1" thickBot="1" x14ac:dyDescent="0.35">
      <c r="A130" s="608" t="s">
        <v>421</v>
      </c>
      <c r="B130" s="592">
        <v>289.99999999998403</v>
      </c>
      <c r="C130" s="592">
        <v>323.63150999999999</v>
      </c>
      <c r="D130" s="593">
        <v>33.631510000016</v>
      </c>
      <c r="E130" s="599">
        <v>1.115970724137</v>
      </c>
      <c r="F130" s="592">
        <v>346.99999999999301</v>
      </c>
      <c r="G130" s="593">
        <v>57.833333333332</v>
      </c>
      <c r="H130" s="595">
        <v>27.329940000000001</v>
      </c>
      <c r="I130" s="592">
        <v>54.715479999999999</v>
      </c>
      <c r="J130" s="593">
        <v>-3.117853333332</v>
      </c>
      <c r="K130" s="600">
        <v>0.15768149855899999</v>
      </c>
    </row>
    <row r="131" spans="1:11" ht="14.4" customHeight="1" thickBot="1" x14ac:dyDescent="0.35">
      <c r="A131" s="609" t="s">
        <v>422</v>
      </c>
      <c r="B131" s="587">
        <v>289.99999999998403</v>
      </c>
      <c r="C131" s="587">
        <v>323.63150999999999</v>
      </c>
      <c r="D131" s="588">
        <v>33.631510000016</v>
      </c>
      <c r="E131" s="589">
        <v>1.115970724137</v>
      </c>
      <c r="F131" s="587">
        <v>346.99999999999301</v>
      </c>
      <c r="G131" s="588">
        <v>57.833333333332</v>
      </c>
      <c r="H131" s="590">
        <v>27.329940000000001</v>
      </c>
      <c r="I131" s="587">
        <v>54.715479999999999</v>
      </c>
      <c r="J131" s="588">
        <v>-3.117853333332</v>
      </c>
      <c r="K131" s="591">
        <v>0.15768149855899999</v>
      </c>
    </row>
    <row r="132" spans="1:11" ht="14.4" customHeight="1" thickBot="1" x14ac:dyDescent="0.35">
      <c r="A132" s="606" t="s">
        <v>423</v>
      </c>
      <c r="B132" s="587">
        <v>0</v>
      </c>
      <c r="C132" s="587">
        <v>119.74531</v>
      </c>
      <c r="D132" s="588">
        <v>119.74531</v>
      </c>
      <c r="E132" s="597" t="s">
        <v>299</v>
      </c>
      <c r="F132" s="587">
        <v>0</v>
      </c>
      <c r="G132" s="588">
        <v>0</v>
      </c>
      <c r="H132" s="590">
        <v>88.623099999999994</v>
      </c>
      <c r="I132" s="587">
        <v>94.148499999999999</v>
      </c>
      <c r="J132" s="588">
        <v>94.148499999999999</v>
      </c>
      <c r="K132" s="598" t="s">
        <v>299</v>
      </c>
    </row>
    <row r="133" spans="1:11" ht="14.4" customHeight="1" thickBot="1" x14ac:dyDescent="0.35">
      <c r="A133" s="607" t="s">
        <v>424</v>
      </c>
      <c r="B133" s="587">
        <v>0</v>
      </c>
      <c r="C133" s="587">
        <v>119.74531</v>
      </c>
      <c r="D133" s="588">
        <v>119.74531</v>
      </c>
      <c r="E133" s="597" t="s">
        <v>299</v>
      </c>
      <c r="F133" s="587">
        <v>0</v>
      </c>
      <c r="G133" s="588">
        <v>0</v>
      </c>
      <c r="H133" s="590">
        <v>88.623099999999994</v>
      </c>
      <c r="I133" s="587">
        <v>94.148499999999999</v>
      </c>
      <c r="J133" s="588">
        <v>94.148499999999999</v>
      </c>
      <c r="K133" s="598" t="s">
        <v>299</v>
      </c>
    </row>
    <row r="134" spans="1:11" ht="14.4" customHeight="1" thickBot="1" x14ac:dyDescent="0.35">
      <c r="A134" s="608" t="s">
        <v>425</v>
      </c>
      <c r="B134" s="592">
        <v>0</v>
      </c>
      <c r="C134" s="592">
        <v>71.451310000000007</v>
      </c>
      <c r="D134" s="593">
        <v>71.451310000000007</v>
      </c>
      <c r="E134" s="594" t="s">
        <v>299</v>
      </c>
      <c r="F134" s="592">
        <v>0</v>
      </c>
      <c r="G134" s="593">
        <v>0</v>
      </c>
      <c r="H134" s="595">
        <v>88.623099999999994</v>
      </c>
      <c r="I134" s="592">
        <v>94.148499999999999</v>
      </c>
      <c r="J134" s="593">
        <v>94.148499999999999</v>
      </c>
      <c r="K134" s="596" t="s">
        <v>299</v>
      </c>
    </row>
    <row r="135" spans="1:11" ht="14.4" customHeight="1" thickBot="1" x14ac:dyDescent="0.35">
      <c r="A135" s="609" t="s">
        <v>426</v>
      </c>
      <c r="B135" s="587">
        <v>0</v>
      </c>
      <c r="C135" s="587">
        <v>16.112290000000002</v>
      </c>
      <c r="D135" s="588">
        <v>16.112290000000002</v>
      </c>
      <c r="E135" s="597" t="s">
        <v>299</v>
      </c>
      <c r="F135" s="587">
        <v>0</v>
      </c>
      <c r="G135" s="588">
        <v>0</v>
      </c>
      <c r="H135" s="590">
        <v>10.418100000000001</v>
      </c>
      <c r="I135" s="587">
        <v>11.967499999999999</v>
      </c>
      <c r="J135" s="588">
        <v>11.967499999999999</v>
      </c>
      <c r="K135" s="598" t="s">
        <v>299</v>
      </c>
    </row>
    <row r="136" spans="1:11" ht="14.4" customHeight="1" thickBot="1" x14ac:dyDescent="0.35">
      <c r="A136" s="609" t="s">
        <v>427</v>
      </c>
      <c r="B136" s="587">
        <v>0</v>
      </c>
      <c r="C136" s="587">
        <v>21.17802</v>
      </c>
      <c r="D136" s="588">
        <v>21.17802</v>
      </c>
      <c r="E136" s="597" t="s">
        <v>299</v>
      </c>
      <c r="F136" s="587">
        <v>0</v>
      </c>
      <c r="G136" s="588">
        <v>0</v>
      </c>
      <c r="H136" s="590">
        <v>24</v>
      </c>
      <c r="I136" s="587">
        <v>24</v>
      </c>
      <c r="J136" s="588">
        <v>24</v>
      </c>
      <c r="K136" s="598" t="s">
        <v>299</v>
      </c>
    </row>
    <row r="137" spans="1:11" ht="14.4" customHeight="1" thickBot="1" x14ac:dyDescent="0.35">
      <c r="A137" s="609" t="s">
        <v>428</v>
      </c>
      <c r="B137" s="587">
        <v>0</v>
      </c>
      <c r="C137" s="587">
        <v>34.161000000000001</v>
      </c>
      <c r="D137" s="588">
        <v>34.161000000000001</v>
      </c>
      <c r="E137" s="597" t="s">
        <v>299</v>
      </c>
      <c r="F137" s="587">
        <v>0</v>
      </c>
      <c r="G137" s="588">
        <v>0</v>
      </c>
      <c r="H137" s="590">
        <v>29.4</v>
      </c>
      <c r="I137" s="587">
        <v>33.375999999999998</v>
      </c>
      <c r="J137" s="588">
        <v>33.375999999999998</v>
      </c>
      <c r="K137" s="598" t="s">
        <v>299</v>
      </c>
    </row>
    <row r="138" spans="1:11" ht="14.4" customHeight="1" thickBot="1" x14ac:dyDescent="0.35">
      <c r="A138" s="609" t="s">
        <v>429</v>
      </c>
      <c r="B138" s="587">
        <v>4.9406564584124654E-324</v>
      </c>
      <c r="C138" s="587">
        <v>4.9406564584124654E-324</v>
      </c>
      <c r="D138" s="588">
        <v>0</v>
      </c>
      <c r="E138" s="589">
        <v>1</v>
      </c>
      <c r="F138" s="587">
        <v>4.9406564584124654E-324</v>
      </c>
      <c r="G138" s="588">
        <v>0</v>
      </c>
      <c r="H138" s="590">
        <v>24.805</v>
      </c>
      <c r="I138" s="587">
        <v>24.805</v>
      </c>
      <c r="J138" s="588">
        <v>24.805</v>
      </c>
      <c r="K138" s="598" t="s">
        <v>305</v>
      </c>
    </row>
    <row r="139" spans="1:11" ht="14.4" customHeight="1" thickBot="1" x14ac:dyDescent="0.35">
      <c r="A139" s="608" t="s">
        <v>430</v>
      </c>
      <c r="B139" s="592">
        <v>4.9406564584124654E-324</v>
      </c>
      <c r="C139" s="592">
        <v>2.4119999999999999</v>
      </c>
      <c r="D139" s="593">
        <v>2.4119999999999999</v>
      </c>
      <c r="E139" s="594" t="s">
        <v>305</v>
      </c>
      <c r="F139" s="592">
        <v>0</v>
      </c>
      <c r="G139" s="593">
        <v>0</v>
      </c>
      <c r="H139" s="595">
        <v>4.9406564584124654E-324</v>
      </c>
      <c r="I139" s="592">
        <v>9.8813129168249309E-324</v>
      </c>
      <c r="J139" s="593">
        <v>9.8813129168249309E-324</v>
      </c>
      <c r="K139" s="596" t="s">
        <v>299</v>
      </c>
    </row>
    <row r="140" spans="1:11" ht="14.4" customHeight="1" thickBot="1" x14ac:dyDescent="0.35">
      <c r="A140" s="609" t="s">
        <v>431</v>
      </c>
      <c r="B140" s="587">
        <v>4.9406564584124654E-324</v>
      </c>
      <c r="C140" s="587">
        <v>2.4119999999999999</v>
      </c>
      <c r="D140" s="588">
        <v>2.4119999999999999</v>
      </c>
      <c r="E140" s="597" t="s">
        <v>305</v>
      </c>
      <c r="F140" s="587">
        <v>0</v>
      </c>
      <c r="G140" s="588">
        <v>0</v>
      </c>
      <c r="H140" s="590">
        <v>4.9406564584124654E-324</v>
      </c>
      <c r="I140" s="587">
        <v>9.8813129168249309E-324</v>
      </c>
      <c r="J140" s="588">
        <v>9.8813129168249309E-324</v>
      </c>
      <c r="K140" s="598" t="s">
        <v>299</v>
      </c>
    </row>
    <row r="141" spans="1:11" ht="14.4" customHeight="1" thickBot="1" x14ac:dyDescent="0.35">
      <c r="A141" s="611" t="s">
        <v>432</v>
      </c>
      <c r="B141" s="587">
        <v>0</v>
      </c>
      <c r="C141" s="587">
        <v>45.381999999999998</v>
      </c>
      <c r="D141" s="588">
        <v>45.381999999999998</v>
      </c>
      <c r="E141" s="597" t="s">
        <v>299</v>
      </c>
      <c r="F141" s="587">
        <v>0</v>
      </c>
      <c r="G141" s="588">
        <v>0</v>
      </c>
      <c r="H141" s="590">
        <v>4.9406564584124654E-324</v>
      </c>
      <c r="I141" s="587">
        <v>9.8813129168249309E-324</v>
      </c>
      <c r="J141" s="588">
        <v>9.8813129168249309E-324</v>
      </c>
      <c r="K141" s="598" t="s">
        <v>299</v>
      </c>
    </row>
    <row r="142" spans="1:11" ht="14.4" customHeight="1" thickBot="1" x14ac:dyDescent="0.35">
      <c r="A142" s="609" t="s">
        <v>433</v>
      </c>
      <c r="B142" s="587">
        <v>0</v>
      </c>
      <c r="C142" s="587">
        <v>45.381999999999998</v>
      </c>
      <c r="D142" s="588">
        <v>45.381999999999998</v>
      </c>
      <c r="E142" s="597" t="s">
        <v>299</v>
      </c>
      <c r="F142" s="587">
        <v>0</v>
      </c>
      <c r="G142" s="588">
        <v>0</v>
      </c>
      <c r="H142" s="590">
        <v>4.9406564584124654E-324</v>
      </c>
      <c r="I142" s="587">
        <v>9.8813129168249309E-324</v>
      </c>
      <c r="J142" s="588">
        <v>9.8813129168249309E-324</v>
      </c>
      <c r="K142" s="598" t="s">
        <v>299</v>
      </c>
    </row>
    <row r="143" spans="1:11" ht="14.4" customHeight="1" thickBot="1" x14ac:dyDescent="0.35">
      <c r="A143" s="611" t="s">
        <v>434</v>
      </c>
      <c r="B143" s="587">
        <v>4.9406564584124654E-324</v>
      </c>
      <c r="C143" s="587">
        <v>0.49999999999900002</v>
      </c>
      <c r="D143" s="588">
        <v>0.49999999999900002</v>
      </c>
      <c r="E143" s="597" t="s">
        <v>305</v>
      </c>
      <c r="F143" s="587">
        <v>0</v>
      </c>
      <c r="G143" s="588">
        <v>0</v>
      </c>
      <c r="H143" s="590">
        <v>4.9406564584124654E-324</v>
      </c>
      <c r="I143" s="587">
        <v>9.8813129168249309E-324</v>
      </c>
      <c r="J143" s="588">
        <v>9.8813129168249309E-324</v>
      </c>
      <c r="K143" s="598" t="s">
        <v>299</v>
      </c>
    </row>
    <row r="144" spans="1:11" ht="14.4" customHeight="1" thickBot="1" x14ac:dyDescent="0.35">
      <c r="A144" s="609" t="s">
        <v>435</v>
      </c>
      <c r="B144" s="587">
        <v>4.9406564584124654E-324</v>
      </c>
      <c r="C144" s="587">
        <v>0.49999999999900002</v>
      </c>
      <c r="D144" s="588">
        <v>0.49999999999900002</v>
      </c>
      <c r="E144" s="597" t="s">
        <v>305</v>
      </c>
      <c r="F144" s="587">
        <v>0</v>
      </c>
      <c r="G144" s="588">
        <v>0</v>
      </c>
      <c r="H144" s="590">
        <v>4.9406564584124654E-324</v>
      </c>
      <c r="I144" s="587">
        <v>9.8813129168249309E-324</v>
      </c>
      <c r="J144" s="588">
        <v>9.8813129168249309E-324</v>
      </c>
      <c r="K144" s="598" t="s">
        <v>299</v>
      </c>
    </row>
    <row r="145" spans="1:11" ht="14.4" customHeight="1" thickBot="1" x14ac:dyDescent="0.35">
      <c r="A145" s="606" t="s">
        <v>436</v>
      </c>
      <c r="B145" s="587">
        <v>1566.99999999991</v>
      </c>
      <c r="C145" s="587">
        <v>2202.7312900000002</v>
      </c>
      <c r="D145" s="588">
        <v>635.73129000008805</v>
      </c>
      <c r="E145" s="589">
        <v>1.405699610721</v>
      </c>
      <c r="F145" s="587">
        <v>2630.4743115903002</v>
      </c>
      <c r="G145" s="588">
        <v>438.41238526504998</v>
      </c>
      <c r="H145" s="590">
        <v>220.352</v>
      </c>
      <c r="I145" s="587">
        <v>437.47000000000099</v>
      </c>
      <c r="J145" s="588">
        <v>-0.942385265049</v>
      </c>
      <c r="K145" s="591">
        <v>0.166308409883</v>
      </c>
    </row>
    <row r="146" spans="1:11" ht="14.4" customHeight="1" thickBot="1" x14ac:dyDescent="0.35">
      <c r="A146" s="607" t="s">
        <v>437</v>
      </c>
      <c r="B146" s="587">
        <v>1566.99999999991</v>
      </c>
      <c r="C146" s="587">
        <v>1768.143</v>
      </c>
      <c r="D146" s="588">
        <v>201.143000000087</v>
      </c>
      <c r="E146" s="589">
        <v>1.1283618379060001</v>
      </c>
      <c r="F146" s="587">
        <v>2630.4743115903002</v>
      </c>
      <c r="G146" s="588">
        <v>438.41238526504998</v>
      </c>
      <c r="H146" s="590">
        <v>220.352</v>
      </c>
      <c r="I146" s="587">
        <v>437.47000000000099</v>
      </c>
      <c r="J146" s="588">
        <v>-0.942385265049</v>
      </c>
      <c r="K146" s="591">
        <v>0.166308409883</v>
      </c>
    </row>
    <row r="147" spans="1:11" ht="14.4" customHeight="1" thickBot="1" x14ac:dyDescent="0.35">
      <c r="A147" s="608" t="s">
        <v>438</v>
      </c>
      <c r="B147" s="592">
        <v>1566.99999999991</v>
      </c>
      <c r="C147" s="592">
        <v>1768.143</v>
      </c>
      <c r="D147" s="593">
        <v>201.143000000087</v>
      </c>
      <c r="E147" s="599">
        <v>1.1283618379060001</v>
      </c>
      <c r="F147" s="592">
        <v>2630.4743115903002</v>
      </c>
      <c r="G147" s="593">
        <v>438.41238526504998</v>
      </c>
      <c r="H147" s="595">
        <v>220.352</v>
      </c>
      <c r="I147" s="592">
        <v>437.47000000000099</v>
      </c>
      <c r="J147" s="593">
        <v>-0.942385265049</v>
      </c>
      <c r="K147" s="600">
        <v>0.166308409883</v>
      </c>
    </row>
    <row r="148" spans="1:11" ht="14.4" customHeight="1" thickBot="1" x14ac:dyDescent="0.35">
      <c r="A148" s="609" t="s">
        <v>439</v>
      </c>
      <c r="B148" s="587">
        <v>309.999999999983</v>
      </c>
      <c r="C148" s="587">
        <v>285.25900000000001</v>
      </c>
      <c r="D148" s="588">
        <v>-24.740999999982002</v>
      </c>
      <c r="E148" s="589">
        <v>0.92019032258</v>
      </c>
      <c r="F148" s="587">
        <v>284.98867701314799</v>
      </c>
      <c r="G148" s="588">
        <v>47.498112835523997</v>
      </c>
      <c r="H148" s="590">
        <v>23.791</v>
      </c>
      <c r="I148" s="587">
        <v>47.582000000000001</v>
      </c>
      <c r="J148" s="588">
        <v>8.3887164474999998E-2</v>
      </c>
      <c r="K148" s="591">
        <v>0.16696101928900001</v>
      </c>
    </row>
    <row r="149" spans="1:11" ht="14.4" customHeight="1" thickBot="1" x14ac:dyDescent="0.35">
      <c r="A149" s="609" t="s">
        <v>440</v>
      </c>
      <c r="B149" s="587">
        <v>877.99999999995202</v>
      </c>
      <c r="C149" s="587">
        <v>934.79100000000096</v>
      </c>
      <c r="D149" s="588">
        <v>56.791000000048001</v>
      </c>
      <c r="E149" s="589">
        <v>1.0646822323459999</v>
      </c>
      <c r="F149" s="587">
        <v>1233.99999999998</v>
      </c>
      <c r="G149" s="588">
        <v>205.66666666666299</v>
      </c>
      <c r="H149" s="590">
        <v>103.268</v>
      </c>
      <c r="I149" s="587">
        <v>203.30099999999999</v>
      </c>
      <c r="J149" s="588">
        <v>-2.3656666666619999</v>
      </c>
      <c r="K149" s="591">
        <v>0.164749594813</v>
      </c>
    </row>
    <row r="150" spans="1:11" ht="14.4" customHeight="1" thickBot="1" x14ac:dyDescent="0.35">
      <c r="A150" s="609" t="s">
        <v>441</v>
      </c>
      <c r="B150" s="587">
        <v>78.999999999994998</v>
      </c>
      <c r="C150" s="587">
        <v>79.164000000000001</v>
      </c>
      <c r="D150" s="588">
        <v>0.164000000004</v>
      </c>
      <c r="E150" s="589">
        <v>1.002075949367</v>
      </c>
      <c r="F150" s="587">
        <v>80.485671530744</v>
      </c>
      <c r="G150" s="588">
        <v>13.414278588457</v>
      </c>
      <c r="H150" s="590">
        <v>7.0529999999999999</v>
      </c>
      <c r="I150" s="587">
        <v>14.106</v>
      </c>
      <c r="J150" s="588">
        <v>0.69172141154199995</v>
      </c>
      <c r="K150" s="591">
        <v>0.17526100896800001</v>
      </c>
    </row>
    <row r="151" spans="1:11" ht="14.4" customHeight="1" thickBot="1" x14ac:dyDescent="0.35">
      <c r="A151" s="609" t="s">
        <v>442</v>
      </c>
      <c r="B151" s="587">
        <v>4.9999999999989999</v>
      </c>
      <c r="C151" s="587">
        <v>4.3390000000000004</v>
      </c>
      <c r="D151" s="588">
        <v>-0.66099999999900005</v>
      </c>
      <c r="E151" s="589">
        <v>0.86780000000000002</v>
      </c>
      <c r="F151" s="587">
        <v>2.99996304645</v>
      </c>
      <c r="G151" s="588">
        <v>0.499993841075</v>
      </c>
      <c r="H151" s="590">
        <v>0.36299999999999999</v>
      </c>
      <c r="I151" s="587">
        <v>0.72599999999999998</v>
      </c>
      <c r="J151" s="588">
        <v>0.226006158924</v>
      </c>
      <c r="K151" s="591">
        <v>0.24200298095600001</v>
      </c>
    </row>
    <row r="152" spans="1:11" ht="14.4" customHeight="1" thickBot="1" x14ac:dyDescent="0.35">
      <c r="A152" s="609" t="s">
        <v>443</v>
      </c>
      <c r="B152" s="587">
        <v>294.99999999998403</v>
      </c>
      <c r="C152" s="587">
        <v>464.59</v>
      </c>
      <c r="D152" s="588">
        <v>169.590000000017</v>
      </c>
      <c r="E152" s="589">
        <v>1.5748813559320001</v>
      </c>
      <c r="F152" s="587">
        <v>1027.99999999998</v>
      </c>
      <c r="G152" s="588">
        <v>171.33333333332999</v>
      </c>
      <c r="H152" s="590">
        <v>85.876999999999995</v>
      </c>
      <c r="I152" s="587">
        <v>171.755</v>
      </c>
      <c r="J152" s="588">
        <v>0.42166666667000002</v>
      </c>
      <c r="K152" s="591">
        <v>0.16707684824899999</v>
      </c>
    </row>
    <row r="153" spans="1:11" ht="14.4" customHeight="1" thickBot="1" x14ac:dyDescent="0.35">
      <c r="A153" s="607" t="s">
        <v>444</v>
      </c>
      <c r="B153" s="587">
        <v>4.9406564584124654E-324</v>
      </c>
      <c r="C153" s="587">
        <v>0.82</v>
      </c>
      <c r="D153" s="588">
        <v>0.82</v>
      </c>
      <c r="E153" s="597" t="s">
        <v>305</v>
      </c>
      <c r="F153" s="587">
        <v>0</v>
      </c>
      <c r="G153" s="588">
        <v>0</v>
      </c>
      <c r="H153" s="590">
        <v>4.9406564584124654E-324</v>
      </c>
      <c r="I153" s="587">
        <v>9.8813129168249309E-324</v>
      </c>
      <c r="J153" s="588">
        <v>9.8813129168249309E-324</v>
      </c>
      <c r="K153" s="598" t="s">
        <v>299</v>
      </c>
    </row>
    <row r="154" spans="1:11" ht="14.4" customHeight="1" thickBot="1" x14ac:dyDescent="0.35">
      <c r="A154" s="608" t="s">
        <v>445</v>
      </c>
      <c r="B154" s="592">
        <v>4.9406564584124654E-324</v>
      </c>
      <c r="C154" s="592">
        <v>0.82</v>
      </c>
      <c r="D154" s="593">
        <v>0.82</v>
      </c>
      <c r="E154" s="594" t="s">
        <v>305</v>
      </c>
      <c r="F154" s="592">
        <v>0</v>
      </c>
      <c r="G154" s="593">
        <v>0</v>
      </c>
      <c r="H154" s="595">
        <v>4.9406564584124654E-324</v>
      </c>
      <c r="I154" s="592">
        <v>9.8813129168249309E-324</v>
      </c>
      <c r="J154" s="593">
        <v>9.8813129168249309E-324</v>
      </c>
      <c r="K154" s="596" t="s">
        <v>299</v>
      </c>
    </row>
    <row r="155" spans="1:11" ht="14.4" customHeight="1" thickBot="1" x14ac:dyDescent="0.35">
      <c r="A155" s="609" t="s">
        <v>446</v>
      </c>
      <c r="B155" s="587">
        <v>4.9406564584124654E-324</v>
      </c>
      <c r="C155" s="587">
        <v>0.82</v>
      </c>
      <c r="D155" s="588">
        <v>0.82</v>
      </c>
      <c r="E155" s="597" t="s">
        <v>305</v>
      </c>
      <c r="F155" s="587">
        <v>0</v>
      </c>
      <c r="G155" s="588">
        <v>0</v>
      </c>
      <c r="H155" s="590">
        <v>4.9406564584124654E-324</v>
      </c>
      <c r="I155" s="587">
        <v>9.8813129168249309E-324</v>
      </c>
      <c r="J155" s="588">
        <v>9.8813129168249309E-324</v>
      </c>
      <c r="K155" s="598" t="s">
        <v>299</v>
      </c>
    </row>
    <row r="156" spans="1:11" ht="14.4" customHeight="1" thickBot="1" x14ac:dyDescent="0.35">
      <c r="A156" s="607" t="s">
        <v>447</v>
      </c>
      <c r="B156" s="587">
        <v>0</v>
      </c>
      <c r="C156" s="587">
        <v>433.768290000001</v>
      </c>
      <c r="D156" s="588">
        <v>433.768290000001</v>
      </c>
      <c r="E156" s="597" t="s">
        <v>299</v>
      </c>
      <c r="F156" s="587">
        <v>0</v>
      </c>
      <c r="G156" s="588">
        <v>0</v>
      </c>
      <c r="H156" s="590">
        <v>4.9406564584124654E-324</v>
      </c>
      <c r="I156" s="587">
        <v>9.8813129168249309E-324</v>
      </c>
      <c r="J156" s="588">
        <v>9.8813129168249309E-324</v>
      </c>
      <c r="K156" s="598" t="s">
        <v>299</v>
      </c>
    </row>
    <row r="157" spans="1:11" ht="14.4" customHeight="1" thickBot="1" x14ac:dyDescent="0.35">
      <c r="A157" s="608" t="s">
        <v>448</v>
      </c>
      <c r="B157" s="592">
        <v>0</v>
      </c>
      <c r="C157" s="592">
        <v>42.631900000000002</v>
      </c>
      <c r="D157" s="593">
        <v>42.631900000000002</v>
      </c>
      <c r="E157" s="594" t="s">
        <v>299</v>
      </c>
      <c r="F157" s="592">
        <v>0</v>
      </c>
      <c r="G157" s="593">
        <v>0</v>
      </c>
      <c r="H157" s="595">
        <v>4.9406564584124654E-324</v>
      </c>
      <c r="I157" s="592">
        <v>9.8813129168249309E-324</v>
      </c>
      <c r="J157" s="593">
        <v>9.8813129168249309E-324</v>
      </c>
      <c r="K157" s="596" t="s">
        <v>299</v>
      </c>
    </row>
    <row r="158" spans="1:11" ht="14.4" customHeight="1" thickBot="1" x14ac:dyDescent="0.35">
      <c r="A158" s="609" t="s">
        <v>449</v>
      </c>
      <c r="B158" s="587">
        <v>0</v>
      </c>
      <c r="C158" s="587">
        <v>42.631900000000002</v>
      </c>
      <c r="D158" s="588">
        <v>42.631900000000002</v>
      </c>
      <c r="E158" s="597" t="s">
        <v>299</v>
      </c>
      <c r="F158" s="587">
        <v>0</v>
      </c>
      <c r="G158" s="588">
        <v>0</v>
      </c>
      <c r="H158" s="590">
        <v>4.9406564584124654E-324</v>
      </c>
      <c r="I158" s="587">
        <v>9.8813129168249309E-324</v>
      </c>
      <c r="J158" s="588">
        <v>9.8813129168249309E-324</v>
      </c>
      <c r="K158" s="598" t="s">
        <v>299</v>
      </c>
    </row>
    <row r="159" spans="1:11" ht="14.4" customHeight="1" thickBot="1" x14ac:dyDescent="0.35">
      <c r="A159" s="608" t="s">
        <v>450</v>
      </c>
      <c r="B159" s="592">
        <v>0</v>
      </c>
      <c r="C159" s="592">
        <v>6.5582000000000003</v>
      </c>
      <c r="D159" s="593">
        <v>6.5582000000000003</v>
      </c>
      <c r="E159" s="594" t="s">
        <v>299</v>
      </c>
      <c r="F159" s="592">
        <v>0</v>
      </c>
      <c r="G159" s="593">
        <v>0</v>
      </c>
      <c r="H159" s="595">
        <v>4.9406564584124654E-324</v>
      </c>
      <c r="I159" s="592">
        <v>9.8813129168249309E-324</v>
      </c>
      <c r="J159" s="593">
        <v>9.8813129168249309E-324</v>
      </c>
      <c r="K159" s="596" t="s">
        <v>299</v>
      </c>
    </row>
    <row r="160" spans="1:11" ht="14.4" customHeight="1" thickBot="1" x14ac:dyDescent="0.35">
      <c r="A160" s="609" t="s">
        <v>451</v>
      </c>
      <c r="B160" s="587">
        <v>0</v>
      </c>
      <c r="C160" s="587">
        <v>1.0164</v>
      </c>
      <c r="D160" s="588">
        <v>1.0164</v>
      </c>
      <c r="E160" s="597" t="s">
        <v>299</v>
      </c>
      <c r="F160" s="587">
        <v>0</v>
      </c>
      <c r="G160" s="588">
        <v>0</v>
      </c>
      <c r="H160" s="590">
        <v>4.9406564584124654E-324</v>
      </c>
      <c r="I160" s="587">
        <v>9.8813129168249309E-324</v>
      </c>
      <c r="J160" s="588">
        <v>9.8813129168249309E-324</v>
      </c>
      <c r="K160" s="598" t="s">
        <v>299</v>
      </c>
    </row>
    <row r="161" spans="1:11" ht="14.4" customHeight="1" thickBot="1" x14ac:dyDescent="0.35">
      <c r="A161" s="609" t="s">
        <v>452</v>
      </c>
      <c r="B161" s="587">
        <v>0</v>
      </c>
      <c r="C161" s="587">
        <v>3.5089999999999999</v>
      </c>
      <c r="D161" s="588">
        <v>3.5089999999999999</v>
      </c>
      <c r="E161" s="597" t="s">
        <v>299</v>
      </c>
      <c r="F161" s="587">
        <v>0</v>
      </c>
      <c r="G161" s="588">
        <v>0</v>
      </c>
      <c r="H161" s="590">
        <v>4.9406564584124654E-324</v>
      </c>
      <c r="I161" s="587">
        <v>9.8813129168249309E-324</v>
      </c>
      <c r="J161" s="588">
        <v>9.8813129168249309E-324</v>
      </c>
      <c r="K161" s="598" t="s">
        <v>299</v>
      </c>
    </row>
    <row r="162" spans="1:11" ht="14.4" customHeight="1" thickBot="1" x14ac:dyDescent="0.35">
      <c r="A162" s="609" t="s">
        <v>453</v>
      </c>
      <c r="B162" s="587">
        <v>4.9406564584124654E-324</v>
      </c>
      <c r="C162" s="587">
        <v>2.0327999999999999</v>
      </c>
      <c r="D162" s="588">
        <v>2.0327999999999999</v>
      </c>
      <c r="E162" s="597" t="s">
        <v>305</v>
      </c>
      <c r="F162" s="587">
        <v>0</v>
      </c>
      <c r="G162" s="588">
        <v>0</v>
      </c>
      <c r="H162" s="590">
        <v>4.9406564584124654E-324</v>
      </c>
      <c r="I162" s="587">
        <v>9.8813129168249309E-324</v>
      </c>
      <c r="J162" s="588">
        <v>9.8813129168249309E-324</v>
      </c>
      <c r="K162" s="598" t="s">
        <v>299</v>
      </c>
    </row>
    <row r="163" spans="1:11" ht="14.4" customHeight="1" thickBot="1" x14ac:dyDescent="0.35">
      <c r="A163" s="608" t="s">
        <v>454</v>
      </c>
      <c r="B163" s="592">
        <v>0</v>
      </c>
      <c r="C163" s="592">
        <v>372.36619000000098</v>
      </c>
      <c r="D163" s="593">
        <v>372.36619000000098</v>
      </c>
      <c r="E163" s="594" t="s">
        <v>299</v>
      </c>
      <c r="F163" s="592">
        <v>0</v>
      </c>
      <c r="G163" s="593">
        <v>0</v>
      </c>
      <c r="H163" s="595">
        <v>4.9406564584124654E-324</v>
      </c>
      <c r="I163" s="592">
        <v>9.8813129168249309E-324</v>
      </c>
      <c r="J163" s="593">
        <v>9.8813129168249309E-324</v>
      </c>
      <c r="K163" s="596" t="s">
        <v>299</v>
      </c>
    </row>
    <row r="164" spans="1:11" ht="14.4" customHeight="1" thickBot="1" x14ac:dyDescent="0.35">
      <c r="A164" s="609" t="s">
        <v>455</v>
      </c>
      <c r="B164" s="587">
        <v>0</v>
      </c>
      <c r="C164" s="587">
        <v>372.36619000000098</v>
      </c>
      <c r="D164" s="588">
        <v>372.36619000000098</v>
      </c>
      <c r="E164" s="597" t="s">
        <v>299</v>
      </c>
      <c r="F164" s="587">
        <v>0</v>
      </c>
      <c r="G164" s="588">
        <v>0</v>
      </c>
      <c r="H164" s="590">
        <v>4.9406564584124654E-324</v>
      </c>
      <c r="I164" s="587">
        <v>9.8813129168249309E-324</v>
      </c>
      <c r="J164" s="588">
        <v>9.8813129168249309E-324</v>
      </c>
      <c r="K164" s="598" t="s">
        <v>299</v>
      </c>
    </row>
    <row r="165" spans="1:11" ht="14.4" customHeight="1" thickBot="1" x14ac:dyDescent="0.35">
      <c r="A165" s="608" t="s">
        <v>456</v>
      </c>
      <c r="B165" s="592">
        <v>4.9406564584124654E-324</v>
      </c>
      <c r="C165" s="592">
        <v>12.212</v>
      </c>
      <c r="D165" s="593">
        <v>12.212</v>
      </c>
      <c r="E165" s="594" t="s">
        <v>305</v>
      </c>
      <c r="F165" s="592">
        <v>0</v>
      </c>
      <c r="G165" s="593">
        <v>0</v>
      </c>
      <c r="H165" s="595">
        <v>4.9406564584124654E-324</v>
      </c>
      <c r="I165" s="592">
        <v>9.8813129168249309E-324</v>
      </c>
      <c r="J165" s="593">
        <v>9.8813129168249309E-324</v>
      </c>
      <c r="K165" s="596" t="s">
        <v>299</v>
      </c>
    </row>
    <row r="166" spans="1:11" ht="14.4" customHeight="1" thickBot="1" x14ac:dyDescent="0.35">
      <c r="A166" s="609" t="s">
        <v>457</v>
      </c>
      <c r="B166" s="587">
        <v>4.9406564584124654E-324</v>
      </c>
      <c r="C166" s="587">
        <v>12.212</v>
      </c>
      <c r="D166" s="588">
        <v>12.212</v>
      </c>
      <c r="E166" s="597" t="s">
        <v>305</v>
      </c>
      <c r="F166" s="587">
        <v>0</v>
      </c>
      <c r="G166" s="588">
        <v>0</v>
      </c>
      <c r="H166" s="590">
        <v>4.9406564584124654E-324</v>
      </c>
      <c r="I166" s="587">
        <v>9.8813129168249309E-324</v>
      </c>
      <c r="J166" s="588">
        <v>9.8813129168249309E-324</v>
      </c>
      <c r="K166" s="598" t="s">
        <v>299</v>
      </c>
    </row>
    <row r="167" spans="1:11" ht="14.4" customHeight="1" thickBot="1" x14ac:dyDescent="0.35">
      <c r="A167" s="606" t="s">
        <v>458</v>
      </c>
      <c r="B167" s="587">
        <v>0</v>
      </c>
      <c r="C167" s="587">
        <v>2.76261</v>
      </c>
      <c r="D167" s="588">
        <v>2.76261</v>
      </c>
      <c r="E167" s="597" t="s">
        <v>299</v>
      </c>
      <c r="F167" s="587">
        <v>0</v>
      </c>
      <c r="G167" s="588">
        <v>0</v>
      </c>
      <c r="H167" s="590">
        <v>4.9406564584124654E-324</v>
      </c>
      <c r="I167" s="587">
        <v>9.8813129168249309E-324</v>
      </c>
      <c r="J167" s="588">
        <v>9.8813129168249309E-324</v>
      </c>
      <c r="K167" s="598" t="s">
        <v>299</v>
      </c>
    </row>
    <row r="168" spans="1:11" ht="14.4" customHeight="1" thickBot="1" x14ac:dyDescent="0.35">
      <c r="A168" s="607" t="s">
        <v>459</v>
      </c>
      <c r="B168" s="587">
        <v>0</v>
      </c>
      <c r="C168" s="587">
        <v>2.76261</v>
      </c>
      <c r="D168" s="588">
        <v>2.76261</v>
      </c>
      <c r="E168" s="597" t="s">
        <v>299</v>
      </c>
      <c r="F168" s="587">
        <v>0</v>
      </c>
      <c r="G168" s="588">
        <v>0</v>
      </c>
      <c r="H168" s="590">
        <v>4.9406564584124654E-324</v>
      </c>
      <c r="I168" s="587">
        <v>9.8813129168249309E-324</v>
      </c>
      <c r="J168" s="588">
        <v>9.8813129168249309E-324</v>
      </c>
      <c r="K168" s="598" t="s">
        <v>299</v>
      </c>
    </row>
    <row r="169" spans="1:11" ht="14.4" customHeight="1" thickBot="1" x14ac:dyDescent="0.35">
      <c r="A169" s="608" t="s">
        <v>460</v>
      </c>
      <c r="B169" s="592">
        <v>0</v>
      </c>
      <c r="C169" s="592">
        <v>2.76261</v>
      </c>
      <c r="D169" s="593">
        <v>2.76261</v>
      </c>
      <c r="E169" s="594" t="s">
        <v>299</v>
      </c>
      <c r="F169" s="592">
        <v>0</v>
      </c>
      <c r="G169" s="593">
        <v>0</v>
      </c>
      <c r="H169" s="595">
        <v>4.9406564584124654E-324</v>
      </c>
      <c r="I169" s="592">
        <v>9.8813129168249309E-324</v>
      </c>
      <c r="J169" s="593">
        <v>9.8813129168249309E-324</v>
      </c>
      <c r="K169" s="596" t="s">
        <v>299</v>
      </c>
    </row>
    <row r="170" spans="1:11" ht="14.4" customHeight="1" thickBot="1" x14ac:dyDescent="0.35">
      <c r="A170" s="609" t="s">
        <v>461</v>
      </c>
      <c r="B170" s="587">
        <v>0</v>
      </c>
      <c r="C170" s="587">
        <v>2.76261</v>
      </c>
      <c r="D170" s="588">
        <v>2.76261</v>
      </c>
      <c r="E170" s="597" t="s">
        <v>299</v>
      </c>
      <c r="F170" s="587">
        <v>0</v>
      </c>
      <c r="G170" s="588">
        <v>0</v>
      </c>
      <c r="H170" s="590">
        <v>4.9406564584124654E-324</v>
      </c>
      <c r="I170" s="587">
        <v>9.8813129168249309E-324</v>
      </c>
      <c r="J170" s="588">
        <v>9.8813129168249309E-324</v>
      </c>
      <c r="K170" s="598" t="s">
        <v>299</v>
      </c>
    </row>
    <row r="171" spans="1:11" ht="14.4" customHeight="1" thickBot="1" x14ac:dyDescent="0.35">
      <c r="A171" s="605" t="s">
        <v>462</v>
      </c>
      <c r="B171" s="587">
        <v>88451.167735449199</v>
      </c>
      <c r="C171" s="587">
        <v>93572.715190000003</v>
      </c>
      <c r="D171" s="588">
        <v>5121.5474545507504</v>
      </c>
      <c r="E171" s="589">
        <v>1.0579025419970001</v>
      </c>
      <c r="F171" s="587">
        <v>100393.317817381</v>
      </c>
      <c r="G171" s="588">
        <v>16732.2196362301</v>
      </c>
      <c r="H171" s="590">
        <v>9320.8368100000007</v>
      </c>
      <c r="I171" s="587">
        <v>15442.111370000001</v>
      </c>
      <c r="J171" s="588">
        <v>-1290.1082662301201</v>
      </c>
      <c r="K171" s="591">
        <v>0.153816127464</v>
      </c>
    </row>
    <row r="172" spans="1:11" ht="14.4" customHeight="1" thickBot="1" x14ac:dyDescent="0.35">
      <c r="A172" s="606" t="s">
        <v>463</v>
      </c>
      <c r="B172" s="587">
        <v>87011.576492495296</v>
      </c>
      <c r="C172" s="587">
        <v>92220.157569999996</v>
      </c>
      <c r="D172" s="588">
        <v>5208.5810775047003</v>
      </c>
      <c r="E172" s="589">
        <v>1.0598607827540001</v>
      </c>
      <c r="F172" s="587">
        <v>100382.34574429999</v>
      </c>
      <c r="G172" s="588">
        <v>16730.390957383301</v>
      </c>
      <c r="H172" s="590">
        <v>9320.8368499999997</v>
      </c>
      <c r="I172" s="587">
        <v>15432.96521</v>
      </c>
      <c r="J172" s="588">
        <v>-1297.4257473832799</v>
      </c>
      <c r="K172" s="591">
        <v>0.153741826768</v>
      </c>
    </row>
    <row r="173" spans="1:11" ht="14.4" customHeight="1" thickBot="1" x14ac:dyDescent="0.35">
      <c r="A173" s="607" t="s">
        <v>464</v>
      </c>
      <c r="B173" s="587">
        <v>87011.576492495296</v>
      </c>
      <c r="C173" s="587">
        <v>92220.157569999996</v>
      </c>
      <c r="D173" s="588">
        <v>5208.5810775047003</v>
      </c>
      <c r="E173" s="589">
        <v>1.0598607827540001</v>
      </c>
      <c r="F173" s="587">
        <v>100382.34574429999</v>
      </c>
      <c r="G173" s="588">
        <v>16730.390957383301</v>
      </c>
      <c r="H173" s="590">
        <v>9320.8368499999997</v>
      </c>
      <c r="I173" s="587">
        <v>15432.96521</v>
      </c>
      <c r="J173" s="588">
        <v>-1297.4257473832799</v>
      </c>
      <c r="K173" s="591">
        <v>0.153741826768</v>
      </c>
    </row>
    <row r="174" spans="1:11" ht="14.4" customHeight="1" thickBot="1" x14ac:dyDescent="0.35">
      <c r="A174" s="608" t="s">
        <v>465</v>
      </c>
      <c r="B174" s="592">
        <v>398.577236741121</v>
      </c>
      <c r="C174" s="592">
        <v>339.67036999999999</v>
      </c>
      <c r="D174" s="593">
        <v>-58.906866741121</v>
      </c>
      <c r="E174" s="599">
        <v>0.85220714754600002</v>
      </c>
      <c r="F174" s="592">
        <v>335.34598472314701</v>
      </c>
      <c r="G174" s="593">
        <v>55.890997453856997</v>
      </c>
      <c r="H174" s="595">
        <v>24.92745</v>
      </c>
      <c r="I174" s="592">
        <v>42.846530000000001</v>
      </c>
      <c r="J174" s="593">
        <v>-13.044467453856999</v>
      </c>
      <c r="K174" s="600">
        <v>0.127768131875</v>
      </c>
    </row>
    <row r="175" spans="1:11" ht="14.4" customHeight="1" thickBot="1" x14ac:dyDescent="0.35">
      <c r="A175" s="609" t="s">
        <v>466</v>
      </c>
      <c r="B175" s="587">
        <v>17.199592100846001</v>
      </c>
      <c r="C175" s="587">
        <v>21.786860000000001</v>
      </c>
      <c r="D175" s="588">
        <v>4.5872678991529998</v>
      </c>
      <c r="E175" s="589">
        <v>1.26670794704</v>
      </c>
      <c r="F175" s="587">
        <v>24.124736663042999</v>
      </c>
      <c r="G175" s="588">
        <v>4.02078944384</v>
      </c>
      <c r="H175" s="590">
        <v>1.1834499999999999</v>
      </c>
      <c r="I175" s="587">
        <v>1.6191500000000001</v>
      </c>
      <c r="J175" s="588">
        <v>-2.4016394438400002</v>
      </c>
      <c r="K175" s="591">
        <v>6.7115758509999998E-2</v>
      </c>
    </row>
    <row r="176" spans="1:11" ht="14.4" customHeight="1" thickBot="1" x14ac:dyDescent="0.35">
      <c r="A176" s="609" t="s">
        <v>467</v>
      </c>
      <c r="B176" s="587">
        <v>1.908137466795</v>
      </c>
      <c r="C176" s="587">
        <v>0.56086000000000003</v>
      </c>
      <c r="D176" s="588">
        <v>-1.347277466795</v>
      </c>
      <c r="E176" s="589">
        <v>0.29393060497899998</v>
      </c>
      <c r="F176" s="587">
        <v>0.59605205100900005</v>
      </c>
      <c r="G176" s="588">
        <v>9.9342008501000001E-2</v>
      </c>
      <c r="H176" s="590">
        <v>4.9406564584124654E-324</v>
      </c>
      <c r="I176" s="587">
        <v>9.8813129168249309E-324</v>
      </c>
      <c r="J176" s="588">
        <v>-9.9342008501000001E-2</v>
      </c>
      <c r="K176" s="591">
        <v>1.4821969375237396E-323</v>
      </c>
    </row>
    <row r="177" spans="1:11" ht="14.4" customHeight="1" thickBot="1" x14ac:dyDescent="0.35">
      <c r="A177" s="609" t="s">
        <v>468</v>
      </c>
      <c r="B177" s="587">
        <v>241.86254851602899</v>
      </c>
      <c r="C177" s="587">
        <v>206.26742999999999</v>
      </c>
      <c r="D177" s="588">
        <v>-35.595118516028997</v>
      </c>
      <c r="E177" s="589">
        <v>0.85282914310400004</v>
      </c>
      <c r="F177" s="587">
        <v>203.30842679171701</v>
      </c>
      <c r="G177" s="588">
        <v>33.884737798619</v>
      </c>
      <c r="H177" s="590">
        <v>14.609</v>
      </c>
      <c r="I177" s="587">
        <v>31.304739999999999</v>
      </c>
      <c r="J177" s="588">
        <v>-2.5799977986189999</v>
      </c>
      <c r="K177" s="591">
        <v>0.15397659848100001</v>
      </c>
    </row>
    <row r="178" spans="1:11" ht="14.4" customHeight="1" thickBot="1" x14ac:dyDescent="0.35">
      <c r="A178" s="609" t="s">
        <v>469</v>
      </c>
      <c r="B178" s="587">
        <v>47.493888214301002</v>
      </c>
      <c r="C178" s="587">
        <v>80.513630000000006</v>
      </c>
      <c r="D178" s="588">
        <v>33.019741785698002</v>
      </c>
      <c r="E178" s="589">
        <v>1.695241914848</v>
      </c>
      <c r="F178" s="587">
        <v>93.643843212590994</v>
      </c>
      <c r="G178" s="588">
        <v>15.607307202097999</v>
      </c>
      <c r="H178" s="590">
        <v>4.9406564584124654E-324</v>
      </c>
      <c r="I178" s="587">
        <v>0.78764000000000001</v>
      </c>
      <c r="J178" s="588">
        <v>-14.819667202098</v>
      </c>
      <c r="K178" s="591">
        <v>8.4110174559999997E-3</v>
      </c>
    </row>
    <row r="179" spans="1:11" ht="14.4" customHeight="1" thickBot="1" x14ac:dyDescent="0.35">
      <c r="A179" s="609" t="s">
        <v>470</v>
      </c>
      <c r="B179" s="587">
        <v>81.742327329437003</v>
      </c>
      <c r="C179" s="587">
        <v>12.59759</v>
      </c>
      <c r="D179" s="588">
        <v>-69.144737329437007</v>
      </c>
      <c r="E179" s="589">
        <v>0.15411342460499999</v>
      </c>
      <c r="F179" s="587">
        <v>13.672926004784999</v>
      </c>
      <c r="G179" s="588">
        <v>2.278821000797</v>
      </c>
      <c r="H179" s="590">
        <v>9.1349999999999998</v>
      </c>
      <c r="I179" s="587">
        <v>9.1349999999999998</v>
      </c>
      <c r="J179" s="588">
        <v>6.8561789992020001</v>
      </c>
      <c r="K179" s="591">
        <v>0.66810864015500004</v>
      </c>
    </row>
    <row r="180" spans="1:11" ht="14.4" customHeight="1" thickBot="1" x14ac:dyDescent="0.35">
      <c r="A180" s="609" t="s">
        <v>471</v>
      </c>
      <c r="B180" s="587">
        <v>6.6547785034959999</v>
      </c>
      <c r="C180" s="587">
        <v>17.943999999999999</v>
      </c>
      <c r="D180" s="588">
        <v>11.289221496504</v>
      </c>
      <c r="E180" s="589">
        <v>2.6964083012789999</v>
      </c>
      <c r="F180" s="587">
        <v>0</v>
      </c>
      <c r="G180" s="588">
        <v>0</v>
      </c>
      <c r="H180" s="590">
        <v>4.9406564584124654E-324</v>
      </c>
      <c r="I180" s="587">
        <v>9.8813129168249309E-324</v>
      </c>
      <c r="J180" s="588">
        <v>9.8813129168249309E-324</v>
      </c>
      <c r="K180" s="598" t="s">
        <v>299</v>
      </c>
    </row>
    <row r="181" spans="1:11" ht="14.4" customHeight="1" thickBot="1" x14ac:dyDescent="0.35">
      <c r="A181" s="608" t="s">
        <v>472</v>
      </c>
      <c r="B181" s="592">
        <v>72.001004262251996</v>
      </c>
      <c r="C181" s="592">
        <v>53.014209999999999</v>
      </c>
      <c r="D181" s="593">
        <v>-18.986794262252001</v>
      </c>
      <c r="E181" s="599">
        <v>0.73629820226999998</v>
      </c>
      <c r="F181" s="592">
        <v>0</v>
      </c>
      <c r="G181" s="593">
        <v>0</v>
      </c>
      <c r="H181" s="595">
        <v>0.69008999999999998</v>
      </c>
      <c r="I181" s="592">
        <v>11.195919999999999</v>
      </c>
      <c r="J181" s="593">
        <v>11.195919999999999</v>
      </c>
      <c r="K181" s="596" t="s">
        <v>299</v>
      </c>
    </row>
    <row r="182" spans="1:11" ht="14.4" customHeight="1" thickBot="1" x14ac:dyDescent="0.35">
      <c r="A182" s="609" t="s">
        <v>473</v>
      </c>
      <c r="B182" s="587">
        <v>72.001004262251996</v>
      </c>
      <c r="C182" s="587">
        <v>49.914369999999998</v>
      </c>
      <c r="D182" s="588">
        <v>-22.086634262252002</v>
      </c>
      <c r="E182" s="589">
        <v>0.69324546943999998</v>
      </c>
      <c r="F182" s="587">
        <v>0</v>
      </c>
      <c r="G182" s="588">
        <v>0</v>
      </c>
      <c r="H182" s="590">
        <v>0.24129</v>
      </c>
      <c r="I182" s="587">
        <v>10.27632</v>
      </c>
      <c r="J182" s="588">
        <v>10.27632</v>
      </c>
      <c r="K182" s="598" t="s">
        <v>299</v>
      </c>
    </row>
    <row r="183" spans="1:11" ht="14.4" customHeight="1" thickBot="1" x14ac:dyDescent="0.35">
      <c r="A183" s="609" t="s">
        <v>474</v>
      </c>
      <c r="B183" s="587">
        <v>0</v>
      </c>
      <c r="C183" s="587">
        <v>3.0998399999999999</v>
      </c>
      <c r="D183" s="588">
        <v>3.0998399999999999</v>
      </c>
      <c r="E183" s="597" t="s">
        <v>299</v>
      </c>
      <c r="F183" s="587">
        <v>0</v>
      </c>
      <c r="G183" s="588">
        <v>0</v>
      </c>
      <c r="H183" s="590">
        <v>0.44879999999999998</v>
      </c>
      <c r="I183" s="587">
        <v>0.91959999999999997</v>
      </c>
      <c r="J183" s="588">
        <v>0.91959999999999997</v>
      </c>
      <c r="K183" s="598" t="s">
        <v>299</v>
      </c>
    </row>
    <row r="184" spans="1:11" ht="14.4" customHeight="1" thickBot="1" x14ac:dyDescent="0.35">
      <c r="A184" s="608" t="s">
        <v>475</v>
      </c>
      <c r="B184" s="592">
        <v>56.998535209243002</v>
      </c>
      <c r="C184" s="592">
        <v>27.858779999999999</v>
      </c>
      <c r="D184" s="593">
        <v>-29.139755209242999</v>
      </c>
      <c r="E184" s="599">
        <v>0.48876308659000001</v>
      </c>
      <c r="F184" s="592">
        <v>35.999759576491002</v>
      </c>
      <c r="G184" s="593">
        <v>5.9999599294149997</v>
      </c>
      <c r="H184" s="595">
        <v>-8.9665999999999997</v>
      </c>
      <c r="I184" s="592">
        <v>3.3999999998999997E-2</v>
      </c>
      <c r="J184" s="593">
        <v>-5.9659599294149999</v>
      </c>
      <c r="K184" s="600">
        <v>9.4445075100000003E-4</v>
      </c>
    </row>
    <row r="185" spans="1:11" ht="14.4" customHeight="1" thickBot="1" x14ac:dyDescent="0.35">
      <c r="A185" s="609" t="s">
        <v>476</v>
      </c>
      <c r="B185" s="587">
        <v>54.998139473865002</v>
      </c>
      <c r="C185" s="587">
        <v>25.781040000000001</v>
      </c>
      <c r="D185" s="588">
        <v>-29.217099473865002</v>
      </c>
      <c r="E185" s="589">
        <v>0.46876203898199997</v>
      </c>
      <c r="F185" s="587">
        <v>35.999759576491002</v>
      </c>
      <c r="G185" s="588">
        <v>5.9999599294149997</v>
      </c>
      <c r="H185" s="590">
        <v>3.4000000000000002E-2</v>
      </c>
      <c r="I185" s="587">
        <v>3.4000000000000002E-2</v>
      </c>
      <c r="J185" s="588">
        <v>-5.9659599294149999</v>
      </c>
      <c r="K185" s="591">
        <v>9.4445075100000003E-4</v>
      </c>
    </row>
    <row r="186" spans="1:11" ht="14.4" customHeight="1" thickBot="1" x14ac:dyDescent="0.35">
      <c r="A186" s="609" t="s">
        <v>477</v>
      </c>
      <c r="B186" s="587">
        <v>2.000395735378</v>
      </c>
      <c r="C186" s="587">
        <v>2.0777399999999999</v>
      </c>
      <c r="D186" s="588">
        <v>7.7344264620999997E-2</v>
      </c>
      <c r="E186" s="589">
        <v>1.0386644818590001</v>
      </c>
      <c r="F186" s="587">
        <v>0</v>
      </c>
      <c r="G186" s="588">
        <v>0</v>
      </c>
      <c r="H186" s="590">
        <v>-9.0006000000000004</v>
      </c>
      <c r="I186" s="587">
        <v>0</v>
      </c>
      <c r="J186" s="588">
        <v>0</v>
      </c>
      <c r="K186" s="598" t="s">
        <v>299</v>
      </c>
    </row>
    <row r="187" spans="1:11" ht="14.4" customHeight="1" thickBot="1" x14ac:dyDescent="0.35">
      <c r="A187" s="608" t="s">
        <v>478</v>
      </c>
      <c r="B187" s="592">
        <v>0</v>
      </c>
      <c r="C187" s="592">
        <v>-46.647120000000001</v>
      </c>
      <c r="D187" s="593">
        <v>-46.647120000000001</v>
      </c>
      <c r="E187" s="594" t="s">
        <v>299</v>
      </c>
      <c r="F187" s="592">
        <v>0</v>
      </c>
      <c r="G187" s="593">
        <v>0</v>
      </c>
      <c r="H187" s="595">
        <v>4.9406564584124654E-324</v>
      </c>
      <c r="I187" s="592">
        <v>9.8813129168249309E-324</v>
      </c>
      <c r="J187" s="593">
        <v>9.8813129168249309E-324</v>
      </c>
      <c r="K187" s="596" t="s">
        <v>299</v>
      </c>
    </row>
    <row r="188" spans="1:11" ht="14.4" customHeight="1" thickBot="1" x14ac:dyDescent="0.35">
      <c r="A188" s="609" t="s">
        <v>479</v>
      </c>
      <c r="B188" s="587">
        <v>4.9406564584124654E-324</v>
      </c>
      <c r="C188" s="587">
        <v>-46.647120000000001</v>
      </c>
      <c r="D188" s="588">
        <v>-46.647120000000001</v>
      </c>
      <c r="E188" s="597" t="s">
        <v>305</v>
      </c>
      <c r="F188" s="587">
        <v>0</v>
      </c>
      <c r="G188" s="588">
        <v>0</v>
      </c>
      <c r="H188" s="590">
        <v>4.9406564584124654E-324</v>
      </c>
      <c r="I188" s="587">
        <v>9.8813129168249309E-324</v>
      </c>
      <c r="J188" s="588">
        <v>9.8813129168249309E-324</v>
      </c>
      <c r="K188" s="598" t="s">
        <v>299</v>
      </c>
    </row>
    <row r="189" spans="1:11" ht="14.4" customHeight="1" thickBot="1" x14ac:dyDescent="0.35">
      <c r="A189" s="608" t="s">
        <v>480</v>
      </c>
      <c r="B189" s="592">
        <v>86483.999716282706</v>
      </c>
      <c r="C189" s="592">
        <v>89344.329989999998</v>
      </c>
      <c r="D189" s="593">
        <v>2860.3302737173199</v>
      </c>
      <c r="E189" s="599">
        <v>1.033073519762</v>
      </c>
      <c r="F189" s="592">
        <v>100011</v>
      </c>
      <c r="G189" s="593">
        <v>16668.5</v>
      </c>
      <c r="H189" s="595">
        <v>9214.4729800000005</v>
      </c>
      <c r="I189" s="592">
        <v>15163.957689999999</v>
      </c>
      <c r="J189" s="593">
        <v>-1504.54231000001</v>
      </c>
      <c r="K189" s="600">
        <v>0.15162289838099999</v>
      </c>
    </row>
    <row r="190" spans="1:11" ht="14.4" customHeight="1" thickBot="1" x14ac:dyDescent="0.35">
      <c r="A190" s="609" t="s">
        <v>481</v>
      </c>
      <c r="B190" s="587">
        <v>48678.999853244801</v>
      </c>
      <c r="C190" s="587">
        <v>45213.062330000001</v>
      </c>
      <c r="D190" s="588">
        <v>-3465.9375232448401</v>
      </c>
      <c r="E190" s="589">
        <v>0.92880014926900001</v>
      </c>
      <c r="F190" s="587">
        <v>53721</v>
      </c>
      <c r="G190" s="588">
        <v>8953.5000000000091</v>
      </c>
      <c r="H190" s="590">
        <v>3346.7576600000002</v>
      </c>
      <c r="I190" s="587">
        <v>6340.9760699999997</v>
      </c>
      <c r="J190" s="588">
        <v>-2612.5239300000098</v>
      </c>
      <c r="K190" s="591">
        <v>0.118035331993</v>
      </c>
    </row>
    <row r="191" spans="1:11" ht="14.4" customHeight="1" thickBot="1" x14ac:dyDescent="0.35">
      <c r="A191" s="609" t="s">
        <v>482</v>
      </c>
      <c r="B191" s="587">
        <v>37804.999863037803</v>
      </c>
      <c r="C191" s="587">
        <v>44131.267659999998</v>
      </c>
      <c r="D191" s="588">
        <v>6326.26779696217</v>
      </c>
      <c r="E191" s="589">
        <v>1.1673394476879999</v>
      </c>
      <c r="F191" s="587">
        <v>46290</v>
      </c>
      <c r="G191" s="588">
        <v>7715</v>
      </c>
      <c r="H191" s="590">
        <v>5867.7153200000002</v>
      </c>
      <c r="I191" s="587">
        <v>8822.9816200000005</v>
      </c>
      <c r="J191" s="588">
        <v>1107.98162</v>
      </c>
      <c r="K191" s="591">
        <v>0.190602324908</v>
      </c>
    </row>
    <row r="192" spans="1:11" ht="14.4" customHeight="1" thickBot="1" x14ac:dyDescent="0.35">
      <c r="A192" s="608" t="s">
        <v>483</v>
      </c>
      <c r="B192" s="592">
        <v>0</v>
      </c>
      <c r="C192" s="592">
        <v>2501.9313400000001</v>
      </c>
      <c r="D192" s="593">
        <v>2501.9313400000001</v>
      </c>
      <c r="E192" s="594" t="s">
        <v>299</v>
      </c>
      <c r="F192" s="592">
        <v>0</v>
      </c>
      <c r="G192" s="593">
        <v>0</v>
      </c>
      <c r="H192" s="595">
        <v>89.71293</v>
      </c>
      <c r="I192" s="592">
        <v>214.93107000000001</v>
      </c>
      <c r="J192" s="593">
        <v>214.93107000000001</v>
      </c>
      <c r="K192" s="596" t="s">
        <v>299</v>
      </c>
    </row>
    <row r="193" spans="1:11" ht="14.4" customHeight="1" thickBot="1" x14ac:dyDescent="0.35">
      <c r="A193" s="609" t="s">
        <v>484</v>
      </c>
      <c r="B193" s="587">
        <v>4.9406564584124654E-324</v>
      </c>
      <c r="C193" s="587">
        <v>1689.1268600000001</v>
      </c>
      <c r="D193" s="588">
        <v>1689.1268600000001</v>
      </c>
      <c r="E193" s="597" t="s">
        <v>305</v>
      </c>
      <c r="F193" s="587">
        <v>0</v>
      </c>
      <c r="G193" s="588">
        <v>0</v>
      </c>
      <c r="H193" s="590">
        <v>4.9406564584124654E-324</v>
      </c>
      <c r="I193" s="587">
        <v>125.21814000000001</v>
      </c>
      <c r="J193" s="588">
        <v>125.21814000000001</v>
      </c>
      <c r="K193" s="598" t="s">
        <v>299</v>
      </c>
    </row>
    <row r="194" spans="1:11" ht="14.4" customHeight="1" thickBot="1" x14ac:dyDescent="0.35">
      <c r="A194" s="609" t="s">
        <v>485</v>
      </c>
      <c r="B194" s="587">
        <v>0</v>
      </c>
      <c r="C194" s="587">
        <v>812.80448000000001</v>
      </c>
      <c r="D194" s="588">
        <v>812.80448000000001</v>
      </c>
      <c r="E194" s="597" t="s">
        <v>299</v>
      </c>
      <c r="F194" s="587">
        <v>0</v>
      </c>
      <c r="G194" s="588">
        <v>0</v>
      </c>
      <c r="H194" s="590">
        <v>89.71293</v>
      </c>
      <c r="I194" s="587">
        <v>89.71293</v>
      </c>
      <c r="J194" s="588">
        <v>89.71293</v>
      </c>
      <c r="K194" s="598" t="s">
        <v>299</v>
      </c>
    </row>
    <row r="195" spans="1:11" ht="14.4" customHeight="1" thickBot="1" x14ac:dyDescent="0.35">
      <c r="A195" s="606" t="s">
        <v>486</v>
      </c>
      <c r="B195" s="587">
        <v>1439.5912429539601</v>
      </c>
      <c r="C195" s="587">
        <v>1352.55762</v>
      </c>
      <c r="D195" s="588">
        <v>-87.033622953958997</v>
      </c>
      <c r="E195" s="589">
        <v>0.93954282274199996</v>
      </c>
      <c r="F195" s="587">
        <v>10.97207308103</v>
      </c>
      <c r="G195" s="588">
        <v>1.828678846838</v>
      </c>
      <c r="H195" s="590">
        <v>-4.0000000000000003E-5</v>
      </c>
      <c r="I195" s="587">
        <v>9.1461600000000001</v>
      </c>
      <c r="J195" s="588">
        <v>7.3174811531610002</v>
      </c>
      <c r="K195" s="591">
        <v>0.83358540655400004</v>
      </c>
    </row>
    <row r="196" spans="1:11" ht="14.4" customHeight="1" thickBot="1" x14ac:dyDescent="0.35">
      <c r="A196" s="607" t="s">
        <v>487</v>
      </c>
      <c r="B196" s="587">
        <v>1428.71133577155</v>
      </c>
      <c r="C196" s="587">
        <v>1294.85826</v>
      </c>
      <c r="D196" s="588">
        <v>-133.853075771546</v>
      </c>
      <c r="E196" s="589">
        <v>0.90631202229499996</v>
      </c>
      <c r="F196" s="587">
        <v>0</v>
      </c>
      <c r="G196" s="588">
        <v>0</v>
      </c>
      <c r="H196" s="590">
        <v>4.9406564584124654E-324</v>
      </c>
      <c r="I196" s="587">
        <v>9.8813129168249309E-324</v>
      </c>
      <c r="J196" s="588">
        <v>9.8813129168249309E-324</v>
      </c>
      <c r="K196" s="598" t="s">
        <v>299</v>
      </c>
    </row>
    <row r="197" spans="1:11" ht="14.4" customHeight="1" thickBot="1" x14ac:dyDescent="0.35">
      <c r="A197" s="608" t="s">
        <v>488</v>
      </c>
      <c r="B197" s="592">
        <v>1428.71133577155</v>
      </c>
      <c r="C197" s="592">
        <v>1294.85826</v>
      </c>
      <c r="D197" s="593">
        <v>-133.853075771546</v>
      </c>
      <c r="E197" s="599">
        <v>0.90631202229499996</v>
      </c>
      <c r="F197" s="592">
        <v>0</v>
      </c>
      <c r="G197" s="593">
        <v>0</v>
      </c>
      <c r="H197" s="595">
        <v>4.9406564584124654E-324</v>
      </c>
      <c r="I197" s="592">
        <v>9.8813129168249309E-324</v>
      </c>
      <c r="J197" s="593">
        <v>9.8813129168249309E-324</v>
      </c>
      <c r="K197" s="596" t="s">
        <v>299</v>
      </c>
    </row>
    <row r="198" spans="1:11" ht="14.4" customHeight="1" thickBot="1" x14ac:dyDescent="0.35">
      <c r="A198" s="609" t="s">
        <v>489</v>
      </c>
      <c r="B198" s="587">
        <v>4.9406564584124654E-324</v>
      </c>
      <c r="C198" s="587">
        <v>248.51813000000001</v>
      </c>
      <c r="D198" s="588">
        <v>248.51813000000001</v>
      </c>
      <c r="E198" s="597" t="s">
        <v>305</v>
      </c>
      <c r="F198" s="587">
        <v>0</v>
      </c>
      <c r="G198" s="588">
        <v>0</v>
      </c>
      <c r="H198" s="590">
        <v>4.9406564584124654E-324</v>
      </c>
      <c r="I198" s="587">
        <v>9.8813129168249309E-324</v>
      </c>
      <c r="J198" s="588">
        <v>9.8813129168249309E-324</v>
      </c>
      <c r="K198" s="598" t="s">
        <v>299</v>
      </c>
    </row>
    <row r="199" spans="1:11" ht="14.4" customHeight="1" thickBot="1" x14ac:dyDescent="0.35">
      <c r="A199" s="609" t="s">
        <v>490</v>
      </c>
      <c r="B199" s="587">
        <v>0</v>
      </c>
      <c r="C199" s="587">
        <v>567.48239000000001</v>
      </c>
      <c r="D199" s="588">
        <v>567.48239000000001</v>
      </c>
      <c r="E199" s="597" t="s">
        <v>299</v>
      </c>
      <c r="F199" s="587">
        <v>0</v>
      </c>
      <c r="G199" s="588">
        <v>0</v>
      </c>
      <c r="H199" s="590">
        <v>4.9406564584124654E-324</v>
      </c>
      <c r="I199" s="587">
        <v>9.8813129168249309E-324</v>
      </c>
      <c r="J199" s="588">
        <v>9.8813129168249309E-324</v>
      </c>
      <c r="K199" s="598" t="s">
        <v>299</v>
      </c>
    </row>
    <row r="200" spans="1:11" ht="14.4" customHeight="1" thickBot="1" x14ac:dyDescent="0.35">
      <c r="A200" s="609" t="s">
        <v>491</v>
      </c>
      <c r="B200" s="587">
        <v>0</v>
      </c>
      <c r="C200" s="587">
        <v>1.452</v>
      </c>
      <c r="D200" s="588">
        <v>1.452</v>
      </c>
      <c r="E200" s="597" t="s">
        <v>299</v>
      </c>
      <c r="F200" s="587">
        <v>0</v>
      </c>
      <c r="G200" s="588">
        <v>0</v>
      </c>
      <c r="H200" s="590">
        <v>4.9406564584124654E-324</v>
      </c>
      <c r="I200" s="587">
        <v>9.8813129168249309E-324</v>
      </c>
      <c r="J200" s="588">
        <v>9.8813129168249309E-324</v>
      </c>
      <c r="K200" s="598" t="s">
        <v>299</v>
      </c>
    </row>
    <row r="201" spans="1:11" ht="14.4" customHeight="1" thickBot="1" x14ac:dyDescent="0.35">
      <c r="A201" s="609" t="s">
        <v>492</v>
      </c>
      <c r="B201" s="587">
        <v>0</v>
      </c>
      <c r="C201" s="587">
        <v>105.73636999999999</v>
      </c>
      <c r="D201" s="588">
        <v>105.73636999999999</v>
      </c>
      <c r="E201" s="597" t="s">
        <v>299</v>
      </c>
      <c r="F201" s="587">
        <v>0</v>
      </c>
      <c r="G201" s="588">
        <v>0</v>
      </c>
      <c r="H201" s="590">
        <v>4.9406564584124654E-324</v>
      </c>
      <c r="I201" s="587">
        <v>9.8813129168249309E-324</v>
      </c>
      <c r="J201" s="588">
        <v>9.8813129168249309E-324</v>
      </c>
      <c r="K201" s="598" t="s">
        <v>299</v>
      </c>
    </row>
    <row r="202" spans="1:11" ht="14.4" customHeight="1" thickBot="1" x14ac:dyDescent="0.35">
      <c r="A202" s="609" t="s">
        <v>493</v>
      </c>
      <c r="B202" s="587">
        <v>0</v>
      </c>
      <c r="C202" s="587">
        <v>194.65237999999999</v>
      </c>
      <c r="D202" s="588">
        <v>194.65237999999999</v>
      </c>
      <c r="E202" s="597" t="s">
        <v>299</v>
      </c>
      <c r="F202" s="587">
        <v>0</v>
      </c>
      <c r="G202" s="588">
        <v>0</v>
      </c>
      <c r="H202" s="590">
        <v>4.9406564584124654E-324</v>
      </c>
      <c r="I202" s="587">
        <v>9.8813129168249309E-324</v>
      </c>
      <c r="J202" s="588">
        <v>9.8813129168249309E-324</v>
      </c>
      <c r="K202" s="598" t="s">
        <v>299</v>
      </c>
    </row>
    <row r="203" spans="1:11" ht="14.4" customHeight="1" thickBot="1" x14ac:dyDescent="0.35">
      <c r="A203" s="609" t="s">
        <v>494</v>
      </c>
      <c r="B203" s="587">
        <v>0</v>
      </c>
      <c r="C203" s="587">
        <v>177.01698999999999</v>
      </c>
      <c r="D203" s="588">
        <v>177.01698999999999</v>
      </c>
      <c r="E203" s="597" t="s">
        <v>299</v>
      </c>
      <c r="F203" s="587">
        <v>0</v>
      </c>
      <c r="G203" s="588">
        <v>0</v>
      </c>
      <c r="H203" s="590">
        <v>4.9406564584124654E-324</v>
      </c>
      <c r="I203" s="587">
        <v>9.8813129168249309E-324</v>
      </c>
      <c r="J203" s="588">
        <v>9.8813129168249309E-324</v>
      </c>
      <c r="K203" s="598" t="s">
        <v>299</v>
      </c>
    </row>
    <row r="204" spans="1:11" ht="14.4" customHeight="1" thickBot="1" x14ac:dyDescent="0.35">
      <c r="A204" s="612" t="s">
        <v>495</v>
      </c>
      <c r="B204" s="592">
        <v>10.879907182413</v>
      </c>
      <c r="C204" s="592">
        <v>57.699359999999999</v>
      </c>
      <c r="D204" s="593">
        <v>46.819452817585997</v>
      </c>
      <c r="E204" s="599">
        <v>5.303295242561</v>
      </c>
      <c r="F204" s="592">
        <v>10.97207308103</v>
      </c>
      <c r="G204" s="593">
        <v>1.828678846838</v>
      </c>
      <c r="H204" s="595">
        <v>-4.0000000000000003E-5</v>
      </c>
      <c r="I204" s="592">
        <v>9.1461600000000001</v>
      </c>
      <c r="J204" s="593">
        <v>7.3174811531610002</v>
      </c>
      <c r="K204" s="600">
        <v>0.83358540655400004</v>
      </c>
    </row>
    <row r="205" spans="1:11" ht="14.4" customHeight="1" thickBot="1" x14ac:dyDescent="0.35">
      <c r="A205" s="608" t="s">
        <v>496</v>
      </c>
      <c r="B205" s="592">
        <v>0</v>
      </c>
      <c r="C205" s="592">
        <v>2.4116</v>
      </c>
      <c r="D205" s="593">
        <v>2.4116</v>
      </c>
      <c r="E205" s="594" t="s">
        <v>299</v>
      </c>
      <c r="F205" s="592">
        <v>0</v>
      </c>
      <c r="G205" s="593">
        <v>0</v>
      </c>
      <c r="H205" s="595">
        <v>-4.0000000000000003E-5</v>
      </c>
      <c r="I205" s="592">
        <v>-1.3999999999999999E-4</v>
      </c>
      <c r="J205" s="593">
        <v>-1.3999999999999999E-4</v>
      </c>
      <c r="K205" s="596" t="s">
        <v>299</v>
      </c>
    </row>
    <row r="206" spans="1:11" ht="14.4" customHeight="1" thickBot="1" x14ac:dyDescent="0.35">
      <c r="A206" s="609" t="s">
        <v>497</v>
      </c>
      <c r="B206" s="587">
        <v>0</v>
      </c>
      <c r="C206" s="587">
        <v>-4.0000000000000002E-4</v>
      </c>
      <c r="D206" s="588">
        <v>-4.0000000000000002E-4</v>
      </c>
      <c r="E206" s="597" t="s">
        <v>299</v>
      </c>
      <c r="F206" s="587">
        <v>0</v>
      </c>
      <c r="G206" s="588">
        <v>0</v>
      </c>
      <c r="H206" s="590">
        <v>-4.0000000000000003E-5</v>
      </c>
      <c r="I206" s="587">
        <v>-1.3999999999999999E-4</v>
      </c>
      <c r="J206" s="588">
        <v>-1.3999999999999999E-4</v>
      </c>
      <c r="K206" s="598" t="s">
        <v>299</v>
      </c>
    </row>
    <row r="207" spans="1:11" ht="14.4" customHeight="1" thickBot="1" x14ac:dyDescent="0.35">
      <c r="A207" s="609" t="s">
        <v>498</v>
      </c>
      <c r="B207" s="587">
        <v>4.9406564584124654E-324</v>
      </c>
      <c r="C207" s="587">
        <v>2.4119999999999999</v>
      </c>
      <c r="D207" s="588">
        <v>2.4119999999999999</v>
      </c>
      <c r="E207" s="597" t="s">
        <v>305</v>
      </c>
      <c r="F207" s="587">
        <v>0</v>
      </c>
      <c r="G207" s="588">
        <v>0</v>
      </c>
      <c r="H207" s="590">
        <v>4.9406564584124654E-324</v>
      </c>
      <c r="I207" s="587">
        <v>9.8813129168249309E-324</v>
      </c>
      <c r="J207" s="588">
        <v>9.8813129168249309E-324</v>
      </c>
      <c r="K207" s="598" t="s">
        <v>299</v>
      </c>
    </row>
    <row r="208" spans="1:11" ht="14.4" customHeight="1" thickBot="1" x14ac:dyDescent="0.35">
      <c r="A208" s="608" t="s">
        <v>499</v>
      </c>
      <c r="B208" s="592">
        <v>10.879907182413</v>
      </c>
      <c r="C208" s="592">
        <v>43.075760000000002</v>
      </c>
      <c r="D208" s="593">
        <v>32.195852817586001</v>
      </c>
      <c r="E208" s="599">
        <v>3.9592028937179999</v>
      </c>
      <c r="F208" s="592">
        <v>10.97207308103</v>
      </c>
      <c r="G208" s="593">
        <v>1.828678846838</v>
      </c>
      <c r="H208" s="595">
        <v>4.9406564584124654E-324</v>
      </c>
      <c r="I208" s="592">
        <v>9.1463000000000001</v>
      </c>
      <c r="J208" s="593">
        <v>7.3176211531610003</v>
      </c>
      <c r="K208" s="600">
        <v>0.83359816622100003</v>
      </c>
    </row>
    <row r="209" spans="1:11" ht="14.4" customHeight="1" thickBot="1" x14ac:dyDescent="0.35">
      <c r="A209" s="609" t="s">
        <v>500</v>
      </c>
      <c r="B209" s="587">
        <v>4.9406564584124654E-324</v>
      </c>
      <c r="C209" s="587">
        <v>16.66</v>
      </c>
      <c r="D209" s="588">
        <v>16.66</v>
      </c>
      <c r="E209" s="597" t="s">
        <v>305</v>
      </c>
      <c r="F209" s="587">
        <v>0</v>
      </c>
      <c r="G209" s="588">
        <v>0</v>
      </c>
      <c r="H209" s="590">
        <v>4.9406564584124654E-324</v>
      </c>
      <c r="I209" s="587">
        <v>7.7</v>
      </c>
      <c r="J209" s="588">
        <v>7.7</v>
      </c>
      <c r="K209" s="598" t="s">
        <v>299</v>
      </c>
    </row>
    <row r="210" spans="1:11" ht="14.4" customHeight="1" thickBot="1" x14ac:dyDescent="0.35">
      <c r="A210" s="609" t="s">
        <v>501</v>
      </c>
      <c r="B210" s="587">
        <v>4.9406564584124654E-324</v>
      </c>
      <c r="C210" s="587">
        <v>5.1999999999999998E-2</v>
      </c>
      <c r="D210" s="588">
        <v>5.1999999999999998E-2</v>
      </c>
      <c r="E210" s="597" t="s">
        <v>305</v>
      </c>
      <c r="F210" s="587">
        <v>9.2165898617000003E-2</v>
      </c>
      <c r="G210" s="588">
        <v>1.5360983102E-2</v>
      </c>
      <c r="H210" s="590">
        <v>4.9406564584124654E-324</v>
      </c>
      <c r="I210" s="587">
        <v>9.8813129168249309E-324</v>
      </c>
      <c r="J210" s="588">
        <v>-1.5360983102E-2</v>
      </c>
      <c r="K210" s="591">
        <v>1.0869444208507424E-322</v>
      </c>
    </row>
    <row r="211" spans="1:11" ht="14.4" customHeight="1" thickBot="1" x14ac:dyDescent="0.35">
      <c r="A211" s="609" t="s">
        <v>502</v>
      </c>
      <c r="B211" s="587">
        <v>10.879907182413</v>
      </c>
      <c r="C211" s="587">
        <v>26.363759999999999</v>
      </c>
      <c r="D211" s="588">
        <v>15.483852817586</v>
      </c>
      <c r="E211" s="589">
        <v>2.423160377931</v>
      </c>
      <c r="F211" s="587">
        <v>10.879907182413</v>
      </c>
      <c r="G211" s="588">
        <v>1.813317863735</v>
      </c>
      <c r="H211" s="590">
        <v>4.9406564584124654E-324</v>
      </c>
      <c r="I211" s="587">
        <v>1.4462999999999999</v>
      </c>
      <c r="J211" s="588">
        <v>-0.36701786373500001</v>
      </c>
      <c r="K211" s="591">
        <v>0.13293311934999999</v>
      </c>
    </row>
    <row r="212" spans="1:11" ht="14.4" customHeight="1" thickBot="1" x14ac:dyDescent="0.35">
      <c r="A212" s="608" t="s">
        <v>503</v>
      </c>
      <c r="B212" s="592">
        <v>0</v>
      </c>
      <c r="C212" s="592">
        <v>12.212</v>
      </c>
      <c r="D212" s="593">
        <v>12.212</v>
      </c>
      <c r="E212" s="594" t="s">
        <v>299</v>
      </c>
      <c r="F212" s="592">
        <v>0</v>
      </c>
      <c r="G212" s="593">
        <v>0</v>
      </c>
      <c r="H212" s="595">
        <v>4.9406564584124654E-324</v>
      </c>
      <c r="I212" s="592">
        <v>9.8813129168249309E-324</v>
      </c>
      <c r="J212" s="593">
        <v>9.8813129168249309E-324</v>
      </c>
      <c r="K212" s="596" t="s">
        <v>299</v>
      </c>
    </row>
    <row r="213" spans="1:11" ht="14.4" customHeight="1" thickBot="1" x14ac:dyDescent="0.35">
      <c r="A213" s="609" t="s">
        <v>504</v>
      </c>
      <c r="B213" s="587">
        <v>0</v>
      </c>
      <c r="C213" s="587">
        <v>12.212</v>
      </c>
      <c r="D213" s="588">
        <v>12.212</v>
      </c>
      <c r="E213" s="597" t="s">
        <v>299</v>
      </c>
      <c r="F213" s="587">
        <v>0</v>
      </c>
      <c r="G213" s="588">
        <v>0</v>
      </c>
      <c r="H213" s="590">
        <v>4.9406564584124654E-324</v>
      </c>
      <c r="I213" s="587">
        <v>9.8813129168249309E-324</v>
      </c>
      <c r="J213" s="588">
        <v>9.8813129168249309E-324</v>
      </c>
      <c r="K213" s="598" t="s">
        <v>299</v>
      </c>
    </row>
    <row r="214" spans="1:11" ht="14.4" customHeight="1" thickBot="1" x14ac:dyDescent="0.35">
      <c r="A214" s="605" t="s">
        <v>505</v>
      </c>
      <c r="B214" s="587">
        <v>8486.8935512303506</v>
      </c>
      <c r="C214" s="587">
        <v>8530.1155299999991</v>
      </c>
      <c r="D214" s="588">
        <v>43.221978769654001</v>
      </c>
      <c r="E214" s="589">
        <v>1.005092791432</v>
      </c>
      <c r="F214" s="587">
        <v>8825.0551460164406</v>
      </c>
      <c r="G214" s="588">
        <v>1470.84252433607</v>
      </c>
      <c r="H214" s="590">
        <v>749.47001</v>
      </c>
      <c r="I214" s="587">
        <v>1533.9472599999999</v>
      </c>
      <c r="J214" s="588">
        <v>63.104735663926</v>
      </c>
      <c r="K214" s="591">
        <v>0.173817300245</v>
      </c>
    </row>
    <row r="215" spans="1:11" ht="14.4" customHeight="1" thickBot="1" x14ac:dyDescent="0.35">
      <c r="A215" s="610" t="s">
        <v>506</v>
      </c>
      <c r="B215" s="592">
        <v>8486.8935512303506</v>
      </c>
      <c r="C215" s="592">
        <v>8530.1155299999991</v>
      </c>
      <c r="D215" s="593">
        <v>43.221978769654001</v>
      </c>
      <c r="E215" s="599">
        <v>1.005092791432</v>
      </c>
      <c r="F215" s="592">
        <v>8825.0551460164406</v>
      </c>
      <c r="G215" s="593">
        <v>1470.84252433607</v>
      </c>
      <c r="H215" s="595">
        <v>749.47001</v>
      </c>
      <c r="I215" s="592">
        <v>1533.9472599999999</v>
      </c>
      <c r="J215" s="593">
        <v>63.104735663926</v>
      </c>
      <c r="K215" s="600">
        <v>0.173817300245</v>
      </c>
    </row>
    <row r="216" spans="1:11" ht="14.4" customHeight="1" thickBot="1" x14ac:dyDescent="0.35">
      <c r="A216" s="612" t="s">
        <v>57</v>
      </c>
      <c r="B216" s="592">
        <v>8486.8935512303506</v>
      </c>
      <c r="C216" s="592">
        <v>8530.1155299999991</v>
      </c>
      <c r="D216" s="593">
        <v>43.221978769654001</v>
      </c>
      <c r="E216" s="599">
        <v>1.005092791432</v>
      </c>
      <c r="F216" s="592">
        <v>8825.0551460164406</v>
      </c>
      <c r="G216" s="593">
        <v>1470.84252433607</v>
      </c>
      <c r="H216" s="595">
        <v>749.47001</v>
      </c>
      <c r="I216" s="592">
        <v>1533.9472599999999</v>
      </c>
      <c r="J216" s="593">
        <v>63.104735663926</v>
      </c>
      <c r="K216" s="600">
        <v>0.173817300245</v>
      </c>
    </row>
    <row r="217" spans="1:11" ht="14.4" customHeight="1" thickBot="1" x14ac:dyDescent="0.35">
      <c r="A217" s="608" t="s">
        <v>507</v>
      </c>
      <c r="B217" s="592">
        <v>217.99999999999699</v>
      </c>
      <c r="C217" s="592">
        <v>196.03100000000001</v>
      </c>
      <c r="D217" s="593">
        <v>-21.968999999996999</v>
      </c>
      <c r="E217" s="599">
        <v>0.89922477064200002</v>
      </c>
      <c r="F217" s="592">
        <v>151</v>
      </c>
      <c r="G217" s="593">
        <v>25.166666666666</v>
      </c>
      <c r="H217" s="595">
        <v>16.601749999999999</v>
      </c>
      <c r="I217" s="592">
        <v>33.203499999999998</v>
      </c>
      <c r="J217" s="593">
        <v>8.036833333333</v>
      </c>
      <c r="K217" s="600">
        <v>0.219890728476</v>
      </c>
    </row>
    <row r="218" spans="1:11" ht="14.4" customHeight="1" thickBot="1" x14ac:dyDescent="0.35">
      <c r="A218" s="609" t="s">
        <v>508</v>
      </c>
      <c r="B218" s="587">
        <v>217.99999999999699</v>
      </c>
      <c r="C218" s="587">
        <v>196.03100000000001</v>
      </c>
      <c r="D218" s="588">
        <v>-21.968999999996999</v>
      </c>
      <c r="E218" s="589">
        <v>0.89922477064200002</v>
      </c>
      <c r="F218" s="587">
        <v>151</v>
      </c>
      <c r="G218" s="588">
        <v>25.166666666666</v>
      </c>
      <c r="H218" s="590">
        <v>16.601749999999999</v>
      </c>
      <c r="I218" s="587">
        <v>33.203499999999998</v>
      </c>
      <c r="J218" s="588">
        <v>8.036833333333</v>
      </c>
      <c r="K218" s="591">
        <v>0.219890728476</v>
      </c>
    </row>
    <row r="219" spans="1:11" ht="14.4" customHeight="1" thickBot="1" x14ac:dyDescent="0.35">
      <c r="A219" s="608" t="s">
        <v>509</v>
      </c>
      <c r="B219" s="592">
        <v>422.79618072224298</v>
      </c>
      <c r="C219" s="592">
        <v>376.714</v>
      </c>
      <c r="D219" s="593">
        <v>-46.082180722242001</v>
      </c>
      <c r="E219" s="599">
        <v>0.89100615657500004</v>
      </c>
      <c r="F219" s="592">
        <v>389.05514601644398</v>
      </c>
      <c r="G219" s="593">
        <v>64.842524336074007</v>
      </c>
      <c r="H219" s="595">
        <v>39.094000000000001</v>
      </c>
      <c r="I219" s="592">
        <v>75.180999999999997</v>
      </c>
      <c r="J219" s="593">
        <v>10.338475663924999</v>
      </c>
      <c r="K219" s="600">
        <v>0.193239957804</v>
      </c>
    </row>
    <row r="220" spans="1:11" ht="14.4" customHeight="1" thickBot="1" x14ac:dyDescent="0.35">
      <c r="A220" s="609" t="s">
        <v>510</v>
      </c>
      <c r="B220" s="587">
        <v>422.79618072224298</v>
      </c>
      <c r="C220" s="587">
        <v>376.714</v>
      </c>
      <c r="D220" s="588">
        <v>-46.082180722242001</v>
      </c>
      <c r="E220" s="589">
        <v>0.89100615657500004</v>
      </c>
      <c r="F220" s="587">
        <v>389.05514601644398</v>
      </c>
      <c r="G220" s="588">
        <v>64.842524336074007</v>
      </c>
      <c r="H220" s="590">
        <v>39.094000000000001</v>
      </c>
      <c r="I220" s="587">
        <v>75.180999999999997</v>
      </c>
      <c r="J220" s="588">
        <v>10.338475663924999</v>
      </c>
      <c r="K220" s="591">
        <v>0.193239957804</v>
      </c>
    </row>
    <row r="221" spans="1:11" ht="14.4" customHeight="1" thickBot="1" x14ac:dyDescent="0.35">
      <c r="A221" s="608" t="s">
        <v>511</v>
      </c>
      <c r="B221" s="592">
        <v>1512.0973705081899</v>
      </c>
      <c r="C221" s="592">
        <v>1746.9394500000001</v>
      </c>
      <c r="D221" s="593">
        <v>234.84207949181399</v>
      </c>
      <c r="E221" s="599">
        <v>1.1553088339890001</v>
      </c>
      <c r="F221" s="592">
        <v>1724</v>
      </c>
      <c r="G221" s="593">
        <v>287.33333333333297</v>
      </c>
      <c r="H221" s="595">
        <v>137.8116</v>
      </c>
      <c r="I221" s="592">
        <v>280.49279999999999</v>
      </c>
      <c r="J221" s="593">
        <v>-6.8405333333330001</v>
      </c>
      <c r="K221" s="600">
        <v>0.16269883990699999</v>
      </c>
    </row>
    <row r="222" spans="1:11" ht="14.4" customHeight="1" thickBot="1" x14ac:dyDescent="0.35">
      <c r="A222" s="609" t="s">
        <v>512</v>
      </c>
      <c r="B222" s="587">
        <v>1512.0973705081899</v>
      </c>
      <c r="C222" s="587">
        <v>1577.742</v>
      </c>
      <c r="D222" s="588">
        <v>65.644629491814001</v>
      </c>
      <c r="E222" s="589">
        <v>1.043412964516</v>
      </c>
      <c r="F222" s="587">
        <v>1724</v>
      </c>
      <c r="G222" s="588">
        <v>287.33333333333297</v>
      </c>
      <c r="H222" s="590">
        <v>137.8116</v>
      </c>
      <c r="I222" s="587">
        <v>280.49279999999999</v>
      </c>
      <c r="J222" s="588">
        <v>-6.8405333333330001</v>
      </c>
      <c r="K222" s="591">
        <v>0.16269883990699999</v>
      </c>
    </row>
    <row r="223" spans="1:11" ht="14.4" customHeight="1" thickBot="1" x14ac:dyDescent="0.35">
      <c r="A223" s="609" t="s">
        <v>513</v>
      </c>
      <c r="B223" s="587">
        <v>0</v>
      </c>
      <c r="C223" s="587">
        <v>169.19745</v>
      </c>
      <c r="D223" s="588">
        <v>169.19745</v>
      </c>
      <c r="E223" s="597" t="s">
        <v>299</v>
      </c>
      <c r="F223" s="587">
        <v>4.9406564584124654E-324</v>
      </c>
      <c r="G223" s="588">
        <v>0</v>
      </c>
      <c r="H223" s="590">
        <v>4.9406564584124654E-324</v>
      </c>
      <c r="I223" s="587">
        <v>9.8813129168249309E-324</v>
      </c>
      <c r="J223" s="588">
        <v>9.8813129168249309E-324</v>
      </c>
      <c r="K223" s="591">
        <v>2</v>
      </c>
    </row>
    <row r="224" spans="1:11" ht="14.4" customHeight="1" thickBot="1" x14ac:dyDescent="0.35">
      <c r="A224" s="608" t="s">
        <v>514</v>
      </c>
      <c r="B224" s="592">
        <v>0</v>
      </c>
      <c r="C224" s="592">
        <v>19.731999999999999</v>
      </c>
      <c r="D224" s="593">
        <v>19.731999999999999</v>
      </c>
      <c r="E224" s="594" t="s">
        <v>299</v>
      </c>
      <c r="F224" s="592">
        <v>4.9406564584124654E-324</v>
      </c>
      <c r="G224" s="593">
        <v>0</v>
      </c>
      <c r="H224" s="595">
        <v>1.373</v>
      </c>
      <c r="I224" s="592">
        <v>2.3370000000000002</v>
      </c>
      <c r="J224" s="593">
        <v>2.3370000000000002</v>
      </c>
      <c r="K224" s="596" t="s">
        <v>305</v>
      </c>
    </row>
    <row r="225" spans="1:11" ht="14.4" customHeight="1" thickBot="1" x14ac:dyDescent="0.35">
      <c r="A225" s="609" t="s">
        <v>515</v>
      </c>
      <c r="B225" s="587">
        <v>0</v>
      </c>
      <c r="C225" s="587">
        <v>19.731999999999999</v>
      </c>
      <c r="D225" s="588">
        <v>19.731999999999999</v>
      </c>
      <c r="E225" s="597" t="s">
        <v>299</v>
      </c>
      <c r="F225" s="587">
        <v>4.9406564584124654E-324</v>
      </c>
      <c r="G225" s="588">
        <v>0</v>
      </c>
      <c r="H225" s="590">
        <v>1.373</v>
      </c>
      <c r="I225" s="587">
        <v>2.3370000000000002</v>
      </c>
      <c r="J225" s="588">
        <v>2.3370000000000002</v>
      </c>
      <c r="K225" s="598" t="s">
        <v>305</v>
      </c>
    </row>
    <row r="226" spans="1:11" ht="14.4" customHeight="1" thickBot="1" x14ac:dyDescent="0.35">
      <c r="A226" s="608" t="s">
        <v>516</v>
      </c>
      <c r="B226" s="592">
        <v>1003.99999999999</v>
      </c>
      <c r="C226" s="592">
        <v>890.23788999999999</v>
      </c>
      <c r="D226" s="593">
        <v>-113.762109999987</v>
      </c>
      <c r="E226" s="599">
        <v>0.886691125498</v>
      </c>
      <c r="F226" s="592">
        <v>1253</v>
      </c>
      <c r="G226" s="593">
        <v>208.833333333333</v>
      </c>
      <c r="H226" s="595">
        <v>55.606360000000002</v>
      </c>
      <c r="I226" s="592">
        <v>128.55586</v>
      </c>
      <c r="J226" s="593">
        <v>-80.277473333333006</v>
      </c>
      <c r="K226" s="600">
        <v>0.102598451715</v>
      </c>
    </row>
    <row r="227" spans="1:11" ht="14.4" customHeight="1" thickBot="1" x14ac:dyDescent="0.35">
      <c r="A227" s="609" t="s">
        <v>517</v>
      </c>
      <c r="B227" s="587">
        <v>1002.99999999999</v>
      </c>
      <c r="C227" s="587">
        <v>889.91881000000001</v>
      </c>
      <c r="D227" s="588">
        <v>-113.081189999987</v>
      </c>
      <c r="E227" s="589">
        <v>0.887257038883</v>
      </c>
      <c r="F227" s="587">
        <v>1237</v>
      </c>
      <c r="G227" s="588">
        <v>206.166666666667</v>
      </c>
      <c r="H227" s="590">
        <v>54.151110000000003</v>
      </c>
      <c r="I227" s="587">
        <v>125.64536</v>
      </c>
      <c r="J227" s="588">
        <v>-80.521306666666007</v>
      </c>
      <c r="K227" s="591">
        <v>0.101572643492</v>
      </c>
    </row>
    <row r="228" spans="1:11" ht="14.4" customHeight="1" thickBot="1" x14ac:dyDescent="0.35">
      <c r="A228" s="609" t="s">
        <v>518</v>
      </c>
      <c r="B228" s="587">
        <v>0.99999999999900002</v>
      </c>
      <c r="C228" s="587">
        <v>0.31907999999999997</v>
      </c>
      <c r="D228" s="588">
        <v>-0.68091999999899999</v>
      </c>
      <c r="E228" s="589">
        <v>0.31907999999999997</v>
      </c>
      <c r="F228" s="587">
        <v>16</v>
      </c>
      <c r="G228" s="588">
        <v>2.6666666666659999</v>
      </c>
      <c r="H228" s="590">
        <v>1.4552499999999999</v>
      </c>
      <c r="I228" s="587">
        <v>2.9104999999999999</v>
      </c>
      <c r="J228" s="588">
        <v>0.243833333333</v>
      </c>
      <c r="K228" s="591">
        <v>0.18190624999999999</v>
      </c>
    </row>
    <row r="229" spans="1:11" ht="14.4" customHeight="1" thickBot="1" x14ac:dyDescent="0.35">
      <c r="A229" s="608" t="s">
        <v>519</v>
      </c>
      <c r="B229" s="592">
        <v>0</v>
      </c>
      <c r="C229" s="592">
        <v>670.94794999999999</v>
      </c>
      <c r="D229" s="593">
        <v>670.94794999999999</v>
      </c>
      <c r="E229" s="594" t="s">
        <v>299</v>
      </c>
      <c r="F229" s="592">
        <v>4.9406564584124654E-324</v>
      </c>
      <c r="G229" s="593">
        <v>0</v>
      </c>
      <c r="H229" s="595">
        <v>65.767250000000004</v>
      </c>
      <c r="I229" s="592">
        <v>136.78433000000001</v>
      </c>
      <c r="J229" s="593">
        <v>136.78433000000001</v>
      </c>
      <c r="K229" s="596" t="s">
        <v>305</v>
      </c>
    </row>
    <row r="230" spans="1:11" ht="14.4" customHeight="1" thickBot="1" x14ac:dyDescent="0.35">
      <c r="A230" s="609" t="s">
        <v>520</v>
      </c>
      <c r="B230" s="587">
        <v>0</v>
      </c>
      <c r="C230" s="587">
        <v>670.94794999999999</v>
      </c>
      <c r="D230" s="588">
        <v>670.94794999999999</v>
      </c>
      <c r="E230" s="597" t="s">
        <v>299</v>
      </c>
      <c r="F230" s="587">
        <v>4.9406564584124654E-324</v>
      </c>
      <c r="G230" s="588">
        <v>0</v>
      </c>
      <c r="H230" s="590">
        <v>65.767250000000004</v>
      </c>
      <c r="I230" s="587">
        <v>136.78433000000001</v>
      </c>
      <c r="J230" s="588">
        <v>136.78433000000001</v>
      </c>
      <c r="K230" s="598" t="s">
        <v>305</v>
      </c>
    </row>
    <row r="231" spans="1:11" ht="14.4" customHeight="1" thickBot="1" x14ac:dyDescent="0.35">
      <c r="A231" s="608" t="s">
        <v>521</v>
      </c>
      <c r="B231" s="592">
        <v>5329.99999999993</v>
      </c>
      <c r="C231" s="592">
        <v>4629.5132400000002</v>
      </c>
      <c r="D231" s="593">
        <v>-700.486759999931</v>
      </c>
      <c r="E231" s="599">
        <v>0.86857659287</v>
      </c>
      <c r="F231" s="592">
        <v>5308</v>
      </c>
      <c r="G231" s="593">
        <v>884.66666666666697</v>
      </c>
      <c r="H231" s="595">
        <v>433.21605</v>
      </c>
      <c r="I231" s="592">
        <v>877.39277000000004</v>
      </c>
      <c r="J231" s="593">
        <v>-7.2738966666660003</v>
      </c>
      <c r="K231" s="600">
        <v>0.16529630180800001</v>
      </c>
    </row>
    <row r="232" spans="1:11" ht="14.4" customHeight="1" thickBot="1" x14ac:dyDescent="0.35">
      <c r="A232" s="609" t="s">
        <v>522</v>
      </c>
      <c r="B232" s="587">
        <v>5329.99999999993</v>
      </c>
      <c r="C232" s="587">
        <v>4629.5132400000002</v>
      </c>
      <c r="D232" s="588">
        <v>-700.486759999931</v>
      </c>
      <c r="E232" s="589">
        <v>0.86857659287</v>
      </c>
      <c r="F232" s="587">
        <v>5308</v>
      </c>
      <c r="G232" s="588">
        <v>884.66666666666697</v>
      </c>
      <c r="H232" s="590">
        <v>433.21605</v>
      </c>
      <c r="I232" s="587">
        <v>877.39277000000004</v>
      </c>
      <c r="J232" s="588">
        <v>-7.2738966666660003</v>
      </c>
      <c r="K232" s="591">
        <v>0.16529630180800001</v>
      </c>
    </row>
    <row r="233" spans="1:11" ht="14.4" customHeight="1" thickBot="1" x14ac:dyDescent="0.35">
      <c r="A233" s="613" t="s">
        <v>523</v>
      </c>
      <c r="B233" s="592">
        <v>0</v>
      </c>
      <c r="C233" s="592">
        <v>1.45591</v>
      </c>
      <c r="D233" s="593">
        <v>1.45591</v>
      </c>
      <c r="E233" s="594" t="s">
        <v>299</v>
      </c>
      <c r="F233" s="592">
        <v>4.9406564584124654E-324</v>
      </c>
      <c r="G233" s="593">
        <v>0</v>
      </c>
      <c r="H233" s="595">
        <v>1.82856</v>
      </c>
      <c r="I233" s="592">
        <v>3.0053200000000002</v>
      </c>
      <c r="J233" s="593">
        <v>3.0053200000000002</v>
      </c>
      <c r="K233" s="596" t="s">
        <v>305</v>
      </c>
    </row>
    <row r="234" spans="1:11" ht="14.4" customHeight="1" thickBot="1" x14ac:dyDescent="0.35">
      <c r="A234" s="610" t="s">
        <v>524</v>
      </c>
      <c r="B234" s="592">
        <v>0</v>
      </c>
      <c r="C234" s="592">
        <v>1.45591</v>
      </c>
      <c r="D234" s="593">
        <v>1.45591</v>
      </c>
      <c r="E234" s="594" t="s">
        <v>299</v>
      </c>
      <c r="F234" s="592">
        <v>4.9406564584124654E-324</v>
      </c>
      <c r="G234" s="593">
        <v>0</v>
      </c>
      <c r="H234" s="595">
        <v>1.82856</v>
      </c>
      <c r="I234" s="592">
        <v>3.0053200000000002</v>
      </c>
      <c r="J234" s="593">
        <v>3.0053200000000002</v>
      </c>
      <c r="K234" s="596" t="s">
        <v>305</v>
      </c>
    </row>
    <row r="235" spans="1:11" ht="14.4" customHeight="1" thickBot="1" x14ac:dyDescent="0.35">
      <c r="A235" s="612" t="s">
        <v>525</v>
      </c>
      <c r="B235" s="592">
        <v>0</v>
      </c>
      <c r="C235" s="592">
        <v>1.45591</v>
      </c>
      <c r="D235" s="593">
        <v>1.45591</v>
      </c>
      <c r="E235" s="594" t="s">
        <v>299</v>
      </c>
      <c r="F235" s="592">
        <v>4.9406564584124654E-324</v>
      </c>
      <c r="G235" s="593">
        <v>0</v>
      </c>
      <c r="H235" s="595">
        <v>1.82856</v>
      </c>
      <c r="I235" s="592">
        <v>3.0053200000000002</v>
      </c>
      <c r="J235" s="593">
        <v>3.0053200000000002</v>
      </c>
      <c r="K235" s="596" t="s">
        <v>305</v>
      </c>
    </row>
    <row r="236" spans="1:11" ht="14.4" customHeight="1" thickBot="1" x14ac:dyDescent="0.35">
      <c r="A236" s="608" t="s">
        <v>526</v>
      </c>
      <c r="B236" s="592">
        <v>0</v>
      </c>
      <c r="C236" s="592">
        <v>1.45591</v>
      </c>
      <c r="D236" s="593">
        <v>1.45591</v>
      </c>
      <c r="E236" s="594" t="s">
        <v>299</v>
      </c>
      <c r="F236" s="592">
        <v>4.9406564584124654E-324</v>
      </c>
      <c r="G236" s="593">
        <v>0</v>
      </c>
      <c r="H236" s="595">
        <v>1.82856</v>
      </c>
      <c r="I236" s="592">
        <v>3.0053200000000002</v>
      </c>
      <c r="J236" s="593">
        <v>3.0053200000000002</v>
      </c>
      <c r="K236" s="596" t="s">
        <v>305</v>
      </c>
    </row>
    <row r="237" spans="1:11" ht="14.4" customHeight="1" thickBot="1" x14ac:dyDescent="0.35">
      <c r="A237" s="609" t="s">
        <v>527</v>
      </c>
      <c r="B237" s="587">
        <v>0</v>
      </c>
      <c r="C237" s="587">
        <v>1.45591</v>
      </c>
      <c r="D237" s="588">
        <v>1.45591</v>
      </c>
      <c r="E237" s="597" t="s">
        <v>299</v>
      </c>
      <c r="F237" s="587">
        <v>4.9406564584124654E-324</v>
      </c>
      <c r="G237" s="588">
        <v>0</v>
      </c>
      <c r="H237" s="590">
        <v>1.82856</v>
      </c>
      <c r="I237" s="587">
        <v>3.0053200000000002</v>
      </c>
      <c r="J237" s="588">
        <v>3.0053200000000002</v>
      </c>
      <c r="K237" s="598" t="s">
        <v>305</v>
      </c>
    </row>
    <row r="238" spans="1:11" ht="14.4" customHeight="1" thickBot="1" x14ac:dyDescent="0.35">
      <c r="A238" s="614"/>
      <c r="B238" s="587">
        <v>-23038.8983792074</v>
      </c>
      <c r="C238" s="587">
        <v>-21088.837680000001</v>
      </c>
      <c r="D238" s="588">
        <v>1950.0606992074299</v>
      </c>
      <c r="E238" s="589">
        <v>0.91535790179200005</v>
      </c>
      <c r="F238" s="587">
        <v>-18627.144936740999</v>
      </c>
      <c r="G238" s="588">
        <v>-3104.5241561234998</v>
      </c>
      <c r="H238" s="590">
        <v>-1122.2366399999901</v>
      </c>
      <c r="I238" s="587">
        <v>-5943.8615600000403</v>
      </c>
      <c r="J238" s="588">
        <v>-2839.3374038765501</v>
      </c>
      <c r="K238" s="591">
        <v>0.319096757994</v>
      </c>
    </row>
    <row r="239" spans="1:11" ht="14.4" customHeight="1" thickBot="1" x14ac:dyDescent="0.35">
      <c r="A239" s="615" t="s">
        <v>69</v>
      </c>
      <c r="B239" s="601">
        <v>-23038.8983792074</v>
      </c>
      <c r="C239" s="601">
        <v>-21088.837680000001</v>
      </c>
      <c r="D239" s="602">
        <v>1950.0606992074299</v>
      </c>
      <c r="E239" s="603" t="s">
        <v>299</v>
      </c>
      <c r="F239" s="601">
        <v>-18627.144936740999</v>
      </c>
      <c r="G239" s="602">
        <v>-3104.5241561234898</v>
      </c>
      <c r="H239" s="601">
        <v>-1122.2366399999901</v>
      </c>
      <c r="I239" s="601">
        <v>-5943.8615600000403</v>
      </c>
      <c r="J239" s="602">
        <v>-2839.3374038765501</v>
      </c>
      <c r="K239" s="604">
        <v>0.319096757994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528</v>
      </c>
      <c r="B4" s="617" t="s">
        <v>529</v>
      </c>
      <c r="C4" s="618" t="s">
        <v>530</v>
      </c>
      <c r="D4" s="618" t="s">
        <v>529</v>
      </c>
      <c r="E4" s="618" t="s">
        <v>529</v>
      </c>
      <c r="F4" s="619" t="s">
        <v>529</v>
      </c>
      <c r="G4" s="618" t="s">
        <v>529</v>
      </c>
      <c r="H4" s="618" t="s">
        <v>77</v>
      </c>
    </row>
    <row r="5" spans="1:8" ht="14.4" customHeight="1" x14ac:dyDescent="0.3">
      <c r="A5" s="616" t="s">
        <v>528</v>
      </c>
      <c r="B5" s="617" t="s">
        <v>531</v>
      </c>
      <c r="C5" s="618" t="s">
        <v>532</v>
      </c>
      <c r="D5" s="618">
        <v>377001.07196533936</v>
      </c>
      <c r="E5" s="618">
        <v>361159.48667265126</v>
      </c>
      <c r="F5" s="619">
        <v>0.95797999934030809</v>
      </c>
      <c r="G5" s="618">
        <v>-15841.585292688105</v>
      </c>
      <c r="H5" s="618" t="s">
        <v>2</v>
      </c>
    </row>
    <row r="6" spans="1:8" ht="14.4" customHeight="1" x14ac:dyDescent="0.3">
      <c r="A6" s="616" t="s">
        <v>528</v>
      </c>
      <c r="B6" s="617" t="s">
        <v>533</v>
      </c>
      <c r="C6" s="618" t="s">
        <v>534</v>
      </c>
      <c r="D6" s="618">
        <v>8131.3451391747294</v>
      </c>
      <c r="E6" s="618">
        <v>11868.903957476472</v>
      </c>
      <c r="F6" s="619">
        <v>1.4596482813520171</v>
      </c>
      <c r="G6" s="618">
        <v>3737.5588183017426</v>
      </c>
      <c r="H6" s="618" t="s">
        <v>2</v>
      </c>
    </row>
    <row r="7" spans="1:8" ht="14.4" customHeight="1" x14ac:dyDescent="0.3">
      <c r="A7" s="616" t="s">
        <v>528</v>
      </c>
      <c r="B7" s="617" t="s">
        <v>535</v>
      </c>
      <c r="C7" s="618" t="s">
        <v>536</v>
      </c>
      <c r="D7" s="618">
        <v>0</v>
      </c>
      <c r="E7" s="618">
        <v>13300.99</v>
      </c>
      <c r="F7" s="619" t="s">
        <v>529</v>
      </c>
      <c r="G7" s="618">
        <v>13300.99</v>
      </c>
      <c r="H7" s="618" t="s">
        <v>2</v>
      </c>
    </row>
    <row r="8" spans="1:8" ht="14.4" customHeight="1" x14ac:dyDescent="0.3">
      <c r="A8" s="616" t="s">
        <v>528</v>
      </c>
      <c r="B8" s="617" t="s">
        <v>537</v>
      </c>
      <c r="C8" s="618" t="s">
        <v>538</v>
      </c>
      <c r="D8" s="618">
        <v>108349.90488715925</v>
      </c>
      <c r="E8" s="618">
        <v>181199.82015881804</v>
      </c>
      <c r="F8" s="619">
        <v>1.6723579069822734</v>
      </c>
      <c r="G8" s="618">
        <v>72849.915271658785</v>
      </c>
      <c r="H8" s="618" t="s">
        <v>2</v>
      </c>
    </row>
    <row r="9" spans="1:8" ht="14.4" customHeight="1" x14ac:dyDescent="0.3">
      <c r="A9" s="616" t="s">
        <v>528</v>
      </c>
      <c r="B9" s="617" t="s">
        <v>539</v>
      </c>
      <c r="C9" s="618" t="s">
        <v>540</v>
      </c>
      <c r="D9" s="618">
        <v>1027.9338346115267</v>
      </c>
      <c r="E9" s="618">
        <v>2077.4699999999998</v>
      </c>
      <c r="F9" s="619">
        <v>2.0210152930563963</v>
      </c>
      <c r="G9" s="618">
        <v>1049.5361653884731</v>
      </c>
      <c r="H9" s="618" t="s">
        <v>2</v>
      </c>
    </row>
    <row r="10" spans="1:8" ht="14.4" customHeight="1" x14ac:dyDescent="0.3">
      <c r="A10" s="616" t="s">
        <v>528</v>
      </c>
      <c r="B10" s="617" t="s">
        <v>6</v>
      </c>
      <c r="C10" s="618" t="s">
        <v>530</v>
      </c>
      <c r="D10" s="618">
        <v>498578.12672458199</v>
      </c>
      <c r="E10" s="618">
        <v>569606.67078894575</v>
      </c>
      <c r="F10" s="619">
        <v>1.142462214560007</v>
      </c>
      <c r="G10" s="618">
        <v>71028.544064363756</v>
      </c>
      <c r="H10" s="618" t="s">
        <v>541</v>
      </c>
    </row>
    <row r="12" spans="1:8" ht="14.4" customHeight="1" x14ac:dyDescent="0.3">
      <c r="A12" s="616" t="s">
        <v>528</v>
      </c>
      <c r="B12" s="617" t="s">
        <v>529</v>
      </c>
      <c r="C12" s="618" t="s">
        <v>530</v>
      </c>
      <c r="D12" s="618" t="s">
        <v>529</v>
      </c>
      <c r="E12" s="618" t="s">
        <v>529</v>
      </c>
      <c r="F12" s="619" t="s">
        <v>529</v>
      </c>
      <c r="G12" s="618" t="s">
        <v>529</v>
      </c>
      <c r="H12" s="618" t="s">
        <v>77</v>
      </c>
    </row>
    <row r="13" spans="1:8" ht="14.4" customHeight="1" x14ac:dyDescent="0.3">
      <c r="A13" s="616" t="s">
        <v>542</v>
      </c>
      <c r="B13" s="617" t="s">
        <v>531</v>
      </c>
      <c r="C13" s="618" t="s">
        <v>532</v>
      </c>
      <c r="D13" s="618">
        <v>49727.387097991166</v>
      </c>
      <c r="E13" s="618">
        <v>49836.705003439354</v>
      </c>
      <c r="F13" s="619">
        <v>1.0021983440479745</v>
      </c>
      <c r="G13" s="618">
        <v>109.31790544818796</v>
      </c>
      <c r="H13" s="618" t="s">
        <v>2</v>
      </c>
    </row>
    <row r="14" spans="1:8" ht="14.4" customHeight="1" x14ac:dyDescent="0.3">
      <c r="A14" s="616" t="s">
        <v>542</v>
      </c>
      <c r="B14" s="617" t="s">
        <v>537</v>
      </c>
      <c r="C14" s="618" t="s">
        <v>538</v>
      </c>
      <c r="D14" s="618">
        <v>13332.051614153301</v>
      </c>
      <c r="E14" s="618">
        <v>17710.449352782336</v>
      </c>
      <c r="F14" s="619">
        <v>1.3284114002364744</v>
      </c>
      <c r="G14" s="618">
        <v>4378.3977386290353</v>
      </c>
      <c r="H14" s="618" t="s">
        <v>2</v>
      </c>
    </row>
    <row r="15" spans="1:8" ht="14.4" customHeight="1" x14ac:dyDescent="0.3">
      <c r="A15" s="616" t="s">
        <v>542</v>
      </c>
      <c r="B15" s="617" t="s">
        <v>6</v>
      </c>
      <c r="C15" s="618" t="s">
        <v>543</v>
      </c>
      <c r="D15" s="618">
        <v>63531.233622431646</v>
      </c>
      <c r="E15" s="618">
        <v>67547.154356221698</v>
      </c>
      <c r="F15" s="619">
        <v>1.0632117543578141</v>
      </c>
      <c r="G15" s="618">
        <v>4015.9207337900516</v>
      </c>
      <c r="H15" s="618" t="s">
        <v>544</v>
      </c>
    </row>
    <row r="16" spans="1:8" ht="14.4" customHeight="1" x14ac:dyDescent="0.3">
      <c r="A16" s="616" t="s">
        <v>529</v>
      </c>
      <c r="B16" s="617" t="s">
        <v>529</v>
      </c>
      <c r="C16" s="618" t="s">
        <v>529</v>
      </c>
      <c r="D16" s="618" t="s">
        <v>529</v>
      </c>
      <c r="E16" s="618" t="s">
        <v>529</v>
      </c>
      <c r="F16" s="619" t="s">
        <v>529</v>
      </c>
      <c r="G16" s="618" t="s">
        <v>529</v>
      </c>
      <c r="H16" s="618" t="s">
        <v>545</v>
      </c>
    </row>
    <row r="17" spans="1:8" ht="14.4" customHeight="1" x14ac:dyDescent="0.3">
      <c r="A17" s="616" t="s">
        <v>546</v>
      </c>
      <c r="B17" s="617" t="s">
        <v>531</v>
      </c>
      <c r="C17" s="618" t="s">
        <v>532</v>
      </c>
      <c r="D17" s="618">
        <v>75512.775278610497</v>
      </c>
      <c r="E17" s="618">
        <v>79866.815381075663</v>
      </c>
      <c r="F17" s="619">
        <v>1.05765964879983</v>
      </c>
      <c r="G17" s="618">
        <v>4354.0401024651655</v>
      </c>
      <c r="H17" s="618" t="s">
        <v>2</v>
      </c>
    </row>
    <row r="18" spans="1:8" ht="14.4" customHeight="1" x14ac:dyDescent="0.3">
      <c r="A18" s="616" t="s">
        <v>546</v>
      </c>
      <c r="B18" s="617" t="s">
        <v>535</v>
      </c>
      <c r="C18" s="618" t="s">
        <v>536</v>
      </c>
      <c r="D18" s="618">
        <v>0</v>
      </c>
      <c r="E18" s="618">
        <v>13300.99</v>
      </c>
      <c r="F18" s="619" t="s">
        <v>529</v>
      </c>
      <c r="G18" s="618">
        <v>13300.99</v>
      </c>
      <c r="H18" s="618" t="s">
        <v>2</v>
      </c>
    </row>
    <row r="19" spans="1:8" ht="14.4" customHeight="1" x14ac:dyDescent="0.3">
      <c r="A19" s="616" t="s">
        <v>546</v>
      </c>
      <c r="B19" s="617" t="s">
        <v>537</v>
      </c>
      <c r="C19" s="618" t="s">
        <v>538</v>
      </c>
      <c r="D19" s="618">
        <v>13998.65419486095</v>
      </c>
      <c r="E19" s="618">
        <v>15856.268331921763</v>
      </c>
      <c r="F19" s="619">
        <v>1.1326994803359571</v>
      </c>
      <c r="G19" s="618">
        <v>1857.6141370608129</v>
      </c>
      <c r="H19" s="618" t="s">
        <v>2</v>
      </c>
    </row>
    <row r="20" spans="1:8" ht="14.4" customHeight="1" x14ac:dyDescent="0.3">
      <c r="A20" s="616" t="s">
        <v>546</v>
      </c>
      <c r="B20" s="617" t="s">
        <v>6</v>
      </c>
      <c r="C20" s="618" t="s">
        <v>547</v>
      </c>
      <c r="D20" s="618">
        <v>89511.429473471435</v>
      </c>
      <c r="E20" s="618">
        <v>109024.07371299743</v>
      </c>
      <c r="F20" s="619">
        <v>1.2179905332123979</v>
      </c>
      <c r="G20" s="618">
        <v>19512.644239525995</v>
      </c>
      <c r="H20" s="618" t="s">
        <v>544</v>
      </c>
    </row>
    <row r="21" spans="1:8" ht="14.4" customHeight="1" x14ac:dyDescent="0.3">
      <c r="A21" s="616" t="s">
        <v>529</v>
      </c>
      <c r="B21" s="617" t="s">
        <v>529</v>
      </c>
      <c r="C21" s="618" t="s">
        <v>529</v>
      </c>
      <c r="D21" s="618" t="s">
        <v>529</v>
      </c>
      <c r="E21" s="618" t="s">
        <v>529</v>
      </c>
      <c r="F21" s="619" t="s">
        <v>529</v>
      </c>
      <c r="G21" s="618" t="s">
        <v>529</v>
      </c>
      <c r="H21" s="618" t="s">
        <v>545</v>
      </c>
    </row>
    <row r="22" spans="1:8" ht="14.4" customHeight="1" x14ac:dyDescent="0.3">
      <c r="A22" s="616" t="s">
        <v>548</v>
      </c>
      <c r="B22" s="617" t="s">
        <v>531</v>
      </c>
      <c r="C22" s="618" t="s">
        <v>532</v>
      </c>
      <c r="D22" s="618">
        <v>38477.080202048171</v>
      </c>
      <c r="E22" s="618">
        <v>33115.933481136337</v>
      </c>
      <c r="F22" s="619">
        <v>0.86066648787382638</v>
      </c>
      <c r="G22" s="618">
        <v>-5361.1467209118346</v>
      </c>
      <c r="H22" s="618" t="s">
        <v>2</v>
      </c>
    </row>
    <row r="23" spans="1:8" ht="14.4" customHeight="1" x14ac:dyDescent="0.3">
      <c r="A23" s="616" t="s">
        <v>548</v>
      </c>
      <c r="B23" s="617" t="s">
        <v>537</v>
      </c>
      <c r="C23" s="618" t="s">
        <v>538</v>
      </c>
      <c r="D23" s="618">
        <v>58494.376457097504</v>
      </c>
      <c r="E23" s="618">
        <v>128887.48524367486</v>
      </c>
      <c r="F23" s="619">
        <v>2.2034166880675605</v>
      </c>
      <c r="G23" s="618">
        <v>70393.108786577359</v>
      </c>
      <c r="H23" s="618" t="s">
        <v>2</v>
      </c>
    </row>
    <row r="24" spans="1:8" ht="14.4" customHeight="1" x14ac:dyDescent="0.3">
      <c r="A24" s="616" t="s">
        <v>548</v>
      </c>
      <c r="B24" s="617" t="s">
        <v>539</v>
      </c>
      <c r="C24" s="618" t="s">
        <v>540</v>
      </c>
      <c r="D24" s="618">
        <v>790.64283005928337</v>
      </c>
      <c r="E24" s="618">
        <v>2077.4699999999998</v>
      </c>
      <c r="F24" s="619">
        <v>2.6275707829339683</v>
      </c>
      <c r="G24" s="618">
        <v>1286.8271699407164</v>
      </c>
      <c r="H24" s="618" t="s">
        <v>2</v>
      </c>
    </row>
    <row r="25" spans="1:8" ht="14.4" customHeight="1" x14ac:dyDescent="0.3">
      <c r="A25" s="616" t="s">
        <v>548</v>
      </c>
      <c r="B25" s="617" t="s">
        <v>6</v>
      </c>
      <c r="C25" s="618" t="s">
        <v>549</v>
      </c>
      <c r="D25" s="618">
        <v>99760.418750940895</v>
      </c>
      <c r="E25" s="618">
        <v>164080.8887248112</v>
      </c>
      <c r="F25" s="619">
        <v>1.6447493984006925</v>
      </c>
      <c r="G25" s="618">
        <v>64320.469973870306</v>
      </c>
      <c r="H25" s="618" t="s">
        <v>544</v>
      </c>
    </row>
    <row r="26" spans="1:8" ht="14.4" customHeight="1" x14ac:dyDescent="0.3">
      <c r="A26" s="616" t="s">
        <v>529</v>
      </c>
      <c r="B26" s="617" t="s">
        <v>529</v>
      </c>
      <c r="C26" s="618" t="s">
        <v>529</v>
      </c>
      <c r="D26" s="618" t="s">
        <v>529</v>
      </c>
      <c r="E26" s="618" t="s">
        <v>529</v>
      </c>
      <c r="F26" s="619" t="s">
        <v>529</v>
      </c>
      <c r="G26" s="618" t="s">
        <v>529</v>
      </c>
      <c r="H26" s="618" t="s">
        <v>545</v>
      </c>
    </row>
    <row r="27" spans="1:8" ht="14.4" customHeight="1" x14ac:dyDescent="0.3">
      <c r="A27" s="616" t="s">
        <v>550</v>
      </c>
      <c r="B27" s="617" t="s">
        <v>531</v>
      </c>
      <c r="C27" s="618" t="s">
        <v>532</v>
      </c>
      <c r="D27" s="618">
        <v>34205.986520965831</v>
      </c>
      <c r="E27" s="618">
        <v>19094.148057146907</v>
      </c>
      <c r="F27" s="619">
        <v>0.55821071102403541</v>
      </c>
      <c r="G27" s="618">
        <v>-15111.838463818924</v>
      </c>
      <c r="H27" s="618" t="s">
        <v>2</v>
      </c>
    </row>
    <row r="28" spans="1:8" ht="14.4" customHeight="1" x14ac:dyDescent="0.3">
      <c r="A28" s="616" t="s">
        <v>550</v>
      </c>
      <c r="B28" s="617" t="s">
        <v>6</v>
      </c>
      <c r="C28" s="618" t="s">
        <v>551</v>
      </c>
      <c r="D28" s="618">
        <v>34205.986520965831</v>
      </c>
      <c r="E28" s="618">
        <v>19094.148057146907</v>
      </c>
      <c r="F28" s="619">
        <v>0.55821071102403541</v>
      </c>
      <c r="G28" s="618">
        <v>-15111.838463818924</v>
      </c>
      <c r="H28" s="618" t="s">
        <v>544</v>
      </c>
    </row>
    <row r="29" spans="1:8" ht="14.4" customHeight="1" x14ac:dyDescent="0.3">
      <c r="A29" s="616" t="s">
        <v>529</v>
      </c>
      <c r="B29" s="617" t="s">
        <v>529</v>
      </c>
      <c r="C29" s="618" t="s">
        <v>529</v>
      </c>
      <c r="D29" s="618" t="s">
        <v>529</v>
      </c>
      <c r="E29" s="618" t="s">
        <v>529</v>
      </c>
      <c r="F29" s="619" t="s">
        <v>529</v>
      </c>
      <c r="G29" s="618" t="s">
        <v>529</v>
      </c>
      <c r="H29" s="618" t="s">
        <v>545</v>
      </c>
    </row>
    <row r="30" spans="1:8" ht="14.4" customHeight="1" x14ac:dyDescent="0.3">
      <c r="A30" s="616" t="s">
        <v>552</v>
      </c>
      <c r="B30" s="617" t="s">
        <v>531</v>
      </c>
      <c r="C30" s="618" t="s">
        <v>532</v>
      </c>
      <c r="D30" s="618">
        <v>95942.849334977334</v>
      </c>
      <c r="E30" s="618">
        <v>79464.11019248575</v>
      </c>
      <c r="F30" s="619">
        <v>0.82824421771176204</v>
      </c>
      <c r="G30" s="618">
        <v>-16478.739142491584</v>
      </c>
      <c r="H30" s="618" t="s">
        <v>2</v>
      </c>
    </row>
    <row r="31" spans="1:8" ht="14.4" customHeight="1" x14ac:dyDescent="0.3">
      <c r="A31" s="616" t="s">
        <v>552</v>
      </c>
      <c r="B31" s="617" t="s">
        <v>533</v>
      </c>
      <c r="C31" s="618" t="s">
        <v>534</v>
      </c>
      <c r="D31" s="618">
        <v>7966.3753086641836</v>
      </c>
      <c r="E31" s="618">
        <v>11868.903957476472</v>
      </c>
      <c r="F31" s="619">
        <v>1.4898750683473223</v>
      </c>
      <c r="G31" s="618">
        <v>3902.5286488122883</v>
      </c>
      <c r="H31" s="618" t="s">
        <v>2</v>
      </c>
    </row>
    <row r="32" spans="1:8" ht="14.4" customHeight="1" x14ac:dyDescent="0.3">
      <c r="A32" s="616" t="s">
        <v>552</v>
      </c>
      <c r="B32" s="617" t="s">
        <v>537</v>
      </c>
      <c r="C32" s="618" t="s">
        <v>538</v>
      </c>
      <c r="D32" s="618">
        <v>16665.064517691619</v>
      </c>
      <c r="E32" s="618">
        <v>18745.617230439057</v>
      </c>
      <c r="F32" s="619">
        <v>1.1248451639979387</v>
      </c>
      <c r="G32" s="618">
        <v>2080.5527127474379</v>
      </c>
      <c r="H32" s="618" t="s">
        <v>2</v>
      </c>
    </row>
    <row r="33" spans="1:8" ht="14.4" customHeight="1" x14ac:dyDescent="0.3">
      <c r="A33" s="616" t="s">
        <v>552</v>
      </c>
      <c r="B33" s="617" t="s">
        <v>6</v>
      </c>
      <c r="C33" s="618" t="s">
        <v>553</v>
      </c>
      <c r="D33" s="618">
        <v>122574.30672266993</v>
      </c>
      <c r="E33" s="618">
        <v>110078.63138040129</v>
      </c>
      <c r="F33" s="619">
        <v>0.89805632455633067</v>
      </c>
      <c r="G33" s="618">
        <v>-12495.675342268645</v>
      </c>
      <c r="H33" s="618" t="s">
        <v>544</v>
      </c>
    </row>
    <row r="34" spans="1:8" ht="14.4" customHeight="1" x14ac:dyDescent="0.3">
      <c r="A34" s="616" t="s">
        <v>529</v>
      </c>
      <c r="B34" s="617" t="s">
        <v>529</v>
      </c>
      <c r="C34" s="618" t="s">
        <v>529</v>
      </c>
      <c r="D34" s="618" t="s">
        <v>529</v>
      </c>
      <c r="E34" s="618" t="s">
        <v>529</v>
      </c>
      <c r="F34" s="619" t="s">
        <v>529</v>
      </c>
      <c r="G34" s="618" t="s">
        <v>529</v>
      </c>
      <c r="H34" s="618" t="s">
        <v>545</v>
      </c>
    </row>
    <row r="35" spans="1:8" ht="14.4" customHeight="1" x14ac:dyDescent="0.3">
      <c r="A35" s="616" t="s">
        <v>554</v>
      </c>
      <c r="B35" s="617" t="s">
        <v>531</v>
      </c>
      <c r="C35" s="618" t="s">
        <v>532</v>
      </c>
      <c r="D35" s="618">
        <v>83134.993530746331</v>
      </c>
      <c r="E35" s="618">
        <v>99781.774557367025</v>
      </c>
      <c r="F35" s="619">
        <v>1.200237954195114</v>
      </c>
      <c r="G35" s="618">
        <v>16646.781026620694</v>
      </c>
      <c r="H35" s="618" t="s">
        <v>2</v>
      </c>
    </row>
    <row r="36" spans="1:8" ht="14.4" customHeight="1" x14ac:dyDescent="0.3">
      <c r="A36" s="616" t="s">
        <v>554</v>
      </c>
      <c r="B36" s="617" t="s">
        <v>6</v>
      </c>
      <c r="C36" s="618" t="s">
        <v>555</v>
      </c>
      <c r="D36" s="618">
        <v>88994.751634102213</v>
      </c>
      <c r="E36" s="618">
        <v>99781.774557367025</v>
      </c>
      <c r="F36" s="619">
        <v>1.1212096525378841</v>
      </c>
      <c r="G36" s="618">
        <v>10787.022923264813</v>
      </c>
      <c r="H36" s="618" t="s">
        <v>544</v>
      </c>
    </row>
    <row r="37" spans="1:8" ht="14.4" customHeight="1" x14ac:dyDescent="0.3">
      <c r="A37" s="616" t="s">
        <v>529</v>
      </c>
      <c r="B37" s="617" t="s">
        <v>529</v>
      </c>
      <c r="C37" s="618" t="s">
        <v>529</v>
      </c>
      <c r="D37" s="618" t="s">
        <v>529</v>
      </c>
      <c r="E37" s="618" t="s">
        <v>529</v>
      </c>
      <c r="F37" s="619" t="s">
        <v>529</v>
      </c>
      <c r="G37" s="618" t="s">
        <v>529</v>
      </c>
      <c r="H37" s="618" t="s">
        <v>545</v>
      </c>
    </row>
    <row r="38" spans="1:8" ht="14.4" customHeight="1" x14ac:dyDescent="0.3">
      <c r="A38" s="616" t="s">
        <v>528</v>
      </c>
      <c r="B38" s="617" t="s">
        <v>6</v>
      </c>
      <c r="C38" s="618" t="s">
        <v>530</v>
      </c>
      <c r="D38" s="618">
        <v>498578.12672458199</v>
      </c>
      <c r="E38" s="618">
        <v>569606.67078894551</v>
      </c>
      <c r="F38" s="619">
        <v>1.1424622145600065</v>
      </c>
      <c r="G38" s="618">
        <v>71028.544064363523</v>
      </c>
      <c r="H38" s="618" t="s">
        <v>541</v>
      </c>
    </row>
  </sheetData>
  <autoFilter ref="A3:G3"/>
  <mergeCells count="1">
    <mergeCell ref="A1:G1"/>
  </mergeCells>
  <conditionalFormatting sqref="F11 F39:F65536">
    <cfRule type="cellIs" dxfId="65" priority="15" stopIfTrue="1" operator="greaterThan">
      <formula>1</formula>
    </cfRule>
  </conditionalFormatting>
  <conditionalFormatting sqref="B4:B10">
    <cfRule type="expression" dxfId="64" priority="12">
      <formula>AND(LEFT(H4,6)&lt;&gt;"mezera",H4&lt;&gt;"")</formula>
    </cfRule>
  </conditionalFormatting>
  <conditionalFormatting sqref="A4:A10">
    <cfRule type="expression" dxfId="63" priority="10">
      <formula>AND(H4&lt;&gt;"",H4&lt;&gt;"mezeraKL")</formula>
    </cfRule>
  </conditionalFormatting>
  <conditionalFormatting sqref="G4:G10">
    <cfRule type="cellIs" dxfId="62" priority="9" operator="greaterThan">
      <formula>0</formula>
    </cfRule>
  </conditionalFormatting>
  <conditionalFormatting sqref="F4:F10">
    <cfRule type="cellIs" dxfId="61" priority="8" operator="greaterThan">
      <formula>1</formula>
    </cfRule>
  </conditionalFormatting>
  <conditionalFormatting sqref="B4:G10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0">
    <cfRule type="expression" dxfId="58" priority="14">
      <formula>$H4&lt;&gt;""</formula>
    </cfRule>
  </conditionalFormatting>
  <conditionalFormatting sqref="F12:F38">
    <cfRule type="cellIs" dxfId="57" priority="3" operator="greaterThan">
      <formula>1</formula>
    </cfRule>
  </conditionalFormatting>
  <conditionalFormatting sqref="B12:B38">
    <cfRule type="expression" dxfId="56" priority="6">
      <formula>AND(LEFT(H12,6)&lt;&gt;"mezera",H12&lt;&gt;"")</formula>
    </cfRule>
  </conditionalFormatting>
  <conditionalFormatting sqref="A12:A38">
    <cfRule type="expression" dxfId="55" priority="4">
      <formula>AND(H12&lt;&gt;"",H12&lt;&gt;"mezeraKL")</formula>
    </cfRule>
  </conditionalFormatting>
  <conditionalFormatting sqref="G12:G38">
    <cfRule type="cellIs" dxfId="54" priority="2" operator="greaterThan">
      <formula>0</formula>
    </cfRule>
  </conditionalFormatting>
  <conditionalFormatting sqref="B12:G38">
    <cfRule type="expression" dxfId="53" priority="5">
      <formula>OR($H12="KL",$H12="SumaKL")</formula>
    </cfRule>
    <cfRule type="expression" dxfId="52" priority="7">
      <formula>$H12="SumaNS"</formula>
    </cfRule>
  </conditionalFormatting>
  <conditionalFormatting sqref="A12:G38">
    <cfRule type="expression" dxfId="51" priority="1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163.66126617312528</v>
      </c>
      <c r="M3" s="213">
        <f>SUBTOTAL(9,M5:M1048576)</f>
        <v>3480.4000000000005</v>
      </c>
      <c r="N3" s="214">
        <f>SUBTOTAL(9,N5:N1048576)</f>
        <v>569606.67078894528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528</v>
      </c>
      <c r="B5" s="626" t="s">
        <v>530</v>
      </c>
      <c r="C5" s="627" t="s">
        <v>542</v>
      </c>
      <c r="D5" s="628" t="s">
        <v>543</v>
      </c>
      <c r="E5" s="627" t="s">
        <v>531</v>
      </c>
      <c r="F5" s="628" t="s">
        <v>532</v>
      </c>
      <c r="G5" s="627"/>
      <c r="H5" s="627" t="s">
        <v>556</v>
      </c>
      <c r="I5" s="627" t="s">
        <v>556</v>
      </c>
      <c r="J5" s="627" t="s">
        <v>557</v>
      </c>
      <c r="K5" s="627" t="s">
        <v>558</v>
      </c>
      <c r="L5" s="629">
        <v>130.10000000000002</v>
      </c>
      <c r="M5" s="629">
        <v>2</v>
      </c>
      <c r="N5" s="630">
        <v>260.20000000000005</v>
      </c>
    </row>
    <row r="6" spans="1:14" ht="14.4" customHeight="1" x14ac:dyDescent="0.3">
      <c r="A6" s="631" t="s">
        <v>528</v>
      </c>
      <c r="B6" s="632" t="s">
        <v>530</v>
      </c>
      <c r="C6" s="633" t="s">
        <v>542</v>
      </c>
      <c r="D6" s="634" t="s">
        <v>543</v>
      </c>
      <c r="E6" s="633" t="s">
        <v>531</v>
      </c>
      <c r="F6" s="634" t="s">
        <v>532</v>
      </c>
      <c r="G6" s="633" t="s">
        <v>559</v>
      </c>
      <c r="H6" s="633" t="s">
        <v>560</v>
      </c>
      <c r="I6" s="633" t="s">
        <v>561</v>
      </c>
      <c r="J6" s="633" t="s">
        <v>562</v>
      </c>
      <c r="K6" s="633" t="s">
        <v>563</v>
      </c>
      <c r="L6" s="635">
        <v>58.969999999999985</v>
      </c>
      <c r="M6" s="635">
        <v>2</v>
      </c>
      <c r="N6" s="636">
        <v>117.93999999999997</v>
      </c>
    </row>
    <row r="7" spans="1:14" ht="14.4" customHeight="1" x14ac:dyDescent="0.3">
      <c r="A7" s="631" t="s">
        <v>528</v>
      </c>
      <c r="B7" s="632" t="s">
        <v>530</v>
      </c>
      <c r="C7" s="633" t="s">
        <v>542</v>
      </c>
      <c r="D7" s="634" t="s">
        <v>543</v>
      </c>
      <c r="E7" s="633" t="s">
        <v>531</v>
      </c>
      <c r="F7" s="634" t="s">
        <v>532</v>
      </c>
      <c r="G7" s="633" t="s">
        <v>559</v>
      </c>
      <c r="H7" s="633" t="s">
        <v>564</v>
      </c>
      <c r="I7" s="633" t="s">
        <v>565</v>
      </c>
      <c r="J7" s="633" t="s">
        <v>566</v>
      </c>
      <c r="K7" s="633" t="s">
        <v>567</v>
      </c>
      <c r="L7" s="635">
        <v>31.1</v>
      </c>
      <c r="M7" s="635">
        <v>1</v>
      </c>
      <c r="N7" s="636">
        <v>31.1</v>
      </c>
    </row>
    <row r="8" spans="1:14" ht="14.4" customHeight="1" x14ac:dyDescent="0.3">
      <c r="A8" s="631" t="s">
        <v>528</v>
      </c>
      <c r="B8" s="632" t="s">
        <v>530</v>
      </c>
      <c r="C8" s="633" t="s">
        <v>542</v>
      </c>
      <c r="D8" s="634" t="s">
        <v>543</v>
      </c>
      <c r="E8" s="633" t="s">
        <v>531</v>
      </c>
      <c r="F8" s="634" t="s">
        <v>532</v>
      </c>
      <c r="G8" s="633" t="s">
        <v>559</v>
      </c>
      <c r="H8" s="633" t="s">
        <v>568</v>
      </c>
      <c r="I8" s="633" t="s">
        <v>569</v>
      </c>
      <c r="J8" s="633" t="s">
        <v>570</v>
      </c>
      <c r="K8" s="633" t="s">
        <v>571</v>
      </c>
      <c r="L8" s="635">
        <v>81.210198807989997</v>
      </c>
      <c r="M8" s="635">
        <v>20</v>
      </c>
      <c r="N8" s="636">
        <v>1624.2039761597998</v>
      </c>
    </row>
    <row r="9" spans="1:14" ht="14.4" customHeight="1" x14ac:dyDescent="0.3">
      <c r="A9" s="631" t="s">
        <v>528</v>
      </c>
      <c r="B9" s="632" t="s">
        <v>530</v>
      </c>
      <c r="C9" s="633" t="s">
        <v>542</v>
      </c>
      <c r="D9" s="634" t="s">
        <v>543</v>
      </c>
      <c r="E9" s="633" t="s">
        <v>531</v>
      </c>
      <c r="F9" s="634" t="s">
        <v>532</v>
      </c>
      <c r="G9" s="633" t="s">
        <v>559</v>
      </c>
      <c r="H9" s="633" t="s">
        <v>572</v>
      </c>
      <c r="I9" s="633" t="s">
        <v>573</v>
      </c>
      <c r="J9" s="633" t="s">
        <v>574</v>
      </c>
      <c r="K9" s="633" t="s">
        <v>575</v>
      </c>
      <c r="L9" s="635">
        <v>61.9</v>
      </c>
      <c r="M9" s="635">
        <v>1</v>
      </c>
      <c r="N9" s="636">
        <v>61.9</v>
      </c>
    </row>
    <row r="10" spans="1:14" ht="14.4" customHeight="1" x14ac:dyDescent="0.3">
      <c r="A10" s="631" t="s">
        <v>528</v>
      </c>
      <c r="B10" s="632" t="s">
        <v>530</v>
      </c>
      <c r="C10" s="633" t="s">
        <v>542</v>
      </c>
      <c r="D10" s="634" t="s">
        <v>543</v>
      </c>
      <c r="E10" s="633" t="s">
        <v>531</v>
      </c>
      <c r="F10" s="634" t="s">
        <v>532</v>
      </c>
      <c r="G10" s="633" t="s">
        <v>559</v>
      </c>
      <c r="H10" s="633" t="s">
        <v>576</v>
      </c>
      <c r="I10" s="633" t="s">
        <v>577</v>
      </c>
      <c r="J10" s="633" t="s">
        <v>578</v>
      </c>
      <c r="K10" s="633" t="s">
        <v>567</v>
      </c>
      <c r="L10" s="635">
        <v>67.402704295085243</v>
      </c>
      <c r="M10" s="635">
        <v>48</v>
      </c>
      <c r="N10" s="636">
        <v>3235.3298061640917</v>
      </c>
    </row>
    <row r="11" spans="1:14" ht="14.4" customHeight="1" x14ac:dyDescent="0.3">
      <c r="A11" s="631" t="s">
        <v>528</v>
      </c>
      <c r="B11" s="632" t="s">
        <v>530</v>
      </c>
      <c r="C11" s="633" t="s">
        <v>542</v>
      </c>
      <c r="D11" s="634" t="s">
        <v>543</v>
      </c>
      <c r="E11" s="633" t="s">
        <v>531</v>
      </c>
      <c r="F11" s="634" t="s">
        <v>532</v>
      </c>
      <c r="G11" s="633" t="s">
        <v>559</v>
      </c>
      <c r="H11" s="633" t="s">
        <v>579</v>
      </c>
      <c r="I11" s="633" t="s">
        <v>580</v>
      </c>
      <c r="J11" s="633" t="s">
        <v>581</v>
      </c>
      <c r="K11" s="633" t="s">
        <v>582</v>
      </c>
      <c r="L11" s="635">
        <v>57.025141456473392</v>
      </c>
      <c r="M11" s="635">
        <v>27</v>
      </c>
      <c r="N11" s="636">
        <v>1539.6788193247817</v>
      </c>
    </row>
    <row r="12" spans="1:14" ht="14.4" customHeight="1" x14ac:dyDescent="0.3">
      <c r="A12" s="631" t="s">
        <v>528</v>
      </c>
      <c r="B12" s="632" t="s">
        <v>530</v>
      </c>
      <c r="C12" s="633" t="s">
        <v>542</v>
      </c>
      <c r="D12" s="634" t="s">
        <v>543</v>
      </c>
      <c r="E12" s="633" t="s">
        <v>531</v>
      </c>
      <c r="F12" s="634" t="s">
        <v>532</v>
      </c>
      <c r="G12" s="633" t="s">
        <v>559</v>
      </c>
      <c r="H12" s="633" t="s">
        <v>583</v>
      </c>
      <c r="I12" s="633" t="s">
        <v>584</v>
      </c>
      <c r="J12" s="633" t="s">
        <v>585</v>
      </c>
      <c r="K12" s="633" t="s">
        <v>586</v>
      </c>
      <c r="L12" s="635">
        <v>265.39999999999998</v>
      </c>
      <c r="M12" s="635">
        <v>2</v>
      </c>
      <c r="N12" s="636">
        <v>530.79999999999995</v>
      </c>
    </row>
    <row r="13" spans="1:14" ht="14.4" customHeight="1" x14ac:dyDescent="0.3">
      <c r="A13" s="631" t="s">
        <v>528</v>
      </c>
      <c r="B13" s="632" t="s">
        <v>530</v>
      </c>
      <c r="C13" s="633" t="s">
        <v>542</v>
      </c>
      <c r="D13" s="634" t="s">
        <v>543</v>
      </c>
      <c r="E13" s="633" t="s">
        <v>531</v>
      </c>
      <c r="F13" s="634" t="s">
        <v>532</v>
      </c>
      <c r="G13" s="633" t="s">
        <v>559</v>
      </c>
      <c r="H13" s="633" t="s">
        <v>587</v>
      </c>
      <c r="I13" s="633" t="s">
        <v>588</v>
      </c>
      <c r="J13" s="633" t="s">
        <v>589</v>
      </c>
      <c r="K13" s="633" t="s">
        <v>590</v>
      </c>
      <c r="L13" s="635">
        <v>39.69</v>
      </c>
      <c r="M13" s="635">
        <v>1</v>
      </c>
      <c r="N13" s="636">
        <v>39.69</v>
      </c>
    </row>
    <row r="14" spans="1:14" ht="14.4" customHeight="1" x14ac:dyDescent="0.3">
      <c r="A14" s="631" t="s">
        <v>528</v>
      </c>
      <c r="B14" s="632" t="s">
        <v>530</v>
      </c>
      <c r="C14" s="633" t="s">
        <v>542</v>
      </c>
      <c r="D14" s="634" t="s">
        <v>543</v>
      </c>
      <c r="E14" s="633" t="s">
        <v>531</v>
      </c>
      <c r="F14" s="634" t="s">
        <v>532</v>
      </c>
      <c r="G14" s="633" t="s">
        <v>559</v>
      </c>
      <c r="H14" s="633" t="s">
        <v>591</v>
      </c>
      <c r="I14" s="633" t="s">
        <v>591</v>
      </c>
      <c r="J14" s="633" t="s">
        <v>592</v>
      </c>
      <c r="K14" s="633" t="s">
        <v>593</v>
      </c>
      <c r="L14" s="635">
        <v>38.271733140410447</v>
      </c>
      <c r="M14" s="635">
        <v>5</v>
      </c>
      <c r="N14" s="636">
        <v>191.35866570205224</v>
      </c>
    </row>
    <row r="15" spans="1:14" ht="14.4" customHeight="1" x14ac:dyDescent="0.3">
      <c r="A15" s="631" t="s">
        <v>528</v>
      </c>
      <c r="B15" s="632" t="s">
        <v>530</v>
      </c>
      <c r="C15" s="633" t="s">
        <v>542</v>
      </c>
      <c r="D15" s="634" t="s">
        <v>543</v>
      </c>
      <c r="E15" s="633" t="s">
        <v>531</v>
      </c>
      <c r="F15" s="634" t="s">
        <v>532</v>
      </c>
      <c r="G15" s="633" t="s">
        <v>559</v>
      </c>
      <c r="H15" s="633" t="s">
        <v>594</v>
      </c>
      <c r="I15" s="633" t="s">
        <v>595</v>
      </c>
      <c r="J15" s="633" t="s">
        <v>596</v>
      </c>
      <c r="K15" s="633" t="s">
        <v>597</v>
      </c>
      <c r="L15" s="635">
        <v>73.580948560708435</v>
      </c>
      <c r="M15" s="635">
        <v>1</v>
      </c>
      <c r="N15" s="636">
        <v>73.580948560708435</v>
      </c>
    </row>
    <row r="16" spans="1:14" ht="14.4" customHeight="1" x14ac:dyDescent="0.3">
      <c r="A16" s="631" t="s">
        <v>528</v>
      </c>
      <c r="B16" s="632" t="s">
        <v>530</v>
      </c>
      <c r="C16" s="633" t="s">
        <v>542</v>
      </c>
      <c r="D16" s="634" t="s">
        <v>543</v>
      </c>
      <c r="E16" s="633" t="s">
        <v>531</v>
      </c>
      <c r="F16" s="634" t="s">
        <v>532</v>
      </c>
      <c r="G16" s="633" t="s">
        <v>559</v>
      </c>
      <c r="H16" s="633" t="s">
        <v>598</v>
      </c>
      <c r="I16" s="633" t="s">
        <v>599</v>
      </c>
      <c r="J16" s="633" t="s">
        <v>600</v>
      </c>
      <c r="K16" s="633" t="s">
        <v>601</v>
      </c>
      <c r="L16" s="635">
        <v>118.72952542036847</v>
      </c>
      <c r="M16" s="635">
        <v>1</v>
      </c>
      <c r="N16" s="636">
        <v>118.72952542036847</v>
      </c>
    </row>
    <row r="17" spans="1:14" ht="14.4" customHeight="1" x14ac:dyDescent="0.3">
      <c r="A17" s="631" t="s">
        <v>528</v>
      </c>
      <c r="B17" s="632" t="s">
        <v>530</v>
      </c>
      <c r="C17" s="633" t="s">
        <v>542</v>
      </c>
      <c r="D17" s="634" t="s">
        <v>543</v>
      </c>
      <c r="E17" s="633" t="s">
        <v>531</v>
      </c>
      <c r="F17" s="634" t="s">
        <v>532</v>
      </c>
      <c r="G17" s="633" t="s">
        <v>559</v>
      </c>
      <c r="H17" s="633" t="s">
        <v>602</v>
      </c>
      <c r="I17" s="633" t="s">
        <v>603</v>
      </c>
      <c r="J17" s="633" t="s">
        <v>604</v>
      </c>
      <c r="K17" s="633" t="s">
        <v>605</v>
      </c>
      <c r="L17" s="635">
        <v>76.92</v>
      </c>
      <c r="M17" s="635">
        <v>1</v>
      </c>
      <c r="N17" s="636">
        <v>76.92</v>
      </c>
    </row>
    <row r="18" spans="1:14" ht="14.4" customHeight="1" x14ac:dyDescent="0.3">
      <c r="A18" s="631" t="s">
        <v>528</v>
      </c>
      <c r="B18" s="632" t="s">
        <v>530</v>
      </c>
      <c r="C18" s="633" t="s">
        <v>542</v>
      </c>
      <c r="D18" s="634" t="s">
        <v>543</v>
      </c>
      <c r="E18" s="633" t="s">
        <v>531</v>
      </c>
      <c r="F18" s="634" t="s">
        <v>532</v>
      </c>
      <c r="G18" s="633" t="s">
        <v>559</v>
      </c>
      <c r="H18" s="633" t="s">
        <v>606</v>
      </c>
      <c r="I18" s="633" t="s">
        <v>607</v>
      </c>
      <c r="J18" s="633" t="s">
        <v>608</v>
      </c>
      <c r="K18" s="633" t="s">
        <v>609</v>
      </c>
      <c r="L18" s="635">
        <v>22.558626060811392</v>
      </c>
      <c r="M18" s="635">
        <v>107</v>
      </c>
      <c r="N18" s="636">
        <v>2413.7729885068188</v>
      </c>
    </row>
    <row r="19" spans="1:14" ht="14.4" customHeight="1" x14ac:dyDescent="0.3">
      <c r="A19" s="631" t="s">
        <v>528</v>
      </c>
      <c r="B19" s="632" t="s">
        <v>530</v>
      </c>
      <c r="C19" s="633" t="s">
        <v>542</v>
      </c>
      <c r="D19" s="634" t="s">
        <v>543</v>
      </c>
      <c r="E19" s="633" t="s">
        <v>531</v>
      </c>
      <c r="F19" s="634" t="s">
        <v>532</v>
      </c>
      <c r="G19" s="633" t="s">
        <v>559</v>
      </c>
      <c r="H19" s="633" t="s">
        <v>610</v>
      </c>
      <c r="I19" s="633" t="s">
        <v>611</v>
      </c>
      <c r="J19" s="633" t="s">
        <v>612</v>
      </c>
      <c r="K19" s="633" t="s">
        <v>613</v>
      </c>
      <c r="L19" s="635">
        <v>223.47</v>
      </c>
      <c r="M19" s="635">
        <v>1</v>
      </c>
      <c r="N19" s="636">
        <v>223.47</v>
      </c>
    </row>
    <row r="20" spans="1:14" ht="14.4" customHeight="1" x14ac:dyDescent="0.3">
      <c r="A20" s="631" t="s">
        <v>528</v>
      </c>
      <c r="B20" s="632" t="s">
        <v>530</v>
      </c>
      <c r="C20" s="633" t="s">
        <v>542</v>
      </c>
      <c r="D20" s="634" t="s">
        <v>543</v>
      </c>
      <c r="E20" s="633" t="s">
        <v>531</v>
      </c>
      <c r="F20" s="634" t="s">
        <v>532</v>
      </c>
      <c r="G20" s="633" t="s">
        <v>559</v>
      </c>
      <c r="H20" s="633" t="s">
        <v>614</v>
      </c>
      <c r="I20" s="633" t="s">
        <v>615</v>
      </c>
      <c r="J20" s="633" t="s">
        <v>616</v>
      </c>
      <c r="K20" s="633" t="s">
        <v>617</v>
      </c>
      <c r="L20" s="635">
        <v>75.239999999999995</v>
      </c>
      <c r="M20" s="635">
        <v>1</v>
      </c>
      <c r="N20" s="636">
        <v>75.239999999999995</v>
      </c>
    </row>
    <row r="21" spans="1:14" ht="14.4" customHeight="1" x14ac:dyDescent="0.3">
      <c r="A21" s="631" t="s">
        <v>528</v>
      </c>
      <c r="B21" s="632" t="s">
        <v>530</v>
      </c>
      <c r="C21" s="633" t="s">
        <v>542</v>
      </c>
      <c r="D21" s="634" t="s">
        <v>543</v>
      </c>
      <c r="E21" s="633" t="s">
        <v>531</v>
      </c>
      <c r="F21" s="634" t="s">
        <v>532</v>
      </c>
      <c r="G21" s="633" t="s">
        <v>559</v>
      </c>
      <c r="H21" s="633" t="s">
        <v>618</v>
      </c>
      <c r="I21" s="633" t="s">
        <v>619</v>
      </c>
      <c r="J21" s="633" t="s">
        <v>620</v>
      </c>
      <c r="K21" s="633" t="s">
        <v>621</v>
      </c>
      <c r="L21" s="635">
        <v>22.249931223110515</v>
      </c>
      <c r="M21" s="635">
        <v>1</v>
      </c>
      <c r="N21" s="636">
        <v>22.249931223110515</v>
      </c>
    </row>
    <row r="22" spans="1:14" ht="14.4" customHeight="1" x14ac:dyDescent="0.3">
      <c r="A22" s="631" t="s">
        <v>528</v>
      </c>
      <c r="B22" s="632" t="s">
        <v>530</v>
      </c>
      <c r="C22" s="633" t="s">
        <v>542</v>
      </c>
      <c r="D22" s="634" t="s">
        <v>543</v>
      </c>
      <c r="E22" s="633" t="s">
        <v>531</v>
      </c>
      <c r="F22" s="634" t="s">
        <v>532</v>
      </c>
      <c r="G22" s="633" t="s">
        <v>559</v>
      </c>
      <c r="H22" s="633" t="s">
        <v>622</v>
      </c>
      <c r="I22" s="633" t="s">
        <v>623</v>
      </c>
      <c r="J22" s="633" t="s">
        <v>624</v>
      </c>
      <c r="K22" s="633" t="s">
        <v>625</v>
      </c>
      <c r="L22" s="635">
        <v>147.91000000000003</v>
      </c>
      <c r="M22" s="635">
        <v>1</v>
      </c>
      <c r="N22" s="636">
        <v>147.91000000000003</v>
      </c>
    </row>
    <row r="23" spans="1:14" ht="14.4" customHeight="1" x14ac:dyDescent="0.3">
      <c r="A23" s="631" t="s">
        <v>528</v>
      </c>
      <c r="B23" s="632" t="s">
        <v>530</v>
      </c>
      <c r="C23" s="633" t="s">
        <v>542</v>
      </c>
      <c r="D23" s="634" t="s">
        <v>543</v>
      </c>
      <c r="E23" s="633" t="s">
        <v>531</v>
      </c>
      <c r="F23" s="634" t="s">
        <v>532</v>
      </c>
      <c r="G23" s="633" t="s">
        <v>559</v>
      </c>
      <c r="H23" s="633" t="s">
        <v>626</v>
      </c>
      <c r="I23" s="633" t="s">
        <v>627</v>
      </c>
      <c r="J23" s="633" t="s">
        <v>628</v>
      </c>
      <c r="K23" s="633" t="s">
        <v>629</v>
      </c>
      <c r="L23" s="635">
        <v>73.949938306895973</v>
      </c>
      <c r="M23" s="635">
        <v>2</v>
      </c>
      <c r="N23" s="636">
        <v>147.89987661379195</v>
      </c>
    </row>
    <row r="24" spans="1:14" ht="14.4" customHeight="1" x14ac:dyDescent="0.3">
      <c r="A24" s="631" t="s">
        <v>528</v>
      </c>
      <c r="B24" s="632" t="s">
        <v>530</v>
      </c>
      <c r="C24" s="633" t="s">
        <v>542</v>
      </c>
      <c r="D24" s="634" t="s">
        <v>543</v>
      </c>
      <c r="E24" s="633" t="s">
        <v>531</v>
      </c>
      <c r="F24" s="634" t="s">
        <v>532</v>
      </c>
      <c r="G24" s="633" t="s">
        <v>559</v>
      </c>
      <c r="H24" s="633" t="s">
        <v>630</v>
      </c>
      <c r="I24" s="633" t="s">
        <v>631</v>
      </c>
      <c r="J24" s="633" t="s">
        <v>632</v>
      </c>
      <c r="K24" s="633" t="s">
        <v>633</v>
      </c>
      <c r="L24" s="635">
        <v>75.968670167607598</v>
      </c>
      <c r="M24" s="635">
        <v>1</v>
      </c>
      <c r="N24" s="636">
        <v>75.968670167607598</v>
      </c>
    </row>
    <row r="25" spans="1:14" ht="14.4" customHeight="1" x14ac:dyDescent="0.3">
      <c r="A25" s="631" t="s">
        <v>528</v>
      </c>
      <c r="B25" s="632" t="s">
        <v>530</v>
      </c>
      <c r="C25" s="633" t="s">
        <v>542</v>
      </c>
      <c r="D25" s="634" t="s">
        <v>543</v>
      </c>
      <c r="E25" s="633" t="s">
        <v>531</v>
      </c>
      <c r="F25" s="634" t="s">
        <v>532</v>
      </c>
      <c r="G25" s="633" t="s">
        <v>559</v>
      </c>
      <c r="H25" s="633" t="s">
        <v>634</v>
      </c>
      <c r="I25" s="633" t="s">
        <v>635</v>
      </c>
      <c r="J25" s="633" t="s">
        <v>636</v>
      </c>
      <c r="K25" s="633" t="s">
        <v>637</v>
      </c>
      <c r="L25" s="635">
        <v>49.7</v>
      </c>
      <c r="M25" s="635">
        <v>1</v>
      </c>
      <c r="N25" s="636">
        <v>49.7</v>
      </c>
    </row>
    <row r="26" spans="1:14" ht="14.4" customHeight="1" x14ac:dyDescent="0.3">
      <c r="A26" s="631" t="s">
        <v>528</v>
      </c>
      <c r="B26" s="632" t="s">
        <v>530</v>
      </c>
      <c r="C26" s="633" t="s">
        <v>542</v>
      </c>
      <c r="D26" s="634" t="s">
        <v>543</v>
      </c>
      <c r="E26" s="633" t="s">
        <v>531</v>
      </c>
      <c r="F26" s="634" t="s">
        <v>532</v>
      </c>
      <c r="G26" s="633" t="s">
        <v>559</v>
      </c>
      <c r="H26" s="633" t="s">
        <v>638</v>
      </c>
      <c r="I26" s="633" t="s">
        <v>639</v>
      </c>
      <c r="J26" s="633" t="s">
        <v>640</v>
      </c>
      <c r="K26" s="633" t="s">
        <v>641</v>
      </c>
      <c r="L26" s="635">
        <v>116.85999999999997</v>
      </c>
      <c r="M26" s="635">
        <v>1</v>
      </c>
      <c r="N26" s="636">
        <v>116.85999999999997</v>
      </c>
    </row>
    <row r="27" spans="1:14" ht="14.4" customHeight="1" x14ac:dyDescent="0.3">
      <c r="A27" s="631" t="s">
        <v>528</v>
      </c>
      <c r="B27" s="632" t="s">
        <v>530</v>
      </c>
      <c r="C27" s="633" t="s">
        <v>542</v>
      </c>
      <c r="D27" s="634" t="s">
        <v>543</v>
      </c>
      <c r="E27" s="633" t="s">
        <v>531</v>
      </c>
      <c r="F27" s="634" t="s">
        <v>532</v>
      </c>
      <c r="G27" s="633" t="s">
        <v>559</v>
      </c>
      <c r="H27" s="633" t="s">
        <v>642</v>
      </c>
      <c r="I27" s="633" t="s">
        <v>246</v>
      </c>
      <c r="J27" s="633" t="s">
        <v>643</v>
      </c>
      <c r="K27" s="633"/>
      <c r="L27" s="635">
        <v>41.04</v>
      </c>
      <c r="M27" s="635">
        <v>1</v>
      </c>
      <c r="N27" s="636">
        <v>41.04</v>
      </c>
    </row>
    <row r="28" spans="1:14" ht="14.4" customHeight="1" x14ac:dyDescent="0.3">
      <c r="A28" s="631" t="s">
        <v>528</v>
      </c>
      <c r="B28" s="632" t="s">
        <v>530</v>
      </c>
      <c r="C28" s="633" t="s">
        <v>542</v>
      </c>
      <c r="D28" s="634" t="s">
        <v>543</v>
      </c>
      <c r="E28" s="633" t="s">
        <v>531</v>
      </c>
      <c r="F28" s="634" t="s">
        <v>532</v>
      </c>
      <c r="G28" s="633" t="s">
        <v>559</v>
      </c>
      <c r="H28" s="633" t="s">
        <v>644</v>
      </c>
      <c r="I28" s="633" t="s">
        <v>246</v>
      </c>
      <c r="J28" s="633" t="s">
        <v>645</v>
      </c>
      <c r="K28" s="633"/>
      <c r="L28" s="635">
        <v>42.71</v>
      </c>
      <c r="M28" s="635">
        <v>1</v>
      </c>
      <c r="N28" s="636">
        <v>42.71</v>
      </c>
    </row>
    <row r="29" spans="1:14" ht="14.4" customHeight="1" x14ac:dyDescent="0.3">
      <c r="A29" s="631" t="s">
        <v>528</v>
      </c>
      <c r="B29" s="632" t="s">
        <v>530</v>
      </c>
      <c r="C29" s="633" t="s">
        <v>542</v>
      </c>
      <c r="D29" s="634" t="s">
        <v>543</v>
      </c>
      <c r="E29" s="633" t="s">
        <v>531</v>
      </c>
      <c r="F29" s="634" t="s">
        <v>532</v>
      </c>
      <c r="G29" s="633" t="s">
        <v>559</v>
      </c>
      <c r="H29" s="633" t="s">
        <v>646</v>
      </c>
      <c r="I29" s="633" t="s">
        <v>246</v>
      </c>
      <c r="J29" s="633" t="s">
        <v>647</v>
      </c>
      <c r="K29" s="633"/>
      <c r="L29" s="635">
        <v>144.9975</v>
      </c>
      <c r="M29" s="635">
        <v>4</v>
      </c>
      <c r="N29" s="636">
        <v>579.99</v>
      </c>
    </row>
    <row r="30" spans="1:14" ht="14.4" customHeight="1" x14ac:dyDescent="0.3">
      <c r="A30" s="631" t="s">
        <v>528</v>
      </c>
      <c r="B30" s="632" t="s">
        <v>530</v>
      </c>
      <c r="C30" s="633" t="s">
        <v>542</v>
      </c>
      <c r="D30" s="634" t="s">
        <v>543</v>
      </c>
      <c r="E30" s="633" t="s">
        <v>531</v>
      </c>
      <c r="F30" s="634" t="s">
        <v>532</v>
      </c>
      <c r="G30" s="633" t="s">
        <v>559</v>
      </c>
      <c r="H30" s="633" t="s">
        <v>648</v>
      </c>
      <c r="I30" s="633" t="s">
        <v>649</v>
      </c>
      <c r="J30" s="633" t="s">
        <v>650</v>
      </c>
      <c r="K30" s="633" t="s">
        <v>651</v>
      </c>
      <c r="L30" s="635">
        <v>28.41</v>
      </c>
      <c r="M30" s="635">
        <v>1</v>
      </c>
      <c r="N30" s="636">
        <v>28.41</v>
      </c>
    </row>
    <row r="31" spans="1:14" ht="14.4" customHeight="1" x14ac:dyDescent="0.3">
      <c r="A31" s="631" t="s">
        <v>528</v>
      </c>
      <c r="B31" s="632" t="s">
        <v>530</v>
      </c>
      <c r="C31" s="633" t="s">
        <v>542</v>
      </c>
      <c r="D31" s="634" t="s">
        <v>543</v>
      </c>
      <c r="E31" s="633" t="s">
        <v>531</v>
      </c>
      <c r="F31" s="634" t="s">
        <v>532</v>
      </c>
      <c r="G31" s="633" t="s">
        <v>559</v>
      </c>
      <c r="H31" s="633" t="s">
        <v>652</v>
      </c>
      <c r="I31" s="633" t="s">
        <v>653</v>
      </c>
      <c r="J31" s="633" t="s">
        <v>654</v>
      </c>
      <c r="K31" s="633" t="s">
        <v>655</v>
      </c>
      <c r="L31" s="635">
        <v>18.190000000000001</v>
      </c>
      <c r="M31" s="635">
        <v>1</v>
      </c>
      <c r="N31" s="636">
        <v>18.190000000000001</v>
      </c>
    </row>
    <row r="32" spans="1:14" ht="14.4" customHeight="1" x14ac:dyDescent="0.3">
      <c r="A32" s="631" t="s">
        <v>528</v>
      </c>
      <c r="B32" s="632" t="s">
        <v>530</v>
      </c>
      <c r="C32" s="633" t="s">
        <v>542</v>
      </c>
      <c r="D32" s="634" t="s">
        <v>543</v>
      </c>
      <c r="E32" s="633" t="s">
        <v>531</v>
      </c>
      <c r="F32" s="634" t="s">
        <v>532</v>
      </c>
      <c r="G32" s="633" t="s">
        <v>559</v>
      </c>
      <c r="H32" s="633" t="s">
        <v>656</v>
      </c>
      <c r="I32" s="633" t="s">
        <v>246</v>
      </c>
      <c r="J32" s="633" t="s">
        <v>657</v>
      </c>
      <c r="K32" s="633" t="s">
        <v>658</v>
      </c>
      <c r="L32" s="635">
        <v>43.48</v>
      </c>
      <c r="M32" s="635">
        <v>1</v>
      </c>
      <c r="N32" s="636">
        <v>43.48</v>
      </c>
    </row>
    <row r="33" spans="1:14" ht="14.4" customHeight="1" x14ac:dyDescent="0.3">
      <c r="A33" s="631" t="s">
        <v>528</v>
      </c>
      <c r="B33" s="632" t="s">
        <v>530</v>
      </c>
      <c r="C33" s="633" t="s">
        <v>542</v>
      </c>
      <c r="D33" s="634" t="s">
        <v>543</v>
      </c>
      <c r="E33" s="633" t="s">
        <v>531</v>
      </c>
      <c r="F33" s="634" t="s">
        <v>532</v>
      </c>
      <c r="G33" s="633" t="s">
        <v>559</v>
      </c>
      <c r="H33" s="633" t="s">
        <v>659</v>
      </c>
      <c r="I33" s="633" t="s">
        <v>660</v>
      </c>
      <c r="J33" s="633" t="s">
        <v>661</v>
      </c>
      <c r="K33" s="633" t="s">
        <v>662</v>
      </c>
      <c r="L33" s="635">
        <v>59.21</v>
      </c>
      <c r="M33" s="635">
        <v>1</v>
      </c>
      <c r="N33" s="636">
        <v>59.21</v>
      </c>
    </row>
    <row r="34" spans="1:14" ht="14.4" customHeight="1" x14ac:dyDescent="0.3">
      <c r="A34" s="631" t="s">
        <v>528</v>
      </c>
      <c r="B34" s="632" t="s">
        <v>530</v>
      </c>
      <c r="C34" s="633" t="s">
        <v>542</v>
      </c>
      <c r="D34" s="634" t="s">
        <v>543</v>
      </c>
      <c r="E34" s="633" t="s">
        <v>531</v>
      </c>
      <c r="F34" s="634" t="s">
        <v>532</v>
      </c>
      <c r="G34" s="633" t="s">
        <v>559</v>
      </c>
      <c r="H34" s="633" t="s">
        <v>663</v>
      </c>
      <c r="I34" s="633" t="s">
        <v>664</v>
      </c>
      <c r="J34" s="633" t="s">
        <v>661</v>
      </c>
      <c r="K34" s="633" t="s">
        <v>665</v>
      </c>
      <c r="L34" s="635">
        <v>29.52</v>
      </c>
      <c r="M34" s="635">
        <v>1</v>
      </c>
      <c r="N34" s="636">
        <v>29.52</v>
      </c>
    </row>
    <row r="35" spans="1:14" ht="14.4" customHeight="1" x14ac:dyDescent="0.3">
      <c r="A35" s="631" t="s">
        <v>528</v>
      </c>
      <c r="B35" s="632" t="s">
        <v>530</v>
      </c>
      <c r="C35" s="633" t="s">
        <v>542</v>
      </c>
      <c r="D35" s="634" t="s">
        <v>543</v>
      </c>
      <c r="E35" s="633" t="s">
        <v>531</v>
      </c>
      <c r="F35" s="634" t="s">
        <v>532</v>
      </c>
      <c r="G35" s="633" t="s">
        <v>559</v>
      </c>
      <c r="H35" s="633" t="s">
        <v>666</v>
      </c>
      <c r="I35" s="633" t="s">
        <v>667</v>
      </c>
      <c r="J35" s="633" t="s">
        <v>640</v>
      </c>
      <c r="K35" s="633" t="s">
        <v>668</v>
      </c>
      <c r="L35" s="635">
        <v>180.15014215483208</v>
      </c>
      <c r="M35" s="635">
        <v>1</v>
      </c>
      <c r="N35" s="636">
        <v>180.15014215483208</v>
      </c>
    </row>
    <row r="36" spans="1:14" ht="14.4" customHeight="1" x14ac:dyDescent="0.3">
      <c r="A36" s="631" t="s">
        <v>528</v>
      </c>
      <c r="B36" s="632" t="s">
        <v>530</v>
      </c>
      <c r="C36" s="633" t="s">
        <v>542</v>
      </c>
      <c r="D36" s="634" t="s">
        <v>543</v>
      </c>
      <c r="E36" s="633" t="s">
        <v>531</v>
      </c>
      <c r="F36" s="634" t="s">
        <v>532</v>
      </c>
      <c r="G36" s="633" t="s">
        <v>559</v>
      </c>
      <c r="H36" s="633" t="s">
        <v>669</v>
      </c>
      <c r="I36" s="633" t="s">
        <v>670</v>
      </c>
      <c r="J36" s="633" t="s">
        <v>671</v>
      </c>
      <c r="K36" s="633" t="s">
        <v>672</v>
      </c>
      <c r="L36" s="635">
        <v>198.44</v>
      </c>
      <c r="M36" s="635">
        <v>1</v>
      </c>
      <c r="N36" s="636">
        <v>198.44</v>
      </c>
    </row>
    <row r="37" spans="1:14" ht="14.4" customHeight="1" x14ac:dyDescent="0.3">
      <c r="A37" s="631" t="s">
        <v>528</v>
      </c>
      <c r="B37" s="632" t="s">
        <v>530</v>
      </c>
      <c r="C37" s="633" t="s">
        <v>542</v>
      </c>
      <c r="D37" s="634" t="s">
        <v>543</v>
      </c>
      <c r="E37" s="633" t="s">
        <v>531</v>
      </c>
      <c r="F37" s="634" t="s">
        <v>532</v>
      </c>
      <c r="G37" s="633" t="s">
        <v>559</v>
      </c>
      <c r="H37" s="633" t="s">
        <v>673</v>
      </c>
      <c r="I37" s="633" t="s">
        <v>674</v>
      </c>
      <c r="J37" s="633" t="s">
        <v>675</v>
      </c>
      <c r="K37" s="633" t="s">
        <v>676</v>
      </c>
      <c r="L37" s="635">
        <v>28.164983337908499</v>
      </c>
      <c r="M37" s="635">
        <v>6</v>
      </c>
      <c r="N37" s="636">
        <v>168.989900027451</v>
      </c>
    </row>
    <row r="38" spans="1:14" ht="14.4" customHeight="1" x14ac:dyDescent="0.3">
      <c r="A38" s="631" t="s">
        <v>528</v>
      </c>
      <c r="B38" s="632" t="s">
        <v>530</v>
      </c>
      <c r="C38" s="633" t="s">
        <v>542</v>
      </c>
      <c r="D38" s="634" t="s">
        <v>543</v>
      </c>
      <c r="E38" s="633" t="s">
        <v>531</v>
      </c>
      <c r="F38" s="634" t="s">
        <v>532</v>
      </c>
      <c r="G38" s="633" t="s">
        <v>559</v>
      </c>
      <c r="H38" s="633" t="s">
        <v>677</v>
      </c>
      <c r="I38" s="633" t="s">
        <v>678</v>
      </c>
      <c r="J38" s="633" t="s">
        <v>608</v>
      </c>
      <c r="K38" s="633" t="s">
        <v>679</v>
      </c>
      <c r="L38" s="635">
        <v>60.350116781599453</v>
      </c>
      <c r="M38" s="635">
        <v>23</v>
      </c>
      <c r="N38" s="636">
        <v>1388.0526859767874</v>
      </c>
    </row>
    <row r="39" spans="1:14" ht="14.4" customHeight="1" x14ac:dyDescent="0.3">
      <c r="A39" s="631" t="s">
        <v>528</v>
      </c>
      <c r="B39" s="632" t="s">
        <v>530</v>
      </c>
      <c r="C39" s="633" t="s">
        <v>542</v>
      </c>
      <c r="D39" s="634" t="s">
        <v>543</v>
      </c>
      <c r="E39" s="633" t="s">
        <v>531</v>
      </c>
      <c r="F39" s="634" t="s">
        <v>532</v>
      </c>
      <c r="G39" s="633" t="s">
        <v>559</v>
      </c>
      <c r="H39" s="633" t="s">
        <v>680</v>
      </c>
      <c r="I39" s="633" t="s">
        <v>681</v>
      </c>
      <c r="J39" s="633" t="s">
        <v>682</v>
      </c>
      <c r="K39" s="633" t="s">
        <v>683</v>
      </c>
      <c r="L39" s="635">
        <v>67.412304221500591</v>
      </c>
      <c r="M39" s="635">
        <v>1</v>
      </c>
      <c r="N39" s="636">
        <v>67.412304221500591</v>
      </c>
    </row>
    <row r="40" spans="1:14" ht="14.4" customHeight="1" x14ac:dyDescent="0.3">
      <c r="A40" s="631" t="s">
        <v>528</v>
      </c>
      <c r="B40" s="632" t="s">
        <v>530</v>
      </c>
      <c r="C40" s="633" t="s">
        <v>542</v>
      </c>
      <c r="D40" s="634" t="s">
        <v>543</v>
      </c>
      <c r="E40" s="633" t="s">
        <v>531</v>
      </c>
      <c r="F40" s="634" t="s">
        <v>532</v>
      </c>
      <c r="G40" s="633" t="s">
        <v>559</v>
      </c>
      <c r="H40" s="633" t="s">
        <v>684</v>
      </c>
      <c r="I40" s="633" t="s">
        <v>685</v>
      </c>
      <c r="J40" s="633" t="s">
        <v>686</v>
      </c>
      <c r="K40" s="633" t="s">
        <v>687</v>
      </c>
      <c r="L40" s="635">
        <v>26.71</v>
      </c>
      <c r="M40" s="635">
        <v>1</v>
      </c>
      <c r="N40" s="636">
        <v>26.71</v>
      </c>
    </row>
    <row r="41" spans="1:14" ht="14.4" customHeight="1" x14ac:dyDescent="0.3">
      <c r="A41" s="631" t="s">
        <v>528</v>
      </c>
      <c r="B41" s="632" t="s">
        <v>530</v>
      </c>
      <c r="C41" s="633" t="s">
        <v>542</v>
      </c>
      <c r="D41" s="634" t="s">
        <v>543</v>
      </c>
      <c r="E41" s="633" t="s">
        <v>531</v>
      </c>
      <c r="F41" s="634" t="s">
        <v>532</v>
      </c>
      <c r="G41" s="633" t="s">
        <v>559</v>
      </c>
      <c r="H41" s="633" t="s">
        <v>688</v>
      </c>
      <c r="I41" s="633" t="s">
        <v>689</v>
      </c>
      <c r="J41" s="633" t="s">
        <v>690</v>
      </c>
      <c r="K41" s="633" t="s">
        <v>691</v>
      </c>
      <c r="L41" s="635">
        <v>107.95</v>
      </c>
      <c r="M41" s="635">
        <v>1</v>
      </c>
      <c r="N41" s="636">
        <v>107.95</v>
      </c>
    </row>
    <row r="42" spans="1:14" ht="14.4" customHeight="1" x14ac:dyDescent="0.3">
      <c r="A42" s="631" t="s">
        <v>528</v>
      </c>
      <c r="B42" s="632" t="s">
        <v>530</v>
      </c>
      <c r="C42" s="633" t="s">
        <v>542</v>
      </c>
      <c r="D42" s="634" t="s">
        <v>543</v>
      </c>
      <c r="E42" s="633" t="s">
        <v>531</v>
      </c>
      <c r="F42" s="634" t="s">
        <v>532</v>
      </c>
      <c r="G42" s="633" t="s">
        <v>559</v>
      </c>
      <c r="H42" s="633" t="s">
        <v>692</v>
      </c>
      <c r="I42" s="633" t="s">
        <v>246</v>
      </c>
      <c r="J42" s="633" t="s">
        <v>693</v>
      </c>
      <c r="K42" s="633"/>
      <c r="L42" s="635">
        <v>64.650000000000006</v>
      </c>
      <c r="M42" s="635">
        <v>1</v>
      </c>
      <c r="N42" s="636">
        <v>64.650000000000006</v>
      </c>
    </row>
    <row r="43" spans="1:14" ht="14.4" customHeight="1" x14ac:dyDescent="0.3">
      <c r="A43" s="631" t="s">
        <v>528</v>
      </c>
      <c r="B43" s="632" t="s">
        <v>530</v>
      </c>
      <c r="C43" s="633" t="s">
        <v>542</v>
      </c>
      <c r="D43" s="634" t="s">
        <v>543</v>
      </c>
      <c r="E43" s="633" t="s">
        <v>531</v>
      </c>
      <c r="F43" s="634" t="s">
        <v>532</v>
      </c>
      <c r="G43" s="633" t="s">
        <v>559</v>
      </c>
      <c r="H43" s="633" t="s">
        <v>694</v>
      </c>
      <c r="I43" s="633" t="s">
        <v>695</v>
      </c>
      <c r="J43" s="633" t="s">
        <v>696</v>
      </c>
      <c r="K43" s="633" t="s">
        <v>697</v>
      </c>
      <c r="L43" s="635">
        <v>59.05</v>
      </c>
      <c r="M43" s="635">
        <v>2</v>
      </c>
      <c r="N43" s="636">
        <v>118.1</v>
      </c>
    </row>
    <row r="44" spans="1:14" ht="14.4" customHeight="1" x14ac:dyDescent="0.3">
      <c r="A44" s="631" t="s">
        <v>528</v>
      </c>
      <c r="B44" s="632" t="s">
        <v>530</v>
      </c>
      <c r="C44" s="633" t="s">
        <v>542</v>
      </c>
      <c r="D44" s="634" t="s">
        <v>543</v>
      </c>
      <c r="E44" s="633" t="s">
        <v>531</v>
      </c>
      <c r="F44" s="634" t="s">
        <v>532</v>
      </c>
      <c r="G44" s="633" t="s">
        <v>559</v>
      </c>
      <c r="H44" s="633" t="s">
        <v>698</v>
      </c>
      <c r="I44" s="633" t="s">
        <v>699</v>
      </c>
      <c r="J44" s="633" t="s">
        <v>700</v>
      </c>
      <c r="K44" s="633" t="s">
        <v>701</v>
      </c>
      <c r="L44" s="635">
        <v>49.519999999999996</v>
      </c>
      <c r="M44" s="635">
        <v>15</v>
      </c>
      <c r="N44" s="636">
        <v>742.8</v>
      </c>
    </row>
    <row r="45" spans="1:14" ht="14.4" customHeight="1" x14ac:dyDescent="0.3">
      <c r="A45" s="631" t="s">
        <v>528</v>
      </c>
      <c r="B45" s="632" t="s">
        <v>530</v>
      </c>
      <c r="C45" s="633" t="s">
        <v>542</v>
      </c>
      <c r="D45" s="634" t="s">
        <v>543</v>
      </c>
      <c r="E45" s="633" t="s">
        <v>531</v>
      </c>
      <c r="F45" s="634" t="s">
        <v>532</v>
      </c>
      <c r="G45" s="633" t="s">
        <v>559</v>
      </c>
      <c r="H45" s="633" t="s">
        <v>702</v>
      </c>
      <c r="I45" s="633" t="s">
        <v>246</v>
      </c>
      <c r="J45" s="633" t="s">
        <v>703</v>
      </c>
      <c r="K45" s="633"/>
      <c r="L45" s="635">
        <v>101.3899999305105</v>
      </c>
      <c r="M45" s="635">
        <v>6</v>
      </c>
      <c r="N45" s="636">
        <v>608.33999958306299</v>
      </c>
    </row>
    <row r="46" spans="1:14" ht="14.4" customHeight="1" x14ac:dyDescent="0.3">
      <c r="A46" s="631" t="s">
        <v>528</v>
      </c>
      <c r="B46" s="632" t="s">
        <v>530</v>
      </c>
      <c r="C46" s="633" t="s">
        <v>542</v>
      </c>
      <c r="D46" s="634" t="s">
        <v>543</v>
      </c>
      <c r="E46" s="633" t="s">
        <v>531</v>
      </c>
      <c r="F46" s="634" t="s">
        <v>532</v>
      </c>
      <c r="G46" s="633" t="s">
        <v>559</v>
      </c>
      <c r="H46" s="633" t="s">
        <v>704</v>
      </c>
      <c r="I46" s="633" t="s">
        <v>246</v>
      </c>
      <c r="J46" s="633" t="s">
        <v>705</v>
      </c>
      <c r="K46" s="633"/>
      <c r="L46" s="635">
        <v>147.50000000000003</v>
      </c>
      <c r="M46" s="635">
        <v>1</v>
      </c>
      <c r="N46" s="636">
        <v>147.50000000000003</v>
      </c>
    </row>
    <row r="47" spans="1:14" ht="14.4" customHeight="1" x14ac:dyDescent="0.3">
      <c r="A47" s="631" t="s">
        <v>528</v>
      </c>
      <c r="B47" s="632" t="s">
        <v>530</v>
      </c>
      <c r="C47" s="633" t="s">
        <v>542</v>
      </c>
      <c r="D47" s="634" t="s">
        <v>543</v>
      </c>
      <c r="E47" s="633" t="s">
        <v>531</v>
      </c>
      <c r="F47" s="634" t="s">
        <v>532</v>
      </c>
      <c r="G47" s="633" t="s">
        <v>559</v>
      </c>
      <c r="H47" s="633" t="s">
        <v>706</v>
      </c>
      <c r="I47" s="633" t="s">
        <v>707</v>
      </c>
      <c r="J47" s="633" t="s">
        <v>708</v>
      </c>
      <c r="K47" s="633" t="s">
        <v>709</v>
      </c>
      <c r="L47" s="635">
        <v>4141.7299999999987</v>
      </c>
      <c r="M47" s="635">
        <v>2</v>
      </c>
      <c r="N47" s="636">
        <v>8283.4599999999973</v>
      </c>
    </row>
    <row r="48" spans="1:14" ht="14.4" customHeight="1" x14ac:dyDescent="0.3">
      <c r="A48" s="631" t="s">
        <v>528</v>
      </c>
      <c r="B48" s="632" t="s">
        <v>530</v>
      </c>
      <c r="C48" s="633" t="s">
        <v>542</v>
      </c>
      <c r="D48" s="634" t="s">
        <v>543</v>
      </c>
      <c r="E48" s="633" t="s">
        <v>531</v>
      </c>
      <c r="F48" s="634" t="s">
        <v>532</v>
      </c>
      <c r="G48" s="633" t="s">
        <v>559</v>
      </c>
      <c r="H48" s="633" t="s">
        <v>710</v>
      </c>
      <c r="I48" s="633" t="s">
        <v>246</v>
      </c>
      <c r="J48" s="633" t="s">
        <v>711</v>
      </c>
      <c r="K48" s="633"/>
      <c r="L48" s="635">
        <v>105.66</v>
      </c>
      <c r="M48" s="635">
        <v>1</v>
      </c>
      <c r="N48" s="636">
        <v>105.66</v>
      </c>
    </row>
    <row r="49" spans="1:14" ht="14.4" customHeight="1" x14ac:dyDescent="0.3">
      <c r="A49" s="631" t="s">
        <v>528</v>
      </c>
      <c r="B49" s="632" t="s">
        <v>530</v>
      </c>
      <c r="C49" s="633" t="s">
        <v>542</v>
      </c>
      <c r="D49" s="634" t="s">
        <v>543</v>
      </c>
      <c r="E49" s="633" t="s">
        <v>531</v>
      </c>
      <c r="F49" s="634" t="s">
        <v>532</v>
      </c>
      <c r="G49" s="633" t="s">
        <v>559</v>
      </c>
      <c r="H49" s="633" t="s">
        <v>712</v>
      </c>
      <c r="I49" s="633" t="s">
        <v>713</v>
      </c>
      <c r="J49" s="633" t="s">
        <v>596</v>
      </c>
      <c r="K49" s="633" t="s">
        <v>714</v>
      </c>
      <c r="L49" s="635">
        <v>66.39</v>
      </c>
      <c r="M49" s="635">
        <v>1</v>
      </c>
      <c r="N49" s="636">
        <v>66.39</v>
      </c>
    </row>
    <row r="50" spans="1:14" ht="14.4" customHeight="1" x14ac:dyDescent="0.3">
      <c r="A50" s="631" t="s">
        <v>528</v>
      </c>
      <c r="B50" s="632" t="s">
        <v>530</v>
      </c>
      <c r="C50" s="633" t="s">
        <v>542</v>
      </c>
      <c r="D50" s="634" t="s">
        <v>543</v>
      </c>
      <c r="E50" s="633" t="s">
        <v>531</v>
      </c>
      <c r="F50" s="634" t="s">
        <v>532</v>
      </c>
      <c r="G50" s="633" t="s">
        <v>559</v>
      </c>
      <c r="H50" s="633" t="s">
        <v>715</v>
      </c>
      <c r="I50" s="633" t="s">
        <v>716</v>
      </c>
      <c r="J50" s="633" t="s">
        <v>717</v>
      </c>
      <c r="K50" s="633" t="s">
        <v>718</v>
      </c>
      <c r="L50" s="635">
        <v>59.65</v>
      </c>
      <c r="M50" s="635">
        <v>1</v>
      </c>
      <c r="N50" s="636">
        <v>59.65</v>
      </c>
    </row>
    <row r="51" spans="1:14" ht="14.4" customHeight="1" x14ac:dyDescent="0.3">
      <c r="A51" s="631" t="s">
        <v>528</v>
      </c>
      <c r="B51" s="632" t="s">
        <v>530</v>
      </c>
      <c r="C51" s="633" t="s">
        <v>542</v>
      </c>
      <c r="D51" s="634" t="s">
        <v>543</v>
      </c>
      <c r="E51" s="633" t="s">
        <v>531</v>
      </c>
      <c r="F51" s="634" t="s">
        <v>532</v>
      </c>
      <c r="G51" s="633" t="s">
        <v>559</v>
      </c>
      <c r="H51" s="633" t="s">
        <v>719</v>
      </c>
      <c r="I51" s="633" t="s">
        <v>246</v>
      </c>
      <c r="J51" s="633" t="s">
        <v>720</v>
      </c>
      <c r="K51" s="633"/>
      <c r="L51" s="635">
        <v>0</v>
      </c>
      <c r="M51" s="635">
        <v>0</v>
      </c>
      <c r="N51" s="636">
        <v>0</v>
      </c>
    </row>
    <row r="52" spans="1:14" ht="14.4" customHeight="1" x14ac:dyDescent="0.3">
      <c r="A52" s="631" t="s">
        <v>528</v>
      </c>
      <c r="B52" s="632" t="s">
        <v>530</v>
      </c>
      <c r="C52" s="633" t="s">
        <v>542</v>
      </c>
      <c r="D52" s="634" t="s">
        <v>543</v>
      </c>
      <c r="E52" s="633" t="s">
        <v>531</v>
      </c>
      <c r="F52" s="634" t="s">
        <v>532</v>
      </c>
      <c r="G52" s="633" t="s">
        <v>559</v>
      </c>
      <c r="H52" s="633" t="s">
        <v>721</v>
      </c>
      <c r="I52" s="633" t="s">
        <v>722</v>
      </c>
      <c r="J52" s="633" t="s">
        <v>723</v>
      </c>
      <c r="K52" s="633"/>
      <c r="L52" s="635">
        <v>296.2999999999999</v>
      </c>
      <c r="M52" s="635">
        <v>1</v>
      </c>
      <c r="N52" s="636">
        <v>296.2999999999999</v>
      </c>
    </row>
    <row r="53" spans="1:14" ht="14.4" customHeight="1" x14ac:dyDescent="0.3">
      <c r="A53" s="631" t="s">
        <v>528</v>
      </c>
      <c r="B53" s="632" t="s">
        <v>530</v>
      </c>
      <c r="C53" s="633" t="s">
        <v>542</v>
      </c>
      <c r="D53" s="634" t="s">
        <v>543</v>
      </c>
      <c r="E53" s="633" t="s">
        <v>531</v>
      </c>
      <c r="F53" s="634" t="s">
        <v>532</v>
      </c>
      <c r="G53" s="633" t="s">
        <v>559</v>
      </c>
      <c r="H53" s="633" t="s">
        <v>724</v>
      </c>
      <c r="I53" s="633" t="s">
        <v>724</v>
      </c>
      <c r="J53" s="633" t="s">
        <v>725</v>
      </c>
      <c r="K53" s="633" t="s">
        <v>726</v>
      </c>
      <c r="L53" s="635">
        <v>285.01679999999999</v>
      </c>
      <c r="M53" s="635">
        <v>1</v>
      </c>
      <c r="N53" s="636">
        <v>285.01679999999999</v>
      </c>
    </row>
    <row r="54" spans="1:14" ht="14.4" customHeight="1" x14ac:dyDescent="0.3">
      <c r="A54" s="631" t="s">
        <v>528</v>
      </c>
      <c r="B54" s="632" t="s">
        <v>530</v>
      </c>
      <c r="C54" s="633" t="s">
        <v>542</v>
      </c>
      <c r="D54" s="634" t="s">
        <v>543</v>
      </c>
      <c r="E54" s="633" t="s">
        <v>531</v>
      </c>
      <c r="F54" s="634" t="s">
        <v>532</v>
      </c>
      <c r="G54" s="633" t="s">
        <v>559</v>
      </c>
      <c r="H54" s="633" t="s">
        <v>727</v>
      </c>
      <c r="I54" s="633" t="s">
        <v>246</v>
      </c>
      <c r="J54" s="633" t="s">
        <v>728</v>
      </c>
      <c r="K54" s="633"/>
      <c r="L54" s="635">
        <v>53.660108213587797</v>
      </c>
      <c r="M54" s="635">
        <v>5</v>
      </c>
      <c r="N54" s="636">
        <v>268.30054106793898</v>
      </c>
    </row>
    <row r="55" spans="1:14" ht="14.4" customHeight="1" x14ac:dyDescent="0.3">
      <c r="A55" s="631" t="s">
        <v>528</v>
      </c>
      <c r="B55" s="632" t="s">
        <v>530</v>
      </c>
      <c r="C55" s="633" t="s">
        <v>542</v>
      </c>
      <c r="D55" s="634" t="s">
        <v>543</v>
      </c>
      <c r="E55" s="633" t="s">
        <v>531</v>
      </c>
      <c r="F55" s="634" t="s">
        <v>532</v>
      </c>
      <c r="G55" s="633" t="s">
        <v>559</v>
      </c>
      <c r="H55" s="633" t="s">
        <v>729</v>
      </c>
      <c r="I55" s="633" t="s">
        <v>730</v>
      </c>
      <c r="J55" s="633" t="s">
        <v>731</v>
      </c>
      <c r="K55" s="633" t="s">
        <v>732</v>
      </c>
      <c r="L55" s="635">
        <v>188.19</v>
      </c>
      <c r="M55" s="635">
        <v>1</v>
      </c>
      <c r="N55" s="636">
        <v>188.19</v>
      </c>
    </row>
    <row r="56" spans="1:14" ht="14.4" customHeight="1" x14ac:dyDescent="0.3">
      <c r="A56" s="631" t="s">
        <v>528</v>
      </c>
      <c r="B56" s="632" t="s">
        <v>530</v>
      </c>
      <c r="C56" s="633" t="s">
        <v>542</v>
      </c>
      <c r="D56" s="634" t="s">
        <v>543</v>
      </c>
      <c r="E56" s="633" t="s">
        <v>531</v>
      </c>
      <c r="F56" s="634" t="s">
        <v>532</v>
      </c>
      <c r="G56" s="633" t="s">
        <v>559</v>
      </c>
      <c r="H56" s="633" t="s">
        <v>733</v>
      </c>
      <c r="I56" s="633" t="s">
        <v>733</v>
      </c>
      <c r="J56" s="633" t="s">
        <v>562</v>
      </c>
      <c r="K56" s="633" t="s">
        <v>734</v>
      </c>
      <c r="L56" s="635">
        <v>60.259999999999984</v>
      </c>
      <c r="M56" s="635">
        <v>1</v>
      </c>
      <c r="N56" s="636">
        <v>60.259999999999984</v>
      </c>
    </row>
    <row r="57" spans="1:14" ht="14.4" customHeight="1" x14ac:dyDescent="0.3">
      <c r="A57" s="631" t="s">
        <v>528</v>
      </c>
      <c r="B57" s="632" t="s">
        <v>530</v>
      </c>
      <c r="C57" s="633" t="s">
        <v>542</v>
      </c>
      <c r="D57" s="634" t="s">
        <v>543</v>
      </c>
      <c r="E57" s="633" t="s">
        <v>531</v>
      </c>
      <c r="F57" s="634" t="s">
        <v>532</v>
      </c>
      <c r="G57" s="633" t="s">
        <v>559</v>
      </c>
      <c r="H57" s="633" t="s">
        <v>735</v>
      </c>
      <c r="I57" s="633" t="s">
        <v>246</v>
      </c>
      <c r="J57" s="633" t="s">
        <v>736</v>
      </c>
      <c r="K57" s="633"/>
      <c r="L57" s="635">
        <v>145.34460000000001</v>
      </c>
      <c r="M57" s="635">
        <v>10</v>
      </c>
      <c r="N57" s="636">
        <v>1453.4460000000001</v>
      </c>
    </row>
    <row r="58" spans="1:14" ht="14.4" customHeight="1" x14ac:dyDescent="0.3">
      <c r="A58" s="631" t="s">
        <v>528</v>
      </c>
      <c r="B58" s="632" t="s">
        <v>530</v>
      </c>
      <c r="C58" s="633" t="s">
        <v>542</v>
      </c>
      <c r="D58" s="634" t="s">
        <v>543</v>
      </c>
      <c r="E58" s="633" t="s">
        <v>531</v>
      </c>
      <c r="F58" s="634" t="s">
        <v>532</v>
      </c>
      <c r="G58" s="633" t="s">
        <v>559</v>
      </c>
      <c r="H58" s="633" t="s">
        <v>737</v>
      </c>
      <c r="I58" s="633" t="s">
        <v>246</v>
      </c>
      <c r="J58" s="633" t="s">
        <v>738</v>
      </c>
      <c r="K58" s="633"/>
      <c r="L58" s="635">
        <v>169.94</v>
      </c>
      <c r="M58" s="635">
        <v>3</v>
      </c>
      <c r="N58" s="636">
        <v>509.82</v>
      </c>
    </row>
    <row r="59" spans="1:14" ht="14.4" customHeight="1" x14ac:dyDescent="0.3">
      <c r="A59" s="631" t="s">
        <v>528</v>
      </c>
      <c r="B59" s="632" t="s">
        <v>530</v>
      </c>
      <c r="C59" s="633" t="s">
        <v>542</v>
      </c>
      <c r="D59" s="634" t="s">
        <v>543</v>
      </c>
      <c r="E59" s="633" t="s">
        <v>531</v>
      </c>
      <c r="F59" s="634" t="s">
        <v>532</v>
      </c>
      <c r="G59" s="633" t="s">
        <v>559</v>
      </c>
      <c r="H59" s="633" t="s">
        <v>739</v>
      </c>
      <c r="I59" s="633" t="s">
        <v>739</v>
      </c>
      <c r="J59" s="633" t="s">
        <v>740</v>
      </c>
      <c r="K59" s="633" t="s">
        <v>741</v>
      </c>
      <c r="L59" s="635">
        <v>162.22999999999993</v>
      </c>
      <c r="M59" s="635">
        <v>1</v>
      </c>
      <c r="N59" s="636">
        <v>162.22999999999993</v>
      </c>
    </row>
    <row r="60" spans="1:14" ht="14.4" customHeight="1" x14ac:dyDescent="0.3">
      <c r="A60" s="631" t="s">
        <v>528</v>
      </c>
      <c r="B60" s="632" t="s">
        <v>530</v>
      </c>
      <c r="C60" s="633" t="s">
        <v>542</v>
      </c>
      <c r="D60" s="634" t="s">
        <v>543</v>
      </c>
      <c r="E60" s="633" t="s">
        <v>531</v>
      </c>
      <c r="F60" s="634" t="s">
        <v>532</v>
      </c>
      <c r="G60" s="633" t="s">
        <v>742</v>
      </c>
      <c r="H60" s="633" t="s">
        <v>743</v>
      </c>
      <c r="I60" s="633" t="s">
        <v>744</v>
      </c>
      <c r="J60" s="633" t="s">
        <v>745</v>
      </c>
      <c r="K60" s="633" t="s">
        <v>672</v>
      </c>
      <c r="L60" s="635">
        <v>193.60944135895275</v>
      </c>
      <c r="M60" s="635">
        <v>1</v>
      </c>
      <c r="N60" s="636">
        <v>193.60944135895275</v>
      </c>
    </row>
    <row r="61" spans="1:14" ht="14.4" customHeight="1" x14ac:dyDescent="0.3">
      <c r="A61" s="631" t="s">
        <v>528</v>
      </c>
      <c r="B61" s="632" t="s">
        <v>530</v>
      </c>
      <c r="C61" s="633" t="s">
        <v>542</v>
      </c>
      <c r="D61" s="634" t="s">
        <v>543</v>
      </c>
      <c r="E61" s="633" t="s">
        <v>531</v>
      </c>
      <c r="F61" s="634" t="s">
        <v>532</v>
      </c>
      <c r="G61" s="633" t="s">
        <v>742</v>
      </c>
      <c r="H61" s="633" t="s">
        <v>746</v>
      </c>
      <c r="I61" s="633" t="s">
        <v>747</v>
      </c>
      <c r="J61" s="633" t="s">
        <v>748</v>
      </c>
      <c r="K61" s="633" t="s">
        <v>749</v>
      </c>
      <c r="L61" s="635">
        <v>492.19814815826828</v>
      </c>
      <c r="M61" s="635">
        <v>11</v>
      </c>
      <c r="N61" s="636">
        <v>5414.179629740951</v>
      </c>
    </row>
    <row r="62" spans="1:14" ht="14.4" customHeight="1" x14ac:dyDescent="0.3">
      <c r="A62" s="631" t="s">
        <v>528</v>
      </c>
      <c r="B62" s="632" t="s">
        <v>530</v>
      </c>
      <c r="C62" s="633" t="s">
        <v>542</v>
      </c>
      <c r="D62" s="634" t="s">
        <v>543</v>
      </c>
      <c r="E62" s="633" t="s">
        <v>531</v>
      </c>
      <c r="F62" s="634" t="s">
        <v>532</v>
      </c>
      <c r="G62" s="633" t="s">
        <v>742</v>
      </c>
      <c r="H62" s="633" t="s">
        <v>750</v>
      </c>
      <c r="I62" s="633" t="s">
        <v>751</v>
      </c>
      <c r="J62" s="633" t="s">
        <v>748</v>
      </c>
      <c r="K62" s="633" t="s">
        <v>752</v>
      </c>
      <c r="L62" s="635">
        <v>942.99999999999977</v>
      </c>
      <c r="M62" s="635">
        <v>1</v>
      </c>
      <c r="N62" s="636">
        <v>942.99999999999977</v>
      </c>
    </row>
    <row r="63" spans="1:14" ht="14.4" customHeight="1" x14ac:dyDescent="0.3">
      <c r="A63" s="631" t="s">
        <v>528</v>
      </c>
      <c r="B63" s="632" t="s">
        <v>530</v>
      </c>
      <c r="C63" s="633" t="s">
        <v>542</v>
      </c>
      <c r="D63" s="634" t="s">
        <v>543</v>
      </c>
      <c r="E63" s="633" t="s">
        <v>531</v>
      </c>
      <c r="F63" s="634" t="s">
        <v>532</v>
      </c>
      <c r="G63" s="633" t="s">
        <v>742</v>
      </c>
      <c r="H63" s="633" t="s">
        <v>753</v>
      </c>
      <c r="I63" s="633" t="s">
        <v>754</v>
      </c>
      <c r="J63" s="633" t="s">
        <v>755</v>
      </c>
      <c r="K63" s="633" t="s">
        <v>756</v>
      </c>
      <c r="L63" s="635">
        <v>118.3725</v>
      </c>
      <c r="M63" s="635">
        <v>4</v>
      </c>
      <c r="N63" s="636">
        <v>473.49</v>
      </c>
    </row>
    <row r="64" spans="1:14" ht="14.4" customHeight="1" x14ac:dyDescent="0.3">
      <c r="A64" s="631" t="s">
        <v>528</v>
      </c>
      <c r="B64" s="632" t="s">
        <v>530</v>
      </c>
      <c r="C64" s="633" t="s">
        <v>542</v>
      </c>
      <c r="D64" s="634" t="s">
        <v>543</v>
      </c>
      <c r="E64" s="633" t="s">
        <v>531</v>
      </c>
      <c r="F64" s="634" t="s">
        <v>532</v>
      </c>
      <c r="G64" s="633" t="s">
        <v>742</v>
      </c>
      <c r="H64" s="633" t="s">
        <v>757</v>
      </c>
      <c r="I64" s="633" t="s">
        <v>758</v>
      </c>
      <c r="J64" s="633" t="s">
        <v>759</v>
      </c>
      <c r="K64" s="633" t="s">
        <v>760</v>
      </c>
      <c r="L64" s="635">
        <v>79.83</v>
      </c>
      <c r="M64" s="635">
        <v>1</v>
      </c>
      <c r="N64" s="636">
        <v>79.83</v>
      </c>
    </row>
    <row r="65" spans="1:14" ht="14.4" customHeight="1" x14ac:dyDescent="0.3">
      <c r="A65" s="631" t="s">
        <v>528</v>
      </c>
      <c r="B65" s="632" t="s">
        <v>530</v>
      </c>
      <c r="C65" s="633" t="s">
        <v>542</v>
      </c>
      <c r="D65" s="634" t="s">
        <v>543</v>
      </c>
      <c r="E65" s="633" t="s">
        <v>531</v>
      </c>
      <c r="F65" s="634" t="s">
        <v>532</v>
      </c>
      <c r="G65" s="633" t="s">
        <v>742</v>
      </c>
      <c r="H65" s="633" t="s">
        <v>761</v>
      </c>
      <c r="I65" s="633" t="s">
        <v>762</v>
      </c>
      <c r="J65" s="633" t="s">
        <v>763</v>
      </c>
      <c r="K65" s="633" t="s">
        <v>764</v>
      </c>
      <c r="L65" s="635">
        <v>95.570000000000007</v>
      </c>
      <c r="M65" s="635">
        <v>1</v>
      </c>
      <c r="N65" s="636">
        <v>95.570000000000007</v>
      </c>
    </row>
    <row r="66" spans="1:14" ht="14.4" customHeight="1" x14ac:dyDescent="0.3">
      <c r="A66" s="631" t="s">
        <v>528</v>
      </c>
      <c r="B66" s="632" t="s">
        <v>530</v>
      </c>
      <c r="C66" s="633" t="s">
        <v>542</v>
      </c>
      <c r="D66" s="634" t="s">
        <v>543</v>
      </c>
      <c r="E66" s="633" t="s">
        <v>531</v>
      </c>
      <c r="F66" s="634" t="s">
        <v>532</v>
      </c>
      <c r="G66" s="633" t="s">
        <v>742</v>
      </c>
      <c r="H66" s="633" t="s">
        <v>765</v>
      </c>
      <c r="I66" s="633" t="s">
        <v>766</v>
      </c>
      <c r="J66" s="633" t="s">
        <v>767</v>
      </c>
      <c r="K66" s="633" t="s">
        <v>768</v>
      </c>
      <c r="L66" s="635">
        <v>1428.01</v>
      </c>
      <c r="M66" s="635">
        <v>1</v>
      </c>
      <c r="N66" s="636">
        <v>1428.01</v>
      </c>
    </row>
    <row r="67" spans="1:14" ht="14.4" customHeight="1" x14ac:dyDescent="0.3">
      <c r="A67" s="631" t="s">
        <v>528</v>
      </c>
      <c r="B67" s="632" t="s">
        <v>530</v>
      </c>
      <c r="C67" s="633" t="s">
        <v>542</v>
      </c>
      <c r="D67" s="634" t="s">
        <v>543</v>
      </c>
      <c r="E67" s="633" t="s">
        <v>531</v>
      </c>
      <c r="F67" s="634" t="s">
        <v>532</v>
      </c>
      <c r="G67" s="633" t="s">
        <v>742</v>
      </c>
      <c r="H67" s="633" t="s">
        <v>769</v>
      </c>
      <c r="I67" s="633" t="s">
        <v>770</v>
      </c>
      <c r="J67" s="633" t="s">
        <v>771</v>
      </c>
      <c r="K67" s="633" t="s">
        <v>772</v>
      </c>
      <c r="L67" s="635">
        <v>337.8</v>
      </c>
      <c r="M67" s="635">
        <v>1</v>
      </c>
      <c r="N67" s="636">
        <v>337.8</v>
      </c>
    </row>
    <row r="68" spans="1:14" ht="14.4" customHeight="1" x14ac:dyDescent="0.3">
      <c r="A68" s="631" t="s">
        <v>528</v>
      </c>
      <c r="B68" s="632" t="s">
        <v>530</v>
      </c>
      <c r="C68" s="633" t="s">
        <v>542</v>
      </c>
      <c r="D68" s="634" t="s">
        <v>543</v>
      </c>
      <c r="E68" s="633" t="s">
        <v>531</v>
      </c>
      <c r="F68" s="634" t="s">
        <v>532</v>
      </c>
      <c r="G68" s="633" t="s">
        <v>742</v>
      </c>
      <c r="H68" s="633" t="s">
        <v>773</v>
      </c>
      <c r="I68" s="633" t="s">
        <v>774</v>
      </c>
      <c r="J68" s="633" t="s">
        <v>775</v>
      </c>
      <c r="K68" s="633" t="s">
        <v>776</v>
      </c>
      <c r="L68" s="635">
        <v>48.960000000000015</v>
      </c>
      <c r="M68" s="635">
        <v>1</v>
      </c>
      <c r="N68" s="636">
        <v>48.960000000000015</v>
      </c>
    </row>
    <row r="69" spans="1:14" ht="14.4" customHeight="1" x14ac:dyDescent="0.3">
      <c r="A69" s="631" t="s">
        <v>528</v>
      </c>
      <c r="B69" s="632" t="s">
        <v>530</v>
      </c>
      <c r="C69" s="633" t="s">
        <v>542</v>
      </c>
      <c r="D69" s="634" t="s">
        <v>543</v>
      </c>
      <c r="E69" s="633" t="s">
        <v>531</v>
      </c>
      <c r="F69" s="634" t="s">
        <v>532</v>
      </c>
      <c r="G69" s="633" t="s">
        <v>742</v>
      </c>
      <c r="H69" s="633" t="s">
        <v>777</v>
      </c>
      <c r="I69" s="633" t="s">
        <v>778</v>
      </c>
      <c r="J69" s="633" t="s">
        <v>779</v>
      </c>
      <c r="K69" s="633" t="s">
        <v>780</v>
      </c>
      <c r="L69" s="635">
        <v>102.54925250494399</v>
      </c>
      <c r="M69" s="635">
        <v>1</v>
      </c>
      <c r="N69" s="636">
        <v>102.54925250494399</v>
      </c>
    </row>
    <row r="70" spans="1:14" ht="14.4" customHeight="1" x14ac:dyDescent="0.3">
      <c r="A70" s="631" t="s">
        <v>528</v>
      </c>
      <c r="B70" s="632" t="s">
        <v>530</v>
      </c>
      <c r="C70" s="633" t="s">
        <v>542</v>
      </c>
      <c r="D70" s="634" t="s">
        <v>543</v>
      </c>
      <c r="E70" s="633" t="s">
        <v>531</v>
      </c>
      <c r="F70" s="634" t="s">
        <v>532</v>
      </c>
      <c r="G70" s="633" t="s">
        <v>742</v>
      </c>
      <c r="H70" s="633" t="s">
        <v>781</v>
      </c>
      <c r="I70" s="633" t="s">
        <v>782</v>
      </c>
      <c r="J70" s="633" t="s">
        <v>783</v>
      </c>
      <c r="K70" s="633" t="s">
        <v>784</v>
      </c>
      <c r="L70" s="635">
        <v>82.1</v>
      </c>
      <c r="M70" s="635">
        <v>1</v>
      </c>
      <c r="N70" s="636">
        <v>82.1</v>
      </c>
    </row>
    <row r="71" spans="1:14" ht="14.4" customHeight="1" x14ac:dyDescent="0.3">
      <c r="A71" s="631" t="s">
        <v>528</v>
      </c>
      <c r="B71" s="632" t="s">
        <v>530</v>
      </c>
      <c r="C71" s="633" t="s">
        <v>542</v>
      </c>
      <c r="D71" s="634" t="s">
        <v>543</v>
      </c>
      <c r="E71" s="633" t="s">
        <v>531</v>
      </c>
      <c r="F71" s="634" t="s">
        <v>532</v>
      </c>
      <c r="G71" s="633" t="s">
        <v>742</v>
      </c>
      <c r="H71" s="633" t="s">
        <v>785</v>
      </c>
      <c r="I71" s="633" t="s">
        <v>786</v>
      </c>
      <c r="J71" s="633" t="s">
        <v>787</v>
      </c>
      <c r="K71" s="633" t="s">
        <v>788</v>
      </c>
      <c r="L71" s="635">
        <v>36.32</v>
      </c>
      <c r="M71" s="635">
        <v>1</v>
      </c>
      <c r="N71" s="636">
        <v>36.32</v>
      </c>
    </row>
    <row r="72" spans="1:14" ht="14.4" customHeight="1" x14ac:dyDescent="0.3">
      <c r="A72" s="631" t="s">
        <v>528</v>
      </c>
      <c r="B72" s="632" t="s">
        <v>530</v>
      </c>
      <c r="C72" s="633" t="s">
        <v>542</v>
      </c>
      <c r="D72" s="634" t="s">
        <v>543</v>
      </c>
      <c r="E72" s="633" t="s">
        <v>531</v>
      </c>
      <c r="F72" s="634" t="s">
        <v>532</v>
      </c>
      <c r="G72" s="633" t="s">
        <v>742</v>
      </c>
      <c r="H72" s="633" t="s">
        <v>789</v>
      </c>
      <c r="I72" s="633" t="s">
        <v>790</v>
      </c>
      <c r="J72" s="633" t="s">
        <v>557</v>
      </c>
      <c r="K72" s="633" t="s">
        <v>791</v>
      </c>
      <c r="L72" s="635">
        <v>74.209597957734132</v>
      </c>
      <c r="M72" s="635">
        <v>6</v>
      </c>
      <c r="N72" s="636">
        <v>445.25758774640479</v>
      </c>
    </row>
    <row r="73" spans="1:14" ht="14.4" customHeight="1" x14ac:dyDescent="0.3">
      <c r="A73" s="631" t="s">
        <v>528</v>
      </c>
      <c r="B73" s="632" t="s">
        <v>530</v>
      </c>
      <c r="C73" s="633" t="s">
        <v>542</v>
      </c>
      <c r="D73" s="634" t="s">
        <v>543</v>
      </c>
      <c r="E73" s="633" t="s">
        <v>531</v>
      </c>
      <c r="F73" s="634" t="s">
        <v>532</v>
      </c>
      <c r="G73" s="633" t="s">
        <v>742</v>
      </c>
      <c r="H73" s="633" t="s">
        <v>792</v>
      </c>
      <c r="I73" s="633" t="s">
        <v>793</v>
      </c>
      <c r="J73" s="633" t="s">
        <v>794</v>
      </c>
      <c r="K73" s="633" t="s">
        <v>795</v>
      </c>
      <c r="L73" s="635">
        <v>163.47</v>
      </c>
      <c r="M73" s="635">
        <v>1</v>
      </c>
      <c r="N73" s="636">
        <v>163.47</v>
      </c>
    </row>
    <row r="74" spans="1:14" ht="14.4" customHeight="1" x14ac:dyDescent="0.3">
      <c r="A74" s="631" t="s">
        <v>528</v>
      </c>
      <c r="B74" s="632" t="s">
        <v>530</v>
      </c>
      <c r="C74" s="633" t="s">
        <v>542</v>
      </c>
      <c r="D74" s="634" t="s">
        <v>543</v>
      </c>
      <c r="E74" s="633" t="s">
        <v>531</v>
      </c>
      <c r="F74" s="634" t="s">
        <v>532</v>
      </c>
      <c r="G74" s="633" t="s">
        <v>742</v>
      </c>
      <c r="H74" s="633" t="s">
        <v>796</v>
      </c>
      <c r="I74" s="633" t="s">
        <v>797</v>
      </c>
      <c r="J74" s="633" t="s">
        <v>748</v>
      </c>
      <c r="K74" s="633" t="s">
        <v>798</v>
      </c>
      <c r="L74" s="635">
        <v>356.49999999999983</v>
      </c>
      <c r="M74" s="635">
        <v>1</v>
      </c>
      <c r="N74" s="636">
        <v>356.49999999999983</v>
      </c>
    </row>
    <row r="75" spans="1:14" ht="14.4" customHeight="1" x14ac:dyDescent="0.3">
      <c r="A75" s="631" t="s">
        <v>528</v>
      </c>
      <c r="B75" s="632" t="s">
        <v>530</v>
      </c>
      <c r="C75" s="633" t="s">
        <v>542</v>
      </c>
      <c r="D75" s="634" t="s">
        <v>543</v>
      </c>
      <c r="E75" s="633" t="s">
        <v>531</v>
      </c>
      <c r="F75" s="634" t="s">
        <v>532</v>
      </c>
      <c r="G75" s="633" t="s">
        <v>742</v>
      </c>
      <c r="H75" s="633" t="s">
        <v>799</v>
      </c>
      <c r="I75" s="633" t="s">
        <v>800</v>
      </c>
      <c r="J75" s="633" t="s">
        <v>748</v>
      </c>
      <c r="K75" s="633" t="s">
        <v>801</v>
      </c>
      <c r="L75" s="635">
        <v>413.99956935218557</v>
      </c>
      <c r="M75" s="635">
        <v>29</v>
      </c>
      <c r="N75" s="636">
        <v>12005.987511213381</v>
      </c>
    </row>
    <row r="76" spans="1:14" ht="14.4" customHeight="1" x14ac:dyDescent="0.3">
      <c r="A76" s="631" t="s">
        <v>528</v>
      </c>
      <c r="B76" s="632" t="s">
        <v>530</v>
      </c>
      <c r="C76" s="633" t="s">
        <v>542</v>
      </c>
      <c r="D76" s="634" t="s">
        <v>543</v>
      </c>
      <c r="E76" s="633" t="s">
        <v>531</v>
      </c>
      <c r="F76" s="634" t="s">
        <v>532</v>
      </c>
      <c r="G76" s="633" t="s">
        <v>742</v>
      </c>
      <c r="H76" s="633" t="s">
        <v>802</v>
      </c>
      <c r="I76" s="633" t="s">
        <v>802</v>
      </c>
      <c r="J76" s="633" t="s">
        <v>803</v>
      </c>
      <c r="K76" s="633" t="s">
        <v>804</v>
      </c>
      <c r="L76" s="635">
        <v>55.2</v>
      </c>
      <c r="M76" s="635">
        <v>1</v>
      </c>
      <c r="N76" s="636">
        <v>55.2</v>
      </c>
    </row>
    <row r="77" spans="1:14" ht="14.4" customHeight="1" x14ac:dyDescent="0.3">
      <c r="A77" s="631" t="s">
        <v>528</v>
      </c>
      <c r="B77" s="632" t="s">
        <v>530</v>
      </c>
      <c r="C77" s="633" t="s">
        <v>542</v>
      </c>
      <c r="D77" s="634" t="s">
        <v>543</v>
      </c>
      <c r="E77" s="633" t="s">
        <v>537</v>
      </c>
      <c r="F77" s="634" t="s">
        <v>538</v>
      </c>
      <c r="G77" s="633" t="s">
        <v>559</v>
      </c>
      <c r="H77" s="633" t="s">
        <v>805</v>
      </c>
      <c r="I77" s="633" t="s">
        <v>805</v>
      </c>
      <c r="J77" s="633" t="s">
        <v>806</v>
      </c>
      <c r="K77" s="633" t="s">
        <v>807</v>
      </c>
      <c r="L77" s="635">
        <v>72.84</v>
      </c>
      <c r="M77" s="635">
        <v>2</v>
      </c>
      <c r="N77" s="636">
        <v>145.68</v>
      </c>
    </row>
    <row r="78" spans="1:14" ht="14.4" customHeight="1" x14ac:dyDescent="0.3">
      <c r="A78" s="631" t="s">
        <v>528</v>
      </c>
      <c r="B78" s="632" t="s">
        <v>530</v>
      </c>
      <c r="C78" s="633" t="s">
        <v>542</v>
      </c>
      <c r="D78" s="634" t="s">
        <v>543</v>
      </c>
      <c r="E78" s="633" t="s">
        <v>537</v>
      </c>
      <c r="F78" s="634" t="s">
        <v>538</v>
      </c>
      <c r="G78" s="633" t="s">
        <v>559</v>
      </c>
      <c r="H78" s="633" t="s">
        <v>808</v>
      </c>
      <c r="I78" s="633" t="s">
        <v>809</v>
      </c>
      <c r="J78" s="633" t="s">
        <v>810</v>
      </c>
      <c r="K78" s="633" t="s">
        <v>811</v>
      </c>
      <c r="L78" s="635">
        <v>33.1</v>
      </c>
      <c r="M78" s="635">
        <v>10</v>
      </c>
      <c r="N78" s="636">
        <v>331</v>
      </c>
    </row>
    <row r="79" spans="1:14" ht="14.4" customHeight="1" x14ac:dyDescent="0.3">
      <c r="A79" s="631" t="s">
        <v>528</v>
      </c>
      <c r="B79" s="632" t="s">
        <v>530</v>
      </c>
      <c r="C79" s="633" t="s">
        <v>542</v>
      </c>
      <c r="D79" s="634" t="s">
        <v>543</v>
      </c>
      <c r="E79" s="633" t="s">
        <v>537</v>
      </c>
      <c r="F79" s="634" t="s">
        <v>538</v>
      </c>
      <c r="G79" s="633" t="s">
        <v>559</v>
      </c>
      <c r="H79" s="633" t="s">
        <v>812</v>
      </c>
      <c r="I79" s="633" t="s">
        <v>813</v>
      </c>
      <c r="J79" s="633" t="s">
        <v>814</v>
      </c>
      <c r="K79" s="633" t="s">
        <v>815</v>
      </c>
      <c r="L79" s="635">
        <v>517.5</v>
      </c>
      <c r="M79" s="635">
        <v>4.3</v>
      </c>
      <c r="N79" s="636">
        <v>2225.25</v>
      </c>
    </row>
    <row r="80" spans="1:14" ht="14.4" customHeight="1" x14ac:dyDescent="0.3">
      <c r="A80" s="631" t="s">
        <v>528</v>
      </c>
      <c r="B80" s="632" t="s">
        <v>530</v>
      </c>
      <c r="C80" s="633" t="s">
        <v>542</v>
      </c>
      <c r="D80" s="634" t="s">
        <v>543</v>
      </c>
      <c r="E80" s="633" t="s">
        <v>537</v>
      </c>
      <c r="F80" s="634" t="s">
        <v>538</v>
      </c>
      <c r="G80" s="633" t="s">
        <v>559</v>
      </c>
      <c r="H80" s="633" t="s">
        <v>816</v>
      </c>
      <c r="I80" s="633" t="s">
        <v>816</v>
      </c>
      <c r="J80" s="633" t="s">
        <v>817</v>
      </c>
      <c r="K80" s="633" t="s">
        <v>818</v>
      </c>
      <c r="L80" s="635">
        <v>814.63000000000034</v>
      </c>
      <c r="M80" s="635">
        <v>1.4</v>
      </c>
      <c r="N80" s="636">
        <v>1140.4820000000004</v>
      </c>
    </row>
    <row r="81" spans="1:14" ht="14.4" customHeight="1" x14ac:dyDescent="0.3">
      <c r="A81" s="631" t="s">
        <v>528</v>
      </c>
      <c r="B81" s="632" t="s">
        <v>530</v>
      </c>
      <c r="C81" s="633" t="s">
        <v>542</v>
      </c>
      <c r="D81" s="634" t="s">
        <v>543</v>
      </c>
      <c r="E81" s="633" t="s">
        <v>537</v>
      </c>
      <c r="F81" s="634" t="s">
        <v>538</v>
      </c>
      <c r="G81" s="633" t="s">
        <v>559</v>
      </c>
      <c r="H81" s="633" t="s">
        <v>819</v>
      </c>
      <c r="I81" s="633" t="s">
        <v>819</v>
      </c>
      <c r="J81" s="633" t="s">
        <v>820</v>
      </c>
      <c r="K81" s="633" t="s">
        <v>821</v>
      </c>
      <c r="L81" s="635">
        <v>1851.4999999999991</v>
      </c>
      <c r="M81" s="635">
        <v>0.1</v>
      </c>
      <c r="N81" s="636">
        <v>185.14999999999992</v>
      </c>
    </row>
    <row r="82" spans="1:14" ht="14.4" customHeight="1" x14ac:dyDescent="0.3">
      <c r="A82" s="631" t="s">
        <v>528</v>
      </c>
      <c r="B82" s="632" t="s">
        <v>530</v>
      </c>
      <c r="C82" s="633" t="s">
        <v>542</v>
      </c>
      <c r="D82" s="634" t="s">
        <v>543</v>
      </c>
      <c r="E82" s="633" t="s">
        <v>537</v>
      </c>
      <c r="F82" s="634" t="s">
        <v>538</v>
      </c>
      <c r="G82" s="633" t="s">
        <v>559</v>
      </c>
      <c r="H82" s="633" t="s">
        <v>822</v>
      </c>
      <c r="I82" s="633" t="s">
        <v>823</v>
      </c>
      <c r="J82" s="633" t="s">
        <v>824</v>
      </c>
      <c r="K82" s="633" t="s">
        <v>825</v>
      </c>
      <c r="L82" s="635">
        <v>80.14</v>
      </c>
      <c r="M82" s="635">
        <v>1</v>
      </c>
      <c r="N82" s="636">
        <v>80.14</v>
      </c>
    </row>
    <row r="83" spans="1:14" ht="14.4" customHeight="1" x14ac:dyDescent="0.3">
      <c r="A83" s="631" t="s">
        <v>528</v>
      </c>
      <c r="B83" s="632" t="s">
        <v>530</v>
      </c>
      <c r="C83" s="633" t="s">
        <v>542</v>
      </c>
      <c r="D83" s="634" t="s">
        <v>543</v>
      </c>
      <c r="E83" s="633" t="s">
        <v>537</v>
      </c>
      <c r="F83" s="634" t="s">
        <v>538</v>
      </c>
      <c r="G83" s="633" t="s">
        <v>742</v>
      </c>
      <c r="H83" s="633" t="s">
        <v>826</v>
      </c>
      <c r="I83" s="633" t="s">
        <v>827</v>
      </c>
      <c r="J83" s="633" t="s">
        <v>828</v>
      </c>
      <c r="K83" s="633" t="s">
        <v>829</v>
      </c>
      <c r="L83" s="635">
        <v>88.600006235492103</v>
      </c>
      <c r="M83" s="635">
        <v>18</v>
      </c>
      <c r="N83" s="636">
        <v>1594.8001122388578</v>
      </c>
    </row>
    <row r="84" spans="1:14" ht="14.4" customHeight="1" x14ac:dyDescent="0.3">
      <c r="A84" s="631" t="s">
        <v>528</v>
      </c>
      <c r="B84" s="632" t="s">
        <v>530</v>
      </c>
      <c r="C84" s="633" t="s">
        <v>542</v>
      </c>
      <c r="D84" s="634" t="s">
        <v>543</v>
      </c>
      <c r="E84" s="633" t="s">
        <v>537</v>
      </c>
      <c r="F84" s="634" t="s">
        <v>538</v>
      </c>
      <c r="G84" s="633" t="s">
        <v>742</v>
      </c>
      <c r="H84" s="633" t="s">
        <v>830</v>
      </c>
      <c r="I84" s="633" t="s">
        <v>831</v>
      </c>
      <c r="J84" s="633" t="s">
        <v>832</v>
      </c>
      <c r="K84" s="633" t="s">
        <v>833</v>
      </c>
      <c r="L84" s="635">
        <v>138.09</v>
      </c>
      <c r="M84" s="635">
        <v>1</v>
      </c>
      <c r="N84" s="636">
        <v>138.09</v>
      </c>
    </row>
    <row r="85" spans="1:14" ht="14.4" customHeight="1" x14ac:dyDescent="0.3">
      <c r="A85" s="631" t="s">
        <v>528</v>
      </c>
      <c r="B85" s="632" t="s">
        <v>530</v>
      </c>
      <c r="C85" s="633" t="s">
        <v>542</v>
      </c>
      <c r="D85" s="634" t="s">
        <v>543</v>
      </c>
      <c r="E85" s="633" t="s">
        <v>537</v>
      </c>
      <c r="F85" s="634" t="s">
        <v>538</v>
      </c>
      <c r="G85" s="633" t="s">
        <v>742</v>
      </c>
      <c r="H85" s="633" t="s">
        <v>834</v>
      </c>
      <c r="I85" s="633" t="s">
        <v>835</v>
      </c>
      <c r="J85" s="633" t="s">
        <v>836</v>
      </c>
      <c r="K85" s="633" t="s">
        <v>837</v>
      </c>
      <c r="L85" s="635">
        <v>210.43264703007952</v>
      </c>
      <c r="M85" s="635">
        <v>11.69999999999998</v>
      </c>
      <c r="N85" s="636">
        <v>2462.0619702519261</v>
      </c>
    </row>
    <row r="86" spans="1:14" ht="14.4" customHeight="1" x14ac:dyDescent="0.3">
      <c r="A86" s="631" t="s">
        <v>528</v>
      </c>
      <c r="B86" s="632" t="s">
        <v>530</v>
      </c>
      <c r="C86" s="633" t="s">
        <v>542</v>
      </c>
      <c r="D86" s="634" t="s">
        <v>543</v>
      </c>
      <c r="E86" s="633" t="s">
        <v>537</v>
      </c>
      <c r="F86" s="634" t="s">
        <v>538</v>
      </c>
      <c r="G86" s="633" t="s">
        <v>742</v>
      </c>
      <c r="H86" s="633" t="s">
        <v>838</v>
      </c>
      <c r="I86" s="633" t="s">
        <v>839</v>
      </c>
      <c r="J86" s="633" t="s">
        <v>840</v>
      </c>
      <c r="K86" s="633" t="s">
        <v>841</v>
      </c>
      <c r="L86" s="635">
        <v>92.000000939774694</v>
      </c>
      <c r="M86" s="635">
        <v>10.199999999999999</v>
      </c>
      <c r="N86" s="636">
        <v>938.40000958570181</v>
      </c>
    </row>
    <row r="87" spans="1:14" ht="14.4" customHeight="1" x14ac:dyDescent="0.3">
      <c r="A87" s="631" t="s">
        <v>528</v>
      </c>
      <c r="B87" s="632" t="s">
        <v>530</v>
      </c>
      <c r="C87" s="633" t="s">
        <v>542</v>
      </c>
      <c r="D87" s="634" t="s">
        <v>543</v>
      </c>
      <c r="E87" s="633" t="s">
        <v>537</v>
      </c>
      <c r="F87" s="634" t="s">
        <v>538</v>
      </c>
      <c r="G87" s="633" t="s">
        <v>742</v>
      </c>
      <c r="H87" s="633" t="s">
        <v>842</v>
      </c>
      <c r="I87" s="633" t="s">
        <v>843</v>
      </c>
      <c r="J87" s="633" t="s">
        <v>844</v>
      </c>
      <c r="K87" s="633" t="s">
        <v>845</v>
      </c>
      <c r="L87" s="635">
        <v>75.220169563398329</v>
      </c>
      <c r="M87" s="635">
        <v>90</v>
      </c>
      <c r="N87" s="636">
        <v>6769.8152607058491</v>
      </c>
    </row>
    <row r="88" spans="1:14" ht="14.4" customHeight="1" x14ac:dyDescent="0.3">
      <c r="A88" s="631" t="s">
        <v>528</v>
      </c>
      <c r="B88" s="632" t="s">
        <v>530</v>
      </c>
      <c r="C88" s="633" t="s">
        <v>542</v>
      </c>
      <c r="D88" s="634" t="s">
        <v>543</v>
      </c>
      <c r="E88" s="633" t="s">
        <v>537</v>
      </c>
      <c r="F88" s="634" t="s">
        <v>538</v>
      </c>
      <c r="G88" s="633" t="s">
        <v>742</v>
      </c>
      <c r="H88" s="633" t="s">
        <v>846</v>
      </c>
      <c r="I88" s="633" t="s">
        <v>847</v>
      </c>
      <c r="J88" s="633" t="s">
        <v>828</v>
      </c>
      <c r="K88" s="633" t="s">
        <v>848</v>
      </c>
      <c r="L88" s="635">
        <v>74</v>
      </c>
      <c r="M88" s="635">
        <v>6</v>
      </c>
      <c r="N88" s="636">
        <v>444</v>
      </c>
    </row>
    <row r="89" spans="1:14" ht="14.4" customHeight="1" x14ac:dyDescent="0.3">
      <c r="A89" s="631" t="s">
        <v>528</v>
      </c>
      <c r="B89" s="632" t="s">
        <v>530</v>
      </c>
      <c r="C89" s="633" t="s">
        <v>542</v>
      </c>
      <c r="D89" s="634" t="s">
        <v>543</v>
      </c>
      <c r="E89" s="633" t="s">
        <v>537</v>
      </c>
      <c r="F89" s="634" t="s">
        <v>538</v>
      </c>
      <c r="G89" s="633" t="s">
        <v>742</v>
      </c>
      <c r="H89" s="633" t="s">
        <v>849</v>
      </c>
      <c r="I89" s="633" t="s">
        <v>850</v>
      </c>
      <c r="J89" s="633" t="s">
        <v>851</v>
      </c>
      <c r="K89" s="633" t="s">
        <v>852</v>
      </c>
      <c r="L89" s="635">
        <v>59.789523809523807</v>
      </c>
      <c r="M89" s="635">
        <v>21</v>
      </c>
      <c r="N89" s="636">
        <v>1255.58</v>
      </c>
    </row>
    <row r="90" spans="1:14" ht="14.4" customHeight="1" x14ac:dyDescent="0.3">
      <c r="A90" s="631" t="s">
        <v>528</v>
      </c>
      <c r="B90" s="632" t="s">
        <v>530</v>
      </c>
      <c r="C90" s="633" t="s">
        <v>546</v>
      </c>
      <c r="D90" s="634" t="s">
        <v>547</v>
      </c>
      <c r="E90" s="633" t="s">
        <v>531</v>
      </c>
      <c r="F90" s="634" t="s">
        <v>532</v>
      </c>
      <c r="G90" s="633" t="s">
        <v>559</v>
      </c>
      <c r="H90" s="633" t="s">
        <v>853</v>
      </c>
      <c r="I90" s="633" t="s">
        <v>853</v>
      </c>
      <c r="J90" s="633" t="s">
        <v>854</v>
      </c>
      <c r="K90" s="633" t="s">
        <v>855</v>
      </c>
      <c r="L90" s="635">
        <v>179.40000000000003</v>
      </c>
      <c r="M90" s="635">
        <v>56</v>
      </c>
      <c r="N90" s="636">
        <v>10046.400000000001</v>
      </c>
    </row>
    <row r="91" spans="1:14" ht="14.4" customHeight="1" x14ac:dyDescent="0.3">
      <c r="A91" s="631" t="s">
        <v>528</v>
      </c>
      <c r="B91" s="632" t="s">
        <v>530</v>
      </c>
      <c r="C91" s="633" t="s">
        <v>546</v>
      </c>
      <c r="D91" s="634" t="s">
        <v>547</v>
      </c>
      <c r="E91" s="633" t="s">
        <v>531</v>
      </c>
      <c r="F91" s="634" t="s">
        <v>532</v>
      </c>
      <c r="G91" s="633" t="s">
        <v>559</v>
      </c>
      <c r="H91" s="633" t="s">
        <v>856</v>
      </c>
      <c r="I91" s="633" t="s">
        <v>856</v>
      </c>
      <c r="J91" s="633" t="s">
        <v>857</v>
      </c>
      <c r="K91" s="633" t="s">
        <v>858</v>
      </c>
      <c r="L91" s="635">
        <v>181.59</v>
      </c>
      <c r="M91" s="635">
        <v>4</v>
      </c>
      <c r="N91" s="636">
        <v>726.36</v>
      </c>
    </row>
    <row r="92" spans="1:14" ht="14.4" customHeight="1" x14ac:dyDescent="0.3">
      <c r="A92" s="631" t="s">
        <v>528</v>
      </c>
      <c r="B92" s="632" t="s">
        <v>530</v>
      </c>
      <c r="C92" s="633" t="s">
        <v>546</v>
      </c>
      <c r="D92" s="634" t="s">
        <v>547</v>
      </c>
      <c r="E92" s="633" t="s">
        <v>531</v>
      </c>
      <c r="F92" s="634" t="s">
        <v>532</v>
      </c>
      <c r="G92" s="633" t="s">
        <v>559</v>
      </c>
      <c r="H92" s="633" t="s">
        <v>859</v>
      </c>
      <c r="I92" s="633" t="s">
        <v>859</v>
      </c>
      <c r="J92" s="633" t="s">
        <v>854</v>
      </c>
      <c r="K92" s="633" t="s">
        <v>860</v>
      </c>
      <c r="L92" s="635">
        <v>97.179930868729571</v>
      </c>
      <c r="M92" s="635">
        <v>19</v>
      </c>
      <c r="N92" s="636">
        <v>1846.4186865058618</v>
      </c>
    </row>
    <row r="93" spans="1:14" ht="14.4" customHeight="1" x14ac:dyDescent="0.3">
      <c r="A93" s="631" t="s">
        <v>528</v>
      </c>
      <c r="B93" s="632" t="s">
        <v>530</v>
      </c>
      <c r="C93" s="633" t="s">
        <v>546</v>
      </c>
      <c r="D93" s="634" t="s">
        <v>547</v>
      </c>
      <c r="E93" s="633" t="s">
        <v>531</v>
      </c>
      <c r="F93" s="634" t="s">
        <v>532</v>
      </c>
      <c r="G93" s="633" t="s">
        <v>559</v>
      </c>
      <c r="H93" s="633" t="s">
        <v>861</v>
      </c>
      <c r="I93" s="633" t="s">
        <v>862</v>
      </c>
      <c r="J93" s="633" t="s">
        <v>863</v>
      </c>
      <c r="K93" s="633" t="s">
        <v>864</v>
      </c>
      <c r="L93" s="635">
        <v>95.080112176953577</v>
      </c>
      <c r="M93" s="635">
        <v>1</v>
      </c>
      <c r="N93" s="636">
        <v>95.080112176953577</v>
      </c>
    </row>
    <row r="94" spans="1:14" ht="14.4" customHeight="1" x14ac:dyDescent="0.3">
      <c r="A94" s="631" t="s">
        <v>528</v>
      </c>
      <c r="B94" s="632" t="s">
        <v>530</v>
      </c>
      <c r="C94" s="633" t="s">
        <v>546</v>
      </c>
      <c r="D94" s="634" t="s">
        <v>547</v>
      </c>
      <c r="E94" s="633" t="s">
        <v>531</v>
      </c>
      <c r="F94" s="634" t="s">
        <v>532</v>
      </c>
      <c r="G94" s="633" t="s">
        <v>559</v>
      </c>
      <c r="H94" s="633" t="s">
        <v>865</v>
      </c>
      <c r="I94" s="633" t="s">
        <v>866</v>
      </c>
      <c r="J94" s="633" t="s">
        <v>700</v>
      </c>
      <c r="K94" s="633" t="s">
        <v>867</v>
      </c>
      <c r="L94" s="635">
        <v>170.20262534200998</v>
      </c>
      <c r="M94" s="635">
        <v>4</v>
      </c>
      <c r="N94" s="636">
        <v>680.81050136803992</v>
      </c>
    </row>
    <row r="95" spans="1:14" ht="14.4" customHeight="1" x14ac:dyDescent="0.3">
      <c r="A95" s="631" t="s">
        <v>528</v>
      </c>
      <c r="B95" s="632" t="s">
        <v>530</v>
      </c>
      <c r="C95" s="633" t="s">
        <v>546</v>
      </c>
      <c r="D95" s="634" t="s">
        <v>547</v>
      </c>
      <c r="E95" s="633" t="s">
        <v>531</v>
      </c>
      <c r="F95" s="634" t="s">
        <v>532</v>
      </c>
      <c r="G95" s="633" t="s">
        <v>559</v>
      </c>
      <c r="H95" s="633" t="s">
        <v>868</v>
      </c>
      <c r="I95" s="633" t="s">
        <v>869</v>
      </c>
      <c r="J95" s="633" t="s">
        <v>870</v>
      </c>
      <c r="K95" s="633" t="s">
        <v>871</v>
      </c>
      <c r="L95" s="635">
        <v>63.04</v>
      </c>
      <c r="M95" s="635">
        <v>2</v>
      </c>
      <c r="N95" s="636">
        <v>126.08</v>
      </c>
    </row>
    <row r="96" spans="1:14" ht="14.4" customHeight="1" x14ac:dyDescent="0.3">
      <c r="A96" s="631" t="s">
        <v>528</v>
      </c>
      <c r="B96" s="632" t="s">
        <v>530</v>
      </c>
      <c r="C96" s="633" t="s">
        <v>546</v>
      </c>
      <c r="D96" s="634" t="s">
        <v>547</v>
      </c>
      <c r="E96" s="633" t="s">
        <v>531</v>
      </c>
      <c r="F96" s="634" t="s">
        <v>532</v>
      </c>
      <c r="G96" s="633" t="s">
        <v>559</v>
      </c>
      <c r="H96" s="633" t="s">
        <v>568</v>
      </c>
      <c r="I96" s="633" t="s">
        <v>569</v>
      </c>
      <c r="J96" s="633" t="s">
        <v>570</v>
      </c>
      <c r="K96" s="633" t="s">
        <v>571</v>
      </c>
      <c r="L96" s="635">
        <v>81.092583667827441</v>
      </c>
      <c r="M96" s="635">
        <v>24</v>
      </c>
      <c r="N96" s="636">
        <v>1946.2220080278585</v>
      </c>
    </row>
    <row r="97" spans="1:14" ht="14.4" customHeight="1" x14ac:dyDescent="0.3">
      <c r="A97" s="631" t="s">
        <v>528</v>
      </c>
      <c r="B97" s="632" t="s">
        <v>530</v>
      </c>
      <c r="C97" s="633" t="s">
        <v>546</v>
      </c>
      <c r="D97" s="634" t="s">
        <v>547</v>
      </c>
      <c r="E97" s="633" t="s">
        <v>531</v>
      </c>
      <c r="F97" s="634" t="s">
        <v>532</v>
      </c>
      <c r="G97" s="633" t="s">
        <v>559</v>
      </c>
      <c r="H97" s="633" t="s">
        <v>576</v>
      </c>
      <c r="I97" s="633" t="s">
        <v>577</v>
      </c>
      <c r="J97" s="633" t="s">
        <v>578</v>
      </c>
      <c r="K97" s="633" t="s">
        <v>567</v>
      </c>
      <c r="L97" s="635">
        <v>67.47</v>
      </c>
      <c r="M97" s="635">
        <v>1</v>
      </c>
      <c r="N97" s="636">
        <v>67.47</v>
      </c>
    </row>
    <row r="98" spans="1:14" ht="14.4" customHeight="1" x14ac:dyDescent="0.3">
      <c r="A98" s="631" t="s">
        <v>528</v>
      </c>
      <c r="B98" s="632" t="s">
        <v>530</v>
      </c>
      <c r="C98" s="633" t="s">
        <v>546</v>
      </c>
      <c r="D98" s="634" t="s">
        <v>547</v>
      </c>
      <c r="E98" s="633" t="s">
        <v>531</v>
      </c>
      <c r="F98" s="634" t="s">
        <v>532</v>
      </c>
      <c r="G98" s="633" t="s">
        <v>559</v>
      </c>
      <c r="H98" s="633" t="s">
        <v>579</v>
      </c>
      <c r="I98" s="633" t="s">
        <v>580</v>
      </c>
      <c r="J98" s="633" t="s">
        <v>581</v>
      </c>
      <c r="K98" s="633" t="s">
        <v>582</v>
      </c>
      <c r="L98" s="635">
        <v>59.2</v>
      </c>
      <c r="M98" s="635">
        <v>5</v>
      </c>
      <c r="N98" s="636">
        <v>296</v>
      </c>
    </row>
    <row r="99" spans="1:14" ht="14.4" customHeight="1" x14ac:dyDescent="0.3">
      <c r="A99" s="631" t="s">
        <v>528</v>
      </c>
      <c r="B99" s="632" t="s">
        <v>530</v>
      </c>
      <c r="C99" s="633" t="s">
        <v>546</v>
      </c>
      <c r="D99" s="634" t="s">
        <v>547</v>
      </c>
      <c r="E99" s="633" t="s">
        <v>531</v>
      </c>
      <c r="F99" s="634" t="s">
        <v>532</v>
      </c>
      <c r="G99" s="633" t="s">
        <v>559</v>
      </c>
      <c r="H99" s="633" t="s">
        <v>872</v>
      </c>
      <c r="I99" s="633" t="s">
        <v>873</v>
      </c>
      <c r="J99" s="633" t="s">
        <v>557</v>
      </c>
      <c r="K99" s="633" t="s">
        <v>874</v>
      </c>
      <c r="L99" s="635">
        <v>75.049869978448157</v>
      </c>
      <c r="M99" s="635">
        <v>1</v>
      </c>
      <c r="N99" s="636">
        <v>75.049869978448157</v>
      </c>
    </row>
    <row r="100" spans="1:14" ht="14.4" customHeight="1" x14ac:dyDescent="0.3">
      <c r="A100" s="631" t="s">
        <v>528</v>
      </c>
      <c r="B100" s="632" t="s">
        <v>530</v>
      </c>
      <c r="C100" s="633" t="s">
        <v>546</v>
      </c>
      <c r="D100" s="634" t="s">
        <v>547</v>
      </c>
      <c r="E100" s="633" t="s">
        <v>531</v>
      </c>
      <c r="F100" s="634" t="s">
        <v>532</v>
      </c>
      <c r="G100" s="633" t="s">
        <v>559</v>
      </c>
      <c r="H100" s="633" t="s">
        <v>591</v>
      </c>
      <c r="I100" s="633" t="s">
        <v>591</v>
      </c>
      <c r="J100" s="633" t="s">
        <v>592</v>
      </c>
      <c r="K100" s="633" t="s">
        <v>593</v>
      </c>
      <c r="L100" s="635">
        <v>38.238543301424727</v>
      </c>
      <c r="M100" s="635">
        <v>20</v>
      </c>
      <c r="N100" s="636">
        <v>764.77086602849454</v>
      </c>
    </row>
    <row r="101" spans="1:14" ht="14.4" customHeight="1" x14ac:dyDescent="0.3">
      <c r="A101" s="631" t="s">
        <v>528</v>
      </c>
      <c r="B101" s="632" t="s">
        <v>530</v>
      </c>
      <c r="C101" s="633" t="s">
        <v>546</v>
      </c>
      <c r="D101" s="634" t="s">
        <v>547</v>
      </c>
      <c r="E101" s="633" t="s">
        <v>531</v>
      </c>
      <c r="F101" s="634" t="s">
        <v>532</v>
      </c>
      <c r="G101" s="633" t="s">
        <v>559</v>
      </c>
      <c r="H101" s="633" t="s">
        <v>875</v>
      </c>
      <c r="I101" s="633" t="s">
        <v>876</v>
      </c>
      <c r="J101" s="633" t="s">
        <v>877</v>
      </c>
      <c r="K101" s="633" t="s">
        <v>878</v>
      </c>
      <c r="L101" s="635">
        <v>339.61999999999989</v>
      </c>
      <c r="M101" s="635">
        <v>2</v>
      </c>
      <c r="N101" s="636">
        <v>679.23999999999978</v>
      </c>
    </row>
    <row r="102" spans="1:14" ht="14.4" customHeight="1" x14ac:dyDescent="0.3">
      <c r="A102" s="631" t="s">
        <v>528</v>
      </c>
      <c r="B102" s="632" t="s">
        <v>530</v>
      </c>
      <c r="C102" s="633" t="s">
        <v>546</v>
      </c>
      <c r="D102" s="634" t="s">
        <v>547</v>
      </c>
      <c r="E102" s="633" t="s">
        <v>531</v>
      </c>
      <c r="F102" s="634" t="s">
        <v>532</v>
      </c>
      <c r="G102" s="633" t="s">
        <v>559</v>
      </c>
      <c r="H102" s="633" t="s">
        <v>606</v>
      </c>
      <c r="I102" s="633" t="s">
        <v>607</v>
      </c>
      <c r="J102" s="633" t="s">
        <v>608</v>
      </c>
      <c r="K102" s="633" t="s">
        <v>609</v>
      </c>
      <c r="L102" s="635">
        <v>22.55844844405464</v>
      </c>
      <c r="M102" s="635">
        <v>111</v>
      </c>
      <c r="N102" s="636">
        <v>2503.987777290065</v>
      </c>
    </row>
    <row r="103" spans="1:14" ht="14.4" customHeight="1" x14ac:dyDescent="0.3">
      <c r="A103" s="631" t="s">
        <v>528</v>
      </c>
      <c r="B103" s="632" t="s">
        <v>530</v>
      </c>
      <c r="C103" s="633" t="s">
        <v>546</v>
      </c>
      <c r="D103" s="634" t="s">
        <v>547</v>
      </c>
      <c r="E103" s="633" t="s">
        <v>531</v>
      </c>
      <c r="F103" s="634" t="s">
        <v>532</v>
      </c>
      <c r="G103" s="633" t="s">
        <v>559</v>
      </c>
      <c r="H103" s="633" t="s">
        <v>879</v>
      </c>
      <c r="I103" s="633" t="s">
        <v>880</v>
      </c>
      <c r="J103" s="633" t="s">
        <v>881</v>
      </c>
      <c r="K103" s="633" t="s">
        <v>882</v>
      </c>
      <c r="L103" s="635">
        <v>184.25571428571428</v>
      </c>
      <c r="M103" s="635">
        <v>1</v>
      </c>
      <c r="N103" s="636">
        <v>184.25571428571428</v>
      </c>
    </row>
    <row r="104" spans="1:14" ht="14.4" customHeight="1" x14ac:dyDescent="0.3">
      <c r="A104" s="631" t="s">
        <v>528</v>
      </c>
      <c r="B104" s="632" t="s">
        <v>530</v>
      </c>
      <c r="C104" s="633" t="s">
        <v>546</v>
      </c>
      <c r="D104" s="634" t="s">
        <v>547</v>
      </c>
      <c r="E104" s="633" t="s">
        <v>531</v>
      </c>
      <c r="F104" s="634" t="s">
        <v>532</v>
      </c>
      <c r="G104" s="633" t="s">
        <v>559</v>
      </c>
      <c r="H104" s="633" t="s">
        <v>622</v>
      </c>
      <c r="I104" s="633" t="s">
        <v>623</v>
      </c>
      <c r="J104" s="633" t="s">
        <v>624</v>
      </c>
      <c r="K104" s="633" t="s">
        <v>625</v>
      </c>
      <c r="L104" s="635">
        <v>150.69999999999996</v>
      </c>
      <c r="M104" s="635">
        <v>1</v>
      </c>
      <c r="N104" s="636">
        <v>150.69999999999996</v>
      </c>
    </row>
    <row r="105" spans="1:14" ht="14.4" customHeight="1" x14ac:dyDescent="0.3">
      <c r="A105" s="631" t="s">
        <v>528</v>
      </c>
      <c r="B105" s="632" t="s">
        <v>530</v>
      </c>
      <c r="C105" s="633" t="s">
        <v>546</v>
      </c>
      <c r="D105" s="634" t="s">
        <v>547</v>
      </c>
      <c r="E105" s="633" t="s">
        <v>531</v>
      </c>
      <c r="F105" s="634" t="s">
        <v>532</v>
      </c>
      <c r="G105" s="633" t="s">
        <v>559</v>
      </c>
      <c r="H105" s="633" t="s">
        <v>626</v>
      </c>
      <c r="I105" s="633" t="s">
        <v>627</v>
      </c>
      <c r="J105" s="633" t="s">
        <v>628</v>
      </c>
      <c r="K105" s="633" t="s">
        <v>629</v>
      </c>
      <c r="L105" s="635">
        <v>71.219876613791897</v>
      </c>
      <c r="M105" s="635">
        <v>1</v>
      </c>
      <c r="N105" s="636">
        <v>71.219876613791897</v>
      </c>
    </row>
    <row r="106" spans="1:14" ht="14.4" customHeight="1" x14ac:dyDescent="0.3">
      <c r="A106" s="631" t="s">
        <v>528</v>
      </c>
      <c r="B106" s="632" t="s">
        <v>530</v>
      </c>
      <c r="C106" s="633" t="s">
        <v>546</v>
      </c>
      <c r="D106" s="634" t="s">
        <v>547</v>
      </c>
      <c r="E106" s="633" t="s">
        <v>531</v>
      </c>
      <c r="F106" s="634" t="s">
        <v>532</v>
      </c>
      <c r="G106" s="633" t="s">
        <v>559</v>
      </c>
      <c r="H106" s="633" t="s">
        <v>883</v>
      </c>
      <c r="I106" s="633" t="s">
        <v>884</v>
      </c>
      <c r="J106" s="633" t="s">
        <v>885</v>
      </c>
      <c r="K106" s="633" t="s">
        <v>886</v>
      </c>
      <c r="L106" s="635">
        <v>45.78</v>
      </c>
      <c r="M106" s="635">
        <v>3</v>
      </c>
      <c r="N106" s="636">
        <v>137.34</v>
      </c>
    </row>
    <row r="107" spans="1:14" ht="14.4" customHeight="1" x14ac:dyDescent="0.3">
      <c r="A107" s="631" t="s">
        <v>528</v>
      </c>
      <c r="B107" s="632" t="s">
        <v>530</v>
      </c>
      <c r="C107" s="633" t="s">
        <v>546</v>
      </c>
      <c r="D107" s="634" t="s">
        <v>547</v>
      </c>
      <c r="E107" s="633" t="s">
        <v>531</v>
      </c>
      <c r="F107" s="634" t="s">
        <v>532</v>
      </c>
      <c r="G107" s="633" t="s">
        <v>559</v>
      </c>
      <c r="H107" s="633" t="s">
        <v>887</v>
      </c>
      <c r="I107" s="633" t="s">
        <v>887</v>
      </c>
      <c r="J107" s="633" t="s">
        <v>888</v>
      </c>
      <c r="K107" s="633" t="s">
        <v>889</v>
      </c>
      <c r="L107" s="635">
        <v>108.01</v>
      </c>
      <c r="M107" s="635">
        <v>1</v>
      </c>
      <c r="N107" s="636">
        <v>108.01</v>
      </c>
    </row>
    <row r="108" spans="1:14" ht="14.4" customHeight="1" x14ac:dyDescent="0.3">
      <c r="A108" s="631" t="s">
        <v>528</v>
      </c>
      <c r="B108" s="632" t="s">
        <v>530</v>
      </c>
      <c r="C108" s="633" t="s">
        <v>546</v>
      </c>
      <c r="D108" s="634" t="s">
        <v>547</v>
      </c>
      <c r="E108" s="633" t="s">
        <v>531</v>
      </c>
      <c r="F108" s="634" t="s">
        <v>532</v>
      </c>
      <c r="G108" s="633" t="s">
        <v>559</v>
      </c>
      <c r="H108" s="633" t="s">
        <v>890</v>
      </c>
      <c r="I108" s="633" t="s">
        <v>891</v>
      </c>
      <c r="J108" s="633" t="s">
        <v>585</v>
      </c>
      <c r="K108" s="633" t="s">
        <v>892</v>
      </c>
      <c r="L108" s="635">
        <v>167.07101221154056</v>
      </c>
      <c r="M108" s="635">
        <v>2</v>
      </c>
      <c r="N108" s="636">
        <v>334.14202442308112</v>
      </c>
    </row>
    <row r="109" spans="1:14" ht="14.4" customHeight="1" x14ac:dyDescent="0.3">
      <c r="A109" s="631" t="s">
        <v>528</v>
      </c>
      <c r="B109" s="632" t="s">
        <v>530</v>
      </c>
      <c r="C109" s="633" t="s">
        <v>546</v>
      </c>
      <c r="D109" s="634" t="s">
        <v>547</v>
      </c>
      <c r="E109" s="633" t="s">
        <v>531</v>
      </c>
      <c r="F109" s="634" t="s">
        <v>532</v>
      </c>
      <c r="G109" s="633" t="s">
        <v>559</v>
      </c>
      <c r="H109" s="633" t="s">
        <v>646</v>
      </c>
      <c r="I109" s="633" t="s">
        <v>246</v>
      </c>
      <c r="J109" s="633" t="s">
        <v>647</v>
      </c>
      <c r="K109" s="633"/>
      <c r="L109" s="635">
        <v>143.19</v>
      </c>
      <c r="M109" s="635">
        <v>1</v>
      </c>
      <c r="N109" s="636">
        <v>143.19</v>
      </c>
    </row>
    <row r="110" spans="1:14" ht="14.4" customHeight="1" x14ac:dyDescent="0.3">
      <c r="A110" s="631" t="s">
        <v>528</v>
      </c>
      <c r="B110" s="632" t="s">
        <v>530</v>
      </c>
      <c r="C110" s="633" t="s">
        <v>546</v>
      </c>
      <c r="D110" s="634" t="s">
        <v>547</v>
      </c>
      <c r="E110" s="633" t="s">
        <v>531</v>
      </c>
      <c r="F110" s="634" t="s">
        <v>532</v>
      </c>
      <c r="G110" s="633" t="s">
        <v>559</v>
      </c>
      <c r="H110" s="633" t="s">
        <v>893</v>
      </c>
      <c r="I110" s="633" t="s">
        <v>894</v>
      </c>
      <c r="J110" s="633" t="s">
        <v>895</v>
      </c>
      <c r="K110" s="633" t="s">
        <v>788</v>
      </c>
      <c r="L110" s="635">
        <v>39.559686575254702</v>
      </c>
      <c r="M110" s="635">
        <v>1</v>
      </c>
      <c r="N110" s="636">
        <v>39.559686575254702</v>
      </c>
    </row>
    <row r="111" spans="1:14" ht="14.4" customHeight="1" x14ac:dyDescent="0.3">
      <c r="A111" s="631" t="s">
        <v>528</v>
      </c>
      <c r="B111" s="632" t="s">
        <v>530</v>
      </c>
      <c r="C111" s="633" t="s">
        <v>546</v>
      </c>
      <c r="D111" s="634" t="s">
        <v>547</v>
      </c>
      <c r="E111" s="633" t="s">
        <v>531</v>
      </c>
      <c r="F111" s="634" t="s">
        <v>532</v>
      </c>
      <c r="G111" s="633" t="s">
        <v>559</v>
      </c>
      <c r="H111" s="633" t="s">
        <v>896</v>
      </c>
      <c r="I111" s="633" t="s">
        <v>897</v>
      </c>
      <c r="J111" s="633" t="s">
        <v>898</v>
      </c>
      <c r="K111" s="633" t="s">
        <v>899</v>
      </c>
      <c r="L111" s="635">
        <v>65.124429521683936</v>
      </c>
      <c r="M111" s="635">
        <v>4</v>
      </c>
      <c r="N111" s="636">
        <v>260.49771808673574</v>
      </c>
    </row>
    <row r="112" spans="1:14" ht="14.4" customHeight="1" x14ac:dyDescent="0.3">
      <c r="A112" s="631" t="s">
        <v>528</v>
      </c>
      <c r="B112" s="632" t="s">
        <v>530</v>
      </c>
      <c r="C112" s="633" t="s">
        <v>546</v>
      </c>
      <c r="D112" s="634" t="s">
        <v>547</v>
      </c>
      <c r="E112" s="633" t="s">
        <v>531</v>
      </c>
      <c r="F112" s="634" t="s">
        <v>532</v>
      </c>
      <c r="G112" s="633" t="s">
        <v>559</v>
      </c>
      <c r="H112" s="633" t="s">
        <v>663</v>
      </c>
      <c r="I112" s="633" t="s">
        <v>664</v>
      </c>
      <c r="J112" s="633" t="s">
        <v>661</v>
      </c>
      <c r="K112" s="633" t="s">
        <v>665</v>
      </c>
      <c r="L112" s="635">
        <v>29.52</v>
      </c>
      <c r="M112" s="635">
        <v>1</v>
      </c>
      <c r="N112" s="636">
        <v>29.52</v>
      </c>
    </row>
    <row r="113" spans="1:14" ht="14.4" customHeight="1" x14ac:dyDescent="0.3">
      <c r="A113" s="631" t="s">
        <v>528</v>
      </c>
      <c r="B113" s="632" t="s">
        <v>530</v>
      </c>
      <c r="C113" s="633" t="s">
        <v>546</v>
      </c>
      <c r="D113" s="634" t="s">
        <v>547</v>
      </c>
      <c r="E113" s="633" t="s">
        <v>531</v>
      </c>
      <c r="F113" s="634" t="s">
        <v>532</v>
      </c>
      <c r="G113" s="633" t="s">
        <v>559</v>
      </c>
      <c r="H113" s="633" t="s">
        <v>900</v>
      </c>
      <c r="I113" s="633" t="s">
        <v>901</v>
      </c>
      <c r="J113" s="633" t="s">
        <v>675</v>
      </c>
      <c r="K113" s="633" t="s">
        <v>902</v>
      </c>
      <c r="L113" s="635">
        <v>19.139702168082248</v>
      </c>
      <c r="M113" s="635">
        <v>1</v>
      </c>
      <c r="N113" s="636">
        <v>19.139702168082248</v>
      </c>
    </row>
    <row r="114" spans="1:14" ht="14.4" customHeight="1" x14ac:dyDescent="0.3">
      <c r="A114" s="631" t="s">
        <v>528</v>
      </c>
      <c r="B114" s="632" t="s">
        <v>530</v>
      </c>
      <c r="C114" s="633" t="s">
        <v>546</v>
      </c>
      <c r="D114" s="634" t="s">
        <v>547</v>
      </c>
      <c r="E114" s="633" t="s">
        <v>531</v>
      </c>
      <c r="F114" s="634" t="s">
        <v>532</v>
      </c>
      <c r="G114" s="633" t="s">
        <v>559</v>
      </c>
      <c r="H114" s="633" t="s">
        <v>673</v>
      </c>
      <c r="I114" s="633" t="s">
        <v>674</v>
      </c>
      <c r="J114" s="633" t="s">
        <v>675</v>
      </c>
      <c r="K114" s="633" t="s">
        <v>676</v>
      </c>
      <c r="L114" s="635">
        <v>28.1301003568576</v>
      </c>
      <c r="M114" s="635">
        <v>1</v>
      </c>
      <c r="N114" s="636">
        <v>28.1301003568576</v>
      </c>
    </row>
    <row r="115" spans="1:14" ht="14.4" customHeight="1" x14ac:dyDescent="0.3">
      <c r="A115" s="631" t="s">
        <v>528</v>
      </c>
      <c r="B115" s="632" t="s">
        <v>530</v>
      </c>
      <c r="C115" s="633" t="s">
        <v>546</v>
      </c>
      <c r="D115" s="634" t="s">
        <v>547</v>
      </c>
      <c r="E115" s="633" t="s">
        <v>531</v>
      </c>
      <c r="F115" s="634" t="s">
        <v>532</v>
      </c>
      <c r="G115" s="633" t="s">
        <v>559</v>
      </c>
      <c r="H115" s="633" t="s">
        <v>903</v>
      </c>
      <c r="I115" s="633" t="s">
        <v>904</v>
      </c>
      <c r="J115" s="633" t="s">
        <v>905</v>
      </c>
      <c r="K115" s="633" t="s">
        <v>672</v>
      </c>
      <c r="L115" s="635">
        <v>118.11</v>
      </c>
      <c r="M115" s="635">
        <v>1</v>
      </c>
      <c r="N115" s="636">
        <v>118.11</v>
      </c>
    </row>
    <row r="116" spans="1:14" ht="14.4" customHeight="1" x14ac:dyDescent="0.3">
      <c r="A116" s="631" t="s">
        <v>528</v>
      </c>
      <c r="B116" s="632" t="s">
        <v>530</v>
      </c>
      <c r="C116" s="633" t="s">
        <v>546</v>
      </c>
      <c r="D116" s="634" t="s">
        <v>547</v>
      </c>
      <c r="E116" s="633" t="s">
        <v>531</v>
      </c>
      <c r="F116" s="634" t="s">
        <v>532</v>
      </c>
      <c r="G116" s="633" t="s">
        <v>559</v>
      </c>
      <c r="H116" s="633" t="s">
        <v>906</v>
      </c>
      <c r="I116" s="633" t="s">
        <v>907</v>
      </c>
      <c r="J116" s="633" t="s">
        <v>908</v>
      </c>
      <c r="K116" s="633" t="s">
        <v>909</v>
      </c>
      <c r="L116" s="635">
        <v>112.38</v>
      </c>
      <c r="M116" s="635">
        <v>1</v>
      </c>
      <c r="N116" s="636">
        <v>112.38</v>
      </c>
    </row>
    <row r="117" spans="1:14" ht="14.4" customHeight="1" x14ac:dyDescent="0.3">
      <c r="A117" s="631" t="s">
        <v>528</v>
      </c>
      <c r="B117" s="632" t="s">
        <v>530</v>
      </c>
      <c r="C117" s="633" t="s">
        <v>546</v>
      </c>
      <c r="D117" s="634" t="s">
        <v>547</v>
      </c>
      <c r="E117" s="633" t="s">
        <v>531</v>
      </c>
      <c r="F117" s="634" t="s">
        <v>532</v>
      </c>
      <c r="G117" s="633" t="s">
        <v>559</v>
      </c>
      <c r="H117" s="633" t="s">
        <v>910</v>
      </c>
      <c r="I117" s="633" t="s">
        <v>911</v>
      </c>
      <c r="J117" s="633" t="s">
        <v>912</v>
      </c>
      <c r="K117" s="633" t="s">
        <v>913</v>
      </c>
      <c r="L117" s="635">
        <v>138.67890127038226</v>
      </c>
      <c r="M117" s="635">
        <v>1</v>
      </c>
      <c r="N117" s="636">
        <v>138.67890127038226</v>
      </c>
    </row>
    <row r="118" spans="1:14" ht="14.4" customHeight="1" x14ac:dyDescent="0.3">
      <c r="A118" s="631" t="s">
        <v>528</v>
      </c>
      <c r="B118" s="632" t="s">
        <v>530</v>
      </c>
      <c r="C118" s="633" t="s">
        <v>546</v>
      </c>
      <c r="D118" s="634" t="s">
        <v>547</v>
      </c>
      <c r="E118" s="633" t="s">
        <v>531</v>
      </c>
      <c r="F118" s="634" t="s">
        <v>532</v>
      </c>
      <c r="G118" s="633" t="s">
        <v>559</v>
      </c>
      <c r="H118" s="633" t="s">
        <v>677</v>
      </c>
      <c r="I118" s="633" t="s">
        <v>678</v>
      </c>
      <c r="J118" s="633" t="s">
        <v>608</v>
      </c>
      <c r="K118" s="633" t="s">
        <v>679</v>
      </c>
      <c r="L118" s="635">
        <v>60.350170825504392</v>
      </c>
      <c r="M118" s="635">
        <v>112</v>
      </c>
      <c r="N118" s="636">
        <v>6759.2191324564919</v>
      </c>
    </row>
    <row r="119" spans="1:14" ht="14.4" customHeight="1" x14ac:dyDescent="0.3">
      <c r="A119" s="631" t="s">
        <v>528</v>
      </c>
      <c r="B119" s="632" t="s">
        <v>530</v>
      </c>
      <c r="C119" s="633" t="s">
        <v>546</v>
      </c>
      <c r="D119" s="634" t="s">
        <v>547</v>
      </c>
      <c r="E119" s="633" t="s">
        <v>531</v>
      </c>
      <c r="F119" s="634" t="s">
        <v>532</v>
      </c>
      <c r="G119" s="633" t="s">
        <v>559</v>
      </c>
      <c r="H119" s="633" t="s">
        <v>688</v>
      </c>
      <c r="I119" s="633" t="s">
        <v>689</v>
      </c>
      <c r="J119" s="633" t="s">
        <v>690</v>
      </c>
      <c r="K119" s="633" t="s">
        <v>691</v>
      </c>
      <c r="L119" s="635">
        <v>107.95</v>
      </c>
      <c r="M119" s="635">
        <v>1</v>
      </c>
      <c r="N119" s="636">
        <v>107.95</v>
      </c>
    </row>
    <row r="120" spans="1:14" ht="14.4" customHeight="1" x14ac:dyDescent="0.3">
      <c r="A120" s="631" t="s">
        <v>528</v>
      </c>
      <c r="B120" s="632" t="s">
        <v>530</v>
      </c>
      <c r="C120" s="633" t="s">
        <v>546</v>
      </c>
      <c r="D120" s="634" t="s">
        <v>547</v>
      </c>
      <c r="E120" s="633" t="s">
        <v>531</v>
      </c>
      <c r="F120" s="634" t="s">
        <v>532</v>
      </c>
      <c r="G120" s="633" t="s">
        <v>559</v>
      </c>
      <c r="H120" s="633" t="s">
        <v>914</v>
      </c>
      <c r="I120" s="633" t="s">
        <v>915</v>
      </c>
      <c r="J120" s="633" t="s">
        <v>916</v>
      </c>
      <c r="K120" s="633" t="s">
        <v>784</v>
      </c>
      <c r="L120" s="635">
        <v>191.65059646502402</v>
      </c>
      <c r="M120" s="635">
        <v>1</v>
      </c>
      <c r="N120" s="636">
        <v>191.65059646502402</v>
      </c>
    </row>
    <row r="121" spans="1:14" ht="14.4" customHeight="1" x14ac:dyDescent="0.3">
      <c r="A121" s="631" t="s">
        <v>528</v>
      </c>
      <c r="B121" s="632" t="s">
        <v>530</v>
      </c>
      <c r="C121" s="633" t="s">
        <v>546</v>
      </c>
      <c r="D121" s="634" t="s">
        <v>547</v>
      </c>
      <c r="E121" s="633" t="s">
        <v>531</v>
      </c>
      <c r="F121" s="634" t="s">
        <v>532</v>
      </c>
      <c r="G121" s="633" t="s">
        <v>559</v>
      </c>
      <c r="H121" s="633" t="s">
        <v>917</v>
      </c>
      <c r="I121" s="633" t="s">
        <v>918</v>
      </c>
      <c r="J121" s="633" t="s">
        <v>919</v>
      </c>
      <c r="K121" s="633" t="s">
        <v>920</v>
      </c>
      <c r="L121" s="635">
        <v>162.5</v>
      </c>
      <c r="M121" s="635">
        <v>1</v>
      </c>
      <c r="N121" s="636">
        <v>162.5</v>
      </c>
    </row>
    <row r="122" spans="1:14" ht="14.4" customHeight="1" x14ac:dyDescent="0.3">
      <c r="A122" s="631" t="s">
        <v>528</v>
      </c>
      <c r="B122" s="632" t="s">
        <v>530</v>
      </c>
      <c r="C122" s="633" t="s">
        <v>546</v>
      </c>
      <c r="D122" s="634" t="s">
        <v>547</v>
      </c>
      <c r="E122" s="633" t="s">
        <v>531</v>
      </c>
      <c r="F122" s="634" t="s">
        <v>532</v>
      </c>
      <c r="G122" s="633" t="s">
        <v>559</v>
      </c>
      <c r="H122" s="633" t="s">
        <v>921</v>
      </c>
      <c r="I122" s="633" t="s">
        <v>922</v>
      </c>
      <c r="J122" s="633" t="s">
        <v>923</v>
      </c>
      <c r="K122" s="633" t="s">
        <v>924</v>
      </c>
      <c r="L122" s="635">
        <v>177.5</v>
      </c>
      <c r="M122" s="635">
        <v>1</v>
      </c>
      <c r="N122" s="636">
        <v>177.5</v>
      </c>
    </row>
    <row r="123" spans="1:14" ht="14.4" customHeight="1" x14ac:dyDescent="0.3">
      <c r="A123" s="631" t="s">
        <v>528</v>
      </c>
      <c r="B123" s="632" t="s">
        <v>530</v>
      </c>
      <c r="C123" s="633" t="s">
        <v>546</v>
      </c>
      <c r="D123" s="634" t="s">
        <v>547</v>
      </c>
      <c r="E123" s="633" t="s">
        <v>531</v>
      </c>
      <c r="F123" s="634" t="s">
        <v>532</v>
      </c>
      <c r="G123" s="633" t="s">
        <v>559</v>
      </c>
      <c r="H123" s="633" t="s">
        <v>925</v>
      </c>
      <c r="I123" s="633" t="s">
        <v>246</v>
      </c>
      <c r="J123" s="633" t="s">
        <v>926</v>
      </c>
      <c r="K123" s="633"/>
      <c r="L123" s="635">
        <v>71.583500000000001</v>
      </c>
      <c r="M123" s="635">
        <v>1</v>
      </c>
      <c r="N123" s="636">
        <v>71.583500000000001</v>
      </c>
    </row>
    <row r="124" spans="1:14" ht="14.4" customHeight="1" x14ac:dyDescent="0.3">
      <c r="A124" s="631" t="s">
        <v>528</v>
      </c>
      <c r="B124" s="632" t="s">
        <v>530</v>
      </c>
      <c r="C124" s="633" t="s">
        <v>546</v>
      </c>
      <c r="D124" s="634" t="s">
        <v>547</v>
      </c>
      <c r="E124" s="633" t="s">
        <v>531</v>
      </c>
      <c r="F124" s="634" t="s">
        <v>532</v>
      </c>
      <c r="G124" s="633" t="s">
        <v>559</v>
      </c>
      <c r="H124" s="633" t="s">
        <v>698</v>
      </c>
      <c r="I124" s="633" t="s">
        <v>699</v>
      </c>
      <c r="J124" s="633" t="s">
        <v>700</v>
      </c>
      <c r="K124" s="633" t="s">
        <v>701</v>
      </c>
      <c r="L124" s="635">
        <v>49.519869221491518</v>
      </c>
      <c r="M124" s="635">
        <v>3</v>
      </c>
      <c r="N124" s="636">
        <v>148.55960766447456</v>
      </c>
    </row>
    <row r="125" spans="1:14" ht="14.4" customHeight="1" x14ac:dyDescent="0.3">
      <c r="A125" s="631" t="s">
        <v>528</v>
      </c>
      <c r="B125" s="632" t="s">
        <v>530</v>
      </c>
      <c r="C125" s="633" t="s">
        <v>546</v>
      </c>
      <c r="D125" s="634" t="s">
        <v>547</v>
      </c>
      <c r="E125" s="633" t="s">
        <v>531</v>
      </c>
      <c r="F125" s="634" t="s">
        <v>532</v>
      </c>
      <c r="G125" s="633" t="s">
        <v>559</v>
      </c>
      <c r="H125" s="633" t="s">
        <v>927</v>
      </c>
      <c r="I125" s="633" t="s">
        <v>928</v>
      </c>
      <c r="J125" s="633" t="s">
        <v>929</v>
      </c>
      <c r="K125" s="633" t="s">
        <v>930</v>
      </c>
      <c r="L125" s="635">
        <v>39.07</v>
      </c>
      <c r="M125" s="635">
        <v>1</v>
      </c>
      <c r="N125" s="636">
        <v>39.07</v>
      </c>
    </row>
    <row r="126" spans="1:14" ht="14.4" customHeight="1" x14ac:dyDescent="0.3">
      <c r="A126" s="631" t="s">
        <v>528</v>
      </c>
      <c r="B126" s="632" t="s">
        <v>530</v>
      </c>
      <c r="C126" s="633" t="s">
        <v>546</v>
      </c>
      <c r="D126" s="634" t="s">
        <v>547</v>
      </c>
      <c r="E126" s="633" t="s">
        <v>531</v>
      </c>
      <c r="F126" s="634" t="s">
        <v>532</v>
      </c>
      <c r="G126" s="633" t="s">
        <v>559</v>
      </c>
      <c r="H126" s="633" t="s">
        <v>931</v>
      </c>
      <c r="I126" s="633" t="s">
        <v>932</v>
      </c>
      <c r="J126" s="633" t="s">
        <v>933</v>
      </c>
      <c r="K126" s="633" t="s">
        <v>934</v>
      </c>
      <c r="L126" s="635">
        <v>55.89</v>
      </c>
      <c r="M126" s="635">
        <v>1</v>
      </c>
      <c r="N126" s="636">
        <v>55.89</v>
      </c>
    </row>
    <row r="127" spans="1:14" ht="14.4" customHeight="1" x14ac:dyDescent="0.3">
      <c r="A127" s="631" t="s">
        <v>528</v>
      </c>
      <c r="B127" s="632" t="s">
        <v>530</v>
      </c>
      <c r="C127" s="633" t="s">
        <v>546</v>
      </c>
      <c r="D127" s="634" t="s">
        <v>547</v>
      </c>
      <c r="E127" s="633" t="s">
        <v>531</v>
      </c>
      <c r="F127" s="634" t="s">
        <v>532</v>
      </c>
      <c r="G127" s="633" t="s">
        <v>559</v>
      </c>
      <c r="H127" s="633" t="s">
        <v>935</v>
      </c>
      <c r="I127" s="633" t="s">
        <v>936</v>
      </c>
      <c r="J127" s="633" t="s">
        <v>937</v>
      </c>
      <c r="K127" s="633" t="s">
        <v>938</v>
      </c>
      <c r="L127" s="635">
        <v>117.73928511618233</v>
      </c>
      <c r="M127" s="635">
        <v>30</v>
      </c>
      <c r="N127" s="636">
        <v>3532.1785534854698</v>
      </c>
    </row>
    <row r="128" spans="1:14" ht="14.4" customHeight="1" x14ac:dyDescent="0.3">
      <c r="A128" s="631" t="s">
        <v>528</v>
      </c>
      <c r="B128" s="632" t="s">
        <v>530</v>
      </c>
      <c r="C128" s="633" t="s">
        <v>546</v>
      </c>
      <c r="D128" s="634" t="s">
        <v>547</v>
      </c>
      <c r="E128" s="633" t="s">
        <v>531</v>
      </c>
      <c r="F128" s="634" t="s">
        <v>532</v>
      </c>
      <c r="G128" s="633" t="s">
        <v>559</v>
      </c>
      <c r="H128" s="633" t="s">
        <v>939</v>
      </c>
      <c r="I128" s="633" t="s">
        <v>940</v>
      </c>
      <c r="J128" s="633" t="s">
        <v>941</v>
      </c>
      <c r="K128" s="633" t="s">
        <v>942</v>
      </c>
      <c r="L128" s="635">
        <v>219.62365388574023</v>
      </c>
      <c r="M128" s="635">
        <v>8</v>
      </c>
      <c r="N128" s="636">
        <v>1756.9892310859218</v>
      </c>
    </row>
    <row r="129" spans="1:14" ht="14.4" customHeight="1" x14ac:dyDescent="0.3">
      <c r="A129" s="631" t="s">
        <v>528</v>
      </c>
      <c r="B129" s="632" t="s">
        <v>530</v>
      </c>
      <c r="C129" s="633" t="s">
        <v>546</v>
      </c>
      <c r="D129" s="634" t="s">
        <v>547</v>
      </c>
      <c r="E129" s="633" t="s">
        <v>531</v>
      </c>
      <c r="F129" s="634" t="s">
        <v>532</v>
      </c>
      <c r="G129" s="633" t="s">
        <v>559</v>
      </c>
      <c r="H129" s="633" t="s">
        <v>710</v>
      </c>
      <c r="I129" s="633" t="s">
        <v>246</v>
      </c>
      <c r="J129" s="633" t="s">
        <v>711</v>
      </c>
      <c r="K129" s="633"/>
      <c r="L129" s="635">
        <v>105.66</v>
      </c>
      <c r="M129" s="635">
        <v>1</v>
      </c>
      <c r="N129" s="636">
        <v>105.66</v>
      </c>
    </row>
    <row r="130" spans="1:14" ht="14.4" customHeight="1" x14ac:dyDescent="0.3">
      <c r="A130" s="631" t="s">
        <v>528</v>
      </c>
      <c r="B130" s="632" t="s">
        <v>530</v>
      </c>
      <c r="C130" s="633" t="s">
        <v>546</v>
      </c>
      <c r="D130" s="634" t="s">
        <v>547</v>
      </c>
      <c r="E130" s="633" t="s">
        <v>531</v>
      </c>
      <c r="F130" s="634" t="s">
        <v>532</v>
      </c>
      <c r="G130" s="633" t="s">
        <v>559</v>
      </c>
      <c r="H130" s="633" t="s">
        <v>943</v>
      </c>
      <c r="I130" s="633" t="s">
        <v>944</v>
      </c>
      <c r="J130" s="633" t="s">
        <v>945</v>
      </c>
      <c r="K130" s="633" t="s">
        <v>946</v>
      </c>
      <c r="L130" s="635">
        <v>339.93999999999994</v>
      </c>
      <c r="M130" s="635">
        <v>21</v>
      </c>
      <c r="N130" s="636">
        <v>7138.7399999999989</v>
      </c>
    </row>
    <row r="131" spans="1:14" ht="14.4" customHeight="1" x14ac:dyDescent="0.3">
      <c r="A131" s="631" t="s">
        <v>528</v>
      </c>
      <c r="B131" s="632" t="s">
        <v>530</v>
      </c>
      <c r="C131" s="633" t="s">
        <v>546</v>
      </c>
      <c r="D131" s="634" t="s">
        <v>547</v>
      </c>
      <c r="E131" s="633" t="s">
        <v>531</v>
      </c>
      <c r="F131" s="634" t="s">
        <v>532</v>
      </c>
      <c r="G131" s="633" t="s">
        <v>559</v>
      </c>
      <c r="H131" s="633" t="s">
        <v>947</v>
      </c>
      <c r="I131" s="633" t="s">
        <v>947</v>
      </c>
      <c r="J131" s="633" t="s">
        <v>948</v>
      </c>
      <c r="K131" s="633" t="s">
        <v>949</v>
      </c>
      <c r="L131" s="635">
        <v>92.840172753463406</v>
      </c>
      <c r="M131" s="635">
        <v>1</v>
      </c>
      <c r="N131" s="636">
        <v>92.840172753463406</v>
      </c>
    </row>
    <row r="132" spans="1:14" ht="14.4" customHeight="1" x14ac:dyDescent="0.3">
      <c r="A132" s="631" t="s">
        <v>528</v>
      </c>
      <c r="B132" s="632" t="s">
        <v>530</v>
      </c>
      <c r="C132" s="633" t="s">
        <v>546</v>
      </c>
      <c r="D132" s="634" t="s">
        <v>547</v>
      </c>
      <c r="E132" s="633" t="s">
        <v>531</v>
      </c>
      <c r="F132" s="634" t="s">
        <v>532</v>
      </c>
      <c r="G132" s="633" t="s">
        <v>559</v>
      </c>
      <c r="H132" s="633" t="s">
        <v>950</v>
      </c>
      <c r="I132" s="633" t="s">
        <v>951</v>
      </c>
      <c r="J132" s="633" t="s">
        <v>952</v>
      </c>
      <c r="K132" s="633" t="s">
        <v>953</v>
      </c>
      <c r="L132" s="635">
        <v>128.71</v>
      </c>
      <c r="M132" s="635">
        <v>1</v>
      </c>
      <c r="N132" s="636">
        <v>128.71</v>
      </c>
    </row>
    <row r="133" spans="1:14" ht="14.4" customHeight="1" x14ac:dyDescent="0.3">
      <c r="A133" s="631" t="s">
        <v>528</v>
      </c>
      <c r="B133" s="632" t="s">
        <v>530</v>
      </c>
      <c r="C133" s="633" t="s">
        <v>546</v>
      </c>
      <c r="D133" s="634" t="s">
        <v>547</v>
      </c>
      <c r="E133" s="633" t="s">
        <v>531</v>
      </c>
      <c r="F133" s="634" t="s">
        <v>532</v>
      </c>
      <c r="G133" s="633" t="s">
        <v>742</v>
      </c>
      <c r="H133" s="633" t="s">
        <v>954</v>
      </c>
      <c r="I133" s="633" t="s">
        <v>955</v>
      </c>
      <c r="J133" s="633" t="s">
        <v>557</v>
      </c>
      <c r="K133" s="633" t="s">
        <v>956</v>
      </c>
      <c r="L133" s="635">
        <v>134.12000000000003</v>
      </c>
      <c r="M133" s="635">
        <v>1</v>
      </c>
      <c r="N133" s="636">
        <v>134.12000000000003</v>
      </c>
    </row>
    <row r="134" spans="1:14" ht="14.4" customHeight="1" x14ac:dyDescent="0.3">
      <c r="A134" s="631" t="s">
        <v>528</v>
      </c>
      <c r="B134" s="632" t="s">
        <v>530</v>
      </c>
      <c r="C134" s="633" t="s">
        <v>546</v>
      </c>
      <c r="D134" s="634" t="s">
        <v>547</v>
      </c>
      <c r="E134" s="633" t="s">
        <v>531</v>
      </c>
      <c r="F134" s="634" t="s">
        <v>532</v>
      </c>
      <c r="G134" s="633" t="s">
        <v>742</v>
      </c>
      <c r="H134" s="633" t="s">
        <v>746</v>
      </c>
      <c r="I134" s="633" t="s">
        <v>747</v>
      </c>
      <c r="J134" s="633" t="s">
        <v>748</v>
      </c>
      <c r="K134" s="633" t="s">
        <v>749</v>
      </c>
      <c r="L134" s="635">
        <v>492.19891579510477</v>
      </c>
      <c r="M134" s="635">
        <v>10</v>
      </c>
      <c r="N134" s="636">
        <v>4921.9891579510477</v>
      </c>
    </row>
    <row r="135" spans="1:14" ht="14.4" customHeight="1" x14ac:dyDescent="0.3">
      <c r="A135" s="631" t="s">
        <v>528</v>
      </c>
      <c r="B135" s="632" t="s">
        <v>530</v>
      </c>
      <c r="C135" s="633" t="s">
        <v>546</v>
      </c>
      <c r="D135" s="634" t="s">
        <v>547</v>
      </c>
      <c r="E135" s="633" t="s">
        <v>531</v>
      </c>
      <c r="F135" s="634" t="s">
        <v>532</v>
      </c>
      <c r="G135" s="633" t="s">
        <v>742</v>
      </c>
      <c r="H135" s="633" t="s">
        <v>957</v>
      </c>
      <c r="I135" s="633" t="s">
        <v>958</v>
      </c>
      <c r="J135" s="633" t="s">
        <v>959</v>
      </c>
      <c r="K135" s="633" t="s">
        <v>960</v>
      </c>
      <c r="L135" s="635">
        <v>61.34</v>
      </c>
      <c r="M135" s="635">
        <v>1</v>
      </c>
      <c r="N135" s="636">
        <v>61.34</v>
      </c>
    </row>
    <row r="136" spans="1:14" ht="14.4" customHeight="1" x14ac:dyDescent="0.3">
      <c r="A136" s="631" t="s">
        <v>528</v>
      </c>
      <c r="B136" s="632" t="s">
        <v>530</v>
      </c>
      <c r="C136" s="633" t="s">
        <v>546</v>
      </c>
      <c r="D136" s="634" t="s">
        <v>547</v>
      </c>
      <c r="E136" s="633" t="s">
        <v>531</v>
      </c>
      <c r="F136" s="634" t="s">
        <v>532</v>
      </c>
      <c r="G136" s="633" t="s">
        <v>742</v>
      </c>
      <c r="H136" s="633" t="s">
        <v>961</v>
      </c>
      <c r="I136" s="633" t="s">
        <v>962</v>
      </c>
      <c r="J136" s="633" t="s">
        <v>963</v>
      </c>
      <c r="K136" s="633" t="s">
        <v>964</v>
      </c>
      <c r="L136" s="635">
        <v>55.140710840411302</v>
      </c>
      <c r="M136" s="635">
        <v>1</v>
      </c>
      <c r="N136" s="636">
        <v>55.140710840411302</v>
      </c>
    </row>
    <row r="137" spans="1:14" ht="14.4" customHeight="1" x14ac:dyDescent="0.3">
      <c r="A137" s="631" t="s">
        <v>528</v>
      </c>
      <c r="B137" s="632" t="s">
        <v>530</v>
      </c>
      <c r="C137" s="633" t="s">
        <v>546</v>
      </c>
      <c r="D137" s="634" t="s">
        <v>547</v>
      </c>
      <c r="E137" s="633" t="s">
        <v>531</v>
      </c>
      <c r="F137" s="634" t="s">
        <v>532</v>
      </c>
      <c r="G137" s="633" t="s">
        <v>742</v>
      </c>
      <c r="H137" s="633" t="s">
        <v>965</v>
      </c>
      <c r="I137" s="633" t="s">
        <v>966</v>
      </c>
      <c r="J137" s="633" t="s">
        <v>967</v>
      </c>
      <c r="K137" s="633" t="s">
        <v>968</v>
      </c>
      <c r="L137" s="635">
        <v>73.439872767718001</v>
      </c>
      <c r="M137" s="635">
        <v>1</v>
      </c>
      <c r="N137" s="636">
        <v>73.439872767718001</v>
      </c>
    </row>
    <row r="138" spans="1:14" ht="14.4" customHeight="1" x14ac:dyDescent="0.3">
      <c r="A138" s="631" t="s">
        <v>528</v>
      </c>
      <c r="B138" s="632" t="s">
        <v>530</v>
      </c>
      <c r="C138" s="633" t="s">
        <v>546</v>
      </c>
      <c r="D138" s="634" t="s">
        <v>547</v>
      </c>
      <c r="E138" s="633" t="s">
        <v>531</v>
      </c>
      <c r="F138" s="634" t="s">
        <v>532</v>
      </c>
      <c r="G138" s="633" t="s">
        <v>742</v>
      </c>
      <c r="H138" s="633" t="s">
        <v>757</v>
      </c>
      <c r="I138" s="633" t="s">
        <v>758</v>
      </c>
      <c r="J138" s="633" t="s">
        <v>759</v>
      </c>
      <c r="K138" s="633" t="s">
        <v>760</v>
      </c>
      <c r="L138" s="635">
        <v>79.83</v>
      </c>
      <c r="M138" s="635">
        <v>1</v>
      </c>
      <c r="N138" s="636">
        <v>79.83</v>
      </c>
    </row>
    <row r="139" spans="1:14" ht="14.4" customHeight="1" x14ac:dyDescent="0.3">
      <c r="A139" s="631" t="s">
        <v>528</v>
      </c>
      <c r="B139" s="632" t="s">
        <v>530</v>
      </c>
      <c r="C139" s="633" t="s">
        <v>546</v>
      </c>
      <c r="D139" s="634" t="s">
        <v>547</v>
      </c>
      <c r="E139" s="633" t="s">
        <v>531</v>
      </c>
      <c r="F139" s="634" t="s">
        <v>532</v>
      </c>
      <c r="G139" s="633" t="s">
        <v>742</v>
      </c>
      <c r="H139" s="633" t="s">
        <v>969</v>
      </c>
      <c r="I139" s="633" t="s">
        <v>970</v>
      </c>
      <c r="J139" s="633" t="s">
        <v>763</v>
      </c>
      <c r="K139" s="633" t="s">
        <v>971</v>
      </c>
      <c r="L139" s="635">
        <v>34.369999999999997</v>
      </c>
      <c r="M139" s="635">
        <v>1</v>
      </c>
      <c r="N139" s="636">
        <v>34.369999999999997</v>
      </c>
    </row>
    <row r="140" spans="1:14" ht="14.4" customHeight="1" x14ac:dyDescent="0.3">
      <c r="A140" s="631" t="s">
        <v>528</v>
      </c>
      <c r="B140" s="632" t="s">
        <v>530</v>
      </c>
      <c r="C140" s="633" t="s">
        <v>546</v>
      </c>
      <c r="D140" s="634" t="s">
        <v>547</v>
      </c>
      <c r="E140" s="633" t="s">
        <v>531</v>
      </c>
      <c r="F140" s="634" t="s">
        <v>532</v>
      </c>
      <c r="G140" s="633" t="s">
        <v>742</v>
      </c>
      <c r="H140" s="633" t="s">
        <v>972</v>
      </c>
      <c r="I140" s="633" t="s">
        <v>973</v>
      </c>
      <c r="J140" s="633" t="s">
        <v>767</v>
      </c>
      <c r="K140" s="633" t="s">
        <v>974</v>
      </c>
      <c r="L140" s="635">
        <v>2475.9367646615901</v>
      </c>
      <c r="M140" s="635">
        <v>1</v>
      </c>
      <c r="N140" s="636">
        <v>2475.9367646615901</v>
      </c>
    </row>
    <row r="141" spans="1:14" ht="14.4" customHeight="1" x14ac:dyDescent="0.3">
      <c r="A141" s="631" t="s">
        <v>528</v>
      </c>
      <c r="B141" s="632" t="s">
        <v>530</v>
      </c>
      <c r="C141" s="633" t="s">
        <v>546</v>
      </c>
      <c r="D141" s="634" t="s">
        <v>547</v>
      </c>
      <c r="E141" s="633" t="s">
        <v>531</v>
      </c>
      <c r="F141" s="634" t="s">
        <v>532</v>
      </c>
      <c r="G141" s="633" t="s">
        <v>742</v>
      </c>
      <c r="H141" s="633" t="s">
        <v>975</v>
      </c>
      <c r="I141" s="633" t="s">
        <v>976</v>
      </c>
      <c r="J141" s="633" t="s">
        <v>977</v>
      </c>
      <c r="K141" s="633" t="s">
        <v>978</v>
      </c>
      <c r="L141" s="635">
        <v>23.919958559420099</v>
      </c>
      <c r="M141" s="635">
        <v>1</v>
      </c>
      <c r="N141" s="636">
        <v>23.919958559420099</v>
      </c>
    </row>
    <row r="142" spans="1:14" ht="14.4" customHeight="1" x14ac:dyDescent="0.3">
      <c r="A142" s="631" t="s">
        <v>528</v>
      </c>
      <c r="B142" s="632" t="s">
        <v>530</v>
      </c>
      <c r="C142" s="633" t="s">
        <v>546</v>
      </c>
      <c r="D142" s="634" t="s">
        <v>547</v>
      </c>
      <c r="E142" s="633" t="s">
        <v>531</v>
      </c>
      <c r="F142" s="634" t="s">
        <v>532</v>
      </c>
      <c r="G142" s="633" t="s">
        <v>742</v>
      </c>
      <c r="H142" s="633" t="s">
        <v>789</v>
      </c>
      <c r="I142" s="633" t="s">
        <v>790</v>
      </c>
      <c r="J142" s="633" t="s">
        <v>557</v>
      </c>
      <c r="K142" s="633" t="s">
        <v>791</v>
      </c>
      <c r="L142" s="635">
        <v>69.90975877464048</v>
      </c>
      <c r="M142" s="635">
        <v>5</v>
      </c>
      <c r="N142" s="636">
        <v>349.54879387320238</v>
      </c>
    </row>
    <row r="143" spans="1:14" ht="14.4" customHeight="1" x14ac:dyDescent="0.3">
      <c r="A143" s="631" t="s">
        <v>528</v>
      </c>
      <c r="B143" s="632" t="s">
        <v>530</v>
      </c>
      <c r="C143" s="633" t="s">
        <v>546</v>
      </c>
      <c r="D143" s="634" t="s">
        <v>547</v>
      </c>
      <c r="E143" s="633" t="s">
        <v>531</v>
      </c>
      <c r="F143" s="634" t="s">
        <v>532</v>
      </c>
      <c r="G143" s="633" t="s">
        <v>742</v>
      </c>
      <c r="H143" s="633" t="s">
        <v>796</v>
      </c>
      <c r="I143" s="633" t="s">
        <v>797</v>
      </c>
      <c r="J143" s="633" t="s">
        <v>748</v>
      </c>
      <c r="K143" s="633" t="s">
        <v>798</v>
      </c>
      <c r="L143" s="635">
        <v>356.49943510656368</v>
      </c>
      <c r="M143" s="635">
        <v>5</v>
      </c>
      <c r="N143" s="636">
        <v>1782.4971755328183</v>
      </c>
    </row>
    <row r="144" spans="1:14" ht="14.4" customHeight="1" x14ac:dyDescent="0.3">
      <c r="A144" s="631" t="s">
        <v>528</v>
      </c>
      <c r="B144" s="632" t="s">
        <v>530</v>
      </c>
      <c r="C144" s="633" t="s">
        <v>546</v>
      </c>
      <c r="D144" s="634" t="s">
        <v>547</v>
      </c>
      <c r="E144" s="633" t="s">
        <v>531</v>
      </c>
      <c r="F144" s="634" t="s">
        <v>532</v>
      </c>
      <c r="G144" s="633" t="s">
        <v>742</v>
      </c>
      <c r="H144" s="633" t="s">
        <v>799</v>
      </c>
      <c r="I144" s="633" t="s">
        <v>800</v>
      </c>
      <c r="J144" s="633" t="s">
        <v>748</v>
      </c>
      <c r="K144" s="633" t="s">
        <v>801</v>
      </c>
      <c r="L144" s="635">
        <v>413.99938425955548</v>
      </c>
      <c r="M144" s="635">
        <v>66</v>
      </c>
      <c r="N144" s="636">
        <v>27323.959361130663</v>
      </c>
    </row>
    <row r="145" spans="1:14" ht="14.4" customHeight="1" x14ac:dyDescent="0.3">
      <c r="A145" s="631" t="s">
        <v>528</v>
      </c>
      <c r="B145" s="632" t="s">
        <v>530</v>
      </c>
      <c r="C145" s="633" t="s">
        <v>546</v>
      </c>
      <c r="D145" s="634" t="s">
        <v>547</v>
      </c>
      <c r="E145" s="633" t="s">
        <v>531</v>
      </c>
      <c r="F145" s="634" t="s">
        <v>532</v>
      </c>
      <c r="G145" s="633" t="s">
        <v>742</v>
      </c>
      <c r="H145" s="633" t="s">
        <v>979</v>
      </c>
      <c r="I145" s="633" t="s">
        <v>980</v>
      </c>
      <c r="J145" s="633" t="s">
        <v>981</v>
      </c>
      <c r="K145" s="633" t="s">
        <v>982</v>
      </c>
      <c r="L145" s="635">
        <v>39.213249632480533</v>
      </c>
      <c r="M145" s="635">
        <v>9</v>
      </c>
      <c r="N145" s="636">
        <v>352.9192466923248</v>
      </c>
    </row>
    <row r="146" spans="1:14" ht="14.4" customHeight="1" x14ac:dyDescent="0.3">
      <c r="A146" s="631" t="s">
        <v>528</v>
      </c>
      <c r="B146" s="632" t="s">
        <v>530</v>
      </c>
      <c r="C146" s="633" t="s">
        <v>546</v>
      </c>
      <c r="D146" s="634" t="s">
        <v>547</v>
      </c>
      <c r="E146" s="633" t="s">
        <v>537</v>
      </c>
      <c r="F146" s="634" t="s">
        <v>538</v>
      </c>
      <c r="G146" s="633" t="s">
        <v>559</v>
      </c>
      <c r="H146" s="633" t="s">
        <v>812</v>
      </c>
      <c r="I146" s="633" t="s">
        <v>813</v>
      </c>
      <c r="J146" s="633" t="s">
        <v>814</v>
      </c>
      <c r="K146" s="633" t="s">
        <v>815</v>
      </c>
      <c r="L146" s="635">
        <v>517.50000000000011</v>
      </c>
      <c r="M146" s="635">
        <v>0.89999999999999991</v>
      </c>
      <c r="N146" s="636">
        <v>465.75000000000006</v>
      </c>
    </row>
    <row r="147" spans="1:14" ht="14.4" customHeight="1" x14ac:dyDescent="0.3">
      <c r="A147" s="631" t="s">
        <v>528</v>
      </c>
      <c r="B147" s="632" t="s">
        <v>530</v>
      </c>
      <c r="C147" s="633" t="s">
        <v>546</v>
      </c>
      <c r="D147" s="634" t="s">
        <v>547</v>
      </c>
      <c r="E147" s="633" t="s">
        <v>537</v>
      </c>
      <c r="F147" s="634" t="s">
        <v>538</v>
      </c>
      <c r="G147" s="633" t="s">
        <v>742</v>
      </c>
      <c r="H147" s="633" t="s">
        <v>826</v>
      </c>
      <c r="I147" s="633" t="s">
        <v>827</v>
      </c>
      <c r="J147" s="633" t="s">
        <v>828</v>
      </c>
      <c r="K147" s="633" t="s">
        <v>829</v>
      </c>
      <c r="L147" s="635">
        <v>88.600033460966756</v>
      </c>
      <c r="M147" s="635">
        <v>24</v>
      </c>
      <c r="N147" s="636">
        <v>2126.4008030632021</v>
      </c>
    </row>
    <row r="148" spans="1:14" ht="14.4" customHeight="1" x14ac:dyDescent="0.3">
      <c r="A148" s="631" t="s">
        <v>528</v>
      </c>
      <c r="B148" s="632" t="s">
        <v>530</v>
      </c>
      <c r="C148" s="633" t="s">
        <v>546</v>
      </c>
      <c r="D148" s="634" t="s">
        <v>547</v>
      </c>
      <c r="E148" s="633" t="s">
        <v>537</v>
      </c>
      <c r="F148" s="634" t="s">
        <v>538</v>
      </c>
      <c r="G148" s="633" t="s">
        <v>742</v>
      </c>
      <c r="H148" s="633" t="s">
        <v>830</v>
      </c>
      <c r="I148" s="633" t="s">
        <v>831</v>
      </c>
      <c r="J148" s="633" t="s">
        <v>832</v>
      </c>
      <c r="K148" s="633" t="s">
        <v>833</v>
      </c>
      <c r="L148" s="635">
        <v>138.2127492078763</v>
      </c>
      <c r="M148" s="635">
        <v>11</v>
      </c>
      <c r="N148" s="636">
        <v>1520.3402412866392</v>
      </c>
    </row>
    <row r="149" spans="1:14" ht="14.4" customHeight="1" x14ac:dyDescent="0.3">
      <c r="A149" s="631" t="s">
        <v>528</v>
      </c>
      <c r="B149" s="632" t="s">
        <v>530</v>
      </c>
      <c r="C149" s="633" t="s">
        <v>546</v>
      </c>
      <c r="D149" s="634" t="s">
        <v>547</v>
      </c>
      <c r="E149" s="633" t="s">
        <v>537</v>
      </c>
      <c r="F149" s="634" t="s">
        <v>538</v>
      </c>
      <c r="G149" s="633" t="s">
        <v>742</v>
      </c>
      <c r="H149" s="633" t="s">
        <v>834</v>
      </c>
      <c r="I149" s="633" t="s">
        <v>835</v>
      </c>
      <c r="J149" s="633" t="s">
        <v>836</v>
      </c>
      <c r="K149" s="633" t="s">
        <v>837</v>
      </c>
      <c r="L149" s="635">
        <v>213.93255501971277</v>
      </c>
      <c r="M149" s="635">
        <v>41.999999999999979</v>
      </c>
      <c r="N149" s="636">
        <v>8985.1673108279319</v>
      </c>
    </row>
    <row r="150" spans="1:14" ht="14.4" customHeight="1" x14ac:dyDescent="0.3">
      <c r="A150" s="631" t="s">
        <v>528</v>
      </c>
      <c r="B150" s="632" t="s">
        <v>530</v>
      </c>
      <c r="C150" s="633" t="s">
        <v>546</v>
      </c>
      <c r="D150" s="634" t="s">
        <v>547</v>
      </c>
      <c r="E150" s="633" t="s">
        <v>537</v>
      </c>
      <c r="F150" s="634" t="s">
        <v>538</v>
      </c>
      <c r="G150" s="633" t="s">
        <v>742</v>
      </c>
      <c r="H150" s="633" t="s">
        <v>838</v>
      </c>
      <c r="I150" s="633" t="s">
        <v>839</v>
      </c>
      <c r="J150" s="633" t="s">
        <v>840</v>
      </c>
      <c r="K150" s="633" t="s">
        <v>841</v>
      </c>
      <c r="L150" s="635">
        <v>91.999999999999986</v>
      </c>
      <c r="M150" s="635">
        <v>5.2</v>
      </c>
      <c r="N150" s="636">
        <v>478.4</v>
      </c>
    </row>
    <row r="151" spans="1:14" ht="14.4" customHeight="1" x14ac:dyDescent="0.3">
      <c r="A151" s="631" t="s">
        <v>528</v>
      </c>
      <c r="B151" s="632" t="s">
        <v>530</v>
      </c>
      <c r="C151" s="633" t="s">
        <v>546</v>
      </c>
      <c r="D151" s="634" t="s">
        <v>547</v>
      </c>
      <c r="E151" s="633" t="s">
        <v>537</v>
      </c>
      <c r="F151" s="634" t="s">
        <v>538</v>
      </c>
      <c r="G151" s="633" t="s">
        <v>742</v>
      </c>
      <c r="H151" s="633" t="s">
        <v>842</v>
      </c>
      <c r="I151" s="633" t="s">
        <v>843</v>
      </c>
      <c r="J151" s="633" t="s">
        <v>844</v>
      </c>
      <c r="K151" s="633" t="s">
        <v>845</v>
      </c>
      <c r="L151" s="635">
        <v>75.220000000000013</v>
      </c>
      <c r="M151" s="635">
        <v>11</v>
      </c>
      <c r="N151" s="636">
        <v>827.42000000000007</v>
      </c>
    </row>
    <row r="152" spans="1:14" ht="14.4" customHeight="1" x14ac:dyDescent="0.3">
      <c r="A152" s="631" t="s">
        <v>528</v>
      </c>
      <c r="B152" s="632" t="s">
        <v>530</v>
      </c>
      <c r="C152" s="633" t="s">
        <v>546</v>
      </c>
      <c r="D152" s="634" t="s">
        <v>547</v>
      </c>
      <c r="E152" s="633" t="s">
        <v>537</v>
      </c>
      <c r="F152" s="634" t="s">
        <v>538</v>
      </c>
      <c r="G152" s="633" t="s">
        <v>742</v>
      </c>
      <c r="H152" s="633" t="s">
        <v>983</v>
      </c>
      <c r="I152" s="633" t="s">
        <v>984</v>
      </c>
      <c r="J152" s="633" t="s">
        <v>985</v>
      </c>
      <c r="K152" s="633" t="s">
        <v>986</v>
      </c>
      <c r="L152" s="635">
        <v>104.41997674398922</v>
      </c>
      <c r="M152" s="635">
        <v>1</v>
      </c>
      <c r="N152" s="636">
        <v>104.41997674398922</v>
      </c>
    </row>
    <row r="153" spans="1:14" ht="14.4" customHeight="1" x14ac:dyDescent="0.3">
      <c r="A153" s="631" t="s">
        <v>528</v>
      </c>
      <c r="B153" s="632" t="s">
        <v>530</v>
      </c>
      <c r="C153" s="633" t="s">
        <v>546</v>
      </c>
      <c r="D153" s="634" t="s">
        <v>547</v>
      </c>
      <c r="E153" s="633" t="s">
        <v>537</v>
      </c>
      <c r="F153" s="634" t="s">
        <v>538</v>
      </c>
      <c r="G153" s="633" t="s">
        <v>742</v>
      </c>
      <c r="H153" s="633" t="s">
        <v>987</v>
      </c>
      <c r="I153" s="633" t="s">
        <v>988</v>
      </c>
      <c r="J153" s="633" t="s">
        <v>989</v>
      </c>
      <c r="K153" s="633" t="s">
        <v>990</v>
      </c>
      <c r="L153" s="635">
        <v>54.429999999999993</v>
      </c>
      <c r="M153" s="635">
        <v>5</v>
      </c>
      <c r="N153" s="636">
        <v>272.14999999999998</v>
      </c>
    </row>
    <row r="154" spans="1:14" ht="14.4" customHeight="1" x14ac:dyDescent="0.3">
      <c r="A154" s="631" t="s">
        <v>528</v>
      </c>
      <c r="B154" s="632" t="s">
        <v>530</v>
      </c>
      <c r="C154" s="633" t="s">
        <v>546</v>
      </c>
      <c r="D154" s="634" t="s">
        <v>547</v>
      </c>
      <c r="E154" s="633" t="s">
        <v>537</v>
      </c>
      <c r="F154" s="634" t="s">
        <v>538</v>
      </c>
      <c r="G154" s="633" t="s">
        <v>742</v>
      </c>
      <c r="H154" s="633" t="s">
        <v>849</v>
      </c>
      <c r="I154" s="633" t="s">
        <v>850</v>
      </c>
      <c r="J154" s="633" t="s">
        <v>851</v>
      </c>
      <c r="K154" s="633" t="s">
        <v>852</v>
      </c>
      <c r="L154" s="635">
        <v>59.79</v>
      </c>
      <c r="M154" s="635">
        <v>18</v>
      </c>
      <c r="N154" s="636">
        <v>1076.22</v>
      </c>
    </row>
    <row r="155" spans="1:14" ht="14.4" customHeight="1" x14ac:dyDescent="0.3">
      <c r="A155" s="631" t="s">
        <v>528</v>
      </c>
      <c r="B155" s="632" t="s">
        <v>530</v>
      </c>
      <c r="C155" s="633" t="s">
        <v>546</v>
      </c>
      <c r="D155" s="634" t="s">
        <v>547</v>
      </c>
      <c r="E155" s="633" t="s">
        <v>535</v>
      </c>
      <c r="F155" s="634" t="s">
        <v>536</v>
      </c>
      <c r="G155" s="633"/>
      <c r="H155" s="633"/>
      <c r="I155" s="633" t="s">
        <v>991</v>
      </c>
      <c r="J155" s="633" t="s">
        <v>992</v>
      </c>
      <c r="K155" s="633"/>
      <c r="L155" s="635">
        <v>8855</v>
      </c>
      <c r="M155" s="635">
        <v>1</v>
      </c>
      <c r="N155" s="636">
        <v>8855</v>
      </c>
    </row>
    <row r="156" spans="1:14" ht="14.4" customHeight="1" x14ac:dyDescent="0.3">
      <c r="A156" s="631" t="s">
        <v>528</v>
      </c>
      <c r="B156" s="632" t="s">
        <v>530</v>
      </c>
      <c r="C156" s="633" t="s">
        <v>546</v>
      </c>
      <c r="D156" s="634" t="s">
        <v>547</v>
      </c>
      <c r="E156" s="633" t="s">
        <v>535</v>
      </c>
      <c r="F156" s="634" t="s">
        <v>536</v>
      </c>
      <c r="G156" s="633"/>
      <c r="H156" s="633"/>
      <c r="I156" s="633" t="s">
        <v>993</v>
      </c>
      <c r="J156" s="633" t="s">
        <v>994</v>
      </c>
      <c r="K156" s="633"/>
      <c r="L156" s="635">
        <v>4445.99</v>
      </c>
      <c r="M156" s="635">
        <v>1</v>
      </c>
      <c r="N156" s="636">
        <v>4445.99</v>
      </c>
    </row>
    <row r="157" spans="1:14" ht="14.4" customHeight="1" x14ac:dyDescent="0.3">
      <c r="A157" s="631" t="s">
        <v>528</v>
      </c>
      <c r="B157" s="632" t="s">
        <v>530</v>
      </c>
      <c r="C157" s="633" t="s">
        <v>548</v>
      </c>
      <c r="D157" s="634" t="s">
        <v>549</v>
      </c>
      <c r="E157" s="633" t="s">
        <v>531</v>
      </c>
      <c r="F157" s="634" t="s">
        <v>532</v>
      </c>
      <c r="G157" s="633" t="s">
        <v>559</v>
      </c>
      <c r="H157" s="633" t="s">
        <v>853</v>
      </c>
      <c r="I157" s="633" t="s">
        <v>853</v>
      </c>
      <c r="J157" s="633" t="s">
        <v>854</v>
      </c>
      <c r="K157" s="633" t="s">
        <v>855</v>
      </c>
      <c r="L157" s="635">
        <v>179.4</v>
      </c>
      <c r="M157" s="635">
        <v>35</v>
      </c>
      <c r="N157" s="636">
        <v>6279</v>
      </c>
    </row>
    <row r="158" spans="1:14" ht="14.4" customHeight="1" x14ac:dyDescent="0.3">
      <c r="A158" s="631" t="s">
        <v>528</v>
      </c>
      <c r="B158" s="632" t="s">
        <v>530</v>
      </c>
      <c r="C158" s="633" t="s">
        <v>548</v>
      </c>
      <c r="D158" s="634" t="s">
        <v>549</v>
      </c>
      <c r="E158" s="633" t="s">
        <v>531</v>
      </c>
      <c r="F158" s="634" t="s">
        <v>532</v>
      </c>
      <c r="G158" s="633" t="s">
        <v>559</v>
      </c>
      <c r="H158" s="633" t="s">
        <v>995</v>
      </c>
      <c r="I158" s="633" t="s">
        <v>995</v>
      </c>
      <c r="J158" s="633" t="s">
        <v>854</v>
      </c>
      <c r="K158" s="633" t="s">
        <v>996</v>
      </c>
      <c r="L158" s="635">
        <v>97.75</v>
      </c>
      <c r="M158" s="635">
        <v>2</v>
      </c>
      <c r="N158" s="636">
        <v>195.5</v>
      </c>
    </row>
    <row r="159" spans="1:14" ht="14.4" customHeight="1" x14ac:dyDescent="0.3">
      <c r="A159" s="631" t="s">
        <v>528</v>
      </c>
      <c r="B159" s="632" t="s">
        <v>530</v>
      </c>
      <c r="C159" s="633" t="s">
        <v>548</v>
      </c>
      <c r="D159" s="634" t="s">
        <v>549</v>
      </c>
      <c r="E159" s="633" t="s">
        <v>531</v>
      </c>
      <c r="F159" s="634" t="s">
        <v>532</v>
      </c>
      <c r="G159" s="633" t="s">
        <v>559</v>
      </c>
      <c r="H159" s="633" t="s">
        <v>868</v>
      </c>
      <c r="I159" s="633" t="s">
        <v>869</v>
      </c>
      <c r="J159" s="633" t="s">
        <v>870</v>
      </c>
      <c r="K159" s="633" t="s">
        <v>871</v>
      </c>
      <c r="L159" s="635">
        <v>63.04</v>
      </c>
      <c r="M159" s="635">
        <v>1</v>
      </c>
      <c r="N159" s="636">
        <v>63.04</v>
      </c>
    </row>
    <row r="160" spans="1:14" ht="14.4" customHeight="1" x14ac:dyDescent="0.3">
      <c r="A160" s="631" t="s">
        <v>528</v>
      </c>
      <c r="B160" s="632" t="s">
        <v>530</v>
      </c>
      <c r="C160" s="633" t="s">
        <v>548</v>
      </c>
      <c r="D160" s="634" t="s">
        <v>549</v>
      </c>
      <c r="E160" s="633" t="s">
        <v>531</v>
      </c>
      <c r="F160" s="634" t="s">
        <v>532</v>
      </c>
      <c r="G160" s="633" t="s">
        <v>559</v>
      </c>
      <c r="H160" s="633" t="s">
        <v>997</v>
      </c>
      <c r="I160" s="633" t="s">
        <v>998</v>
      </c>
      <c r="J160" s="633" t="s">
        <v>570</v>
      </c>
      <c r="K160" s="633" t="s">
        <v>999</v>
      </c>
      <c r="L160" s="635">
        <v>41.999693858680203</v>
      </c>
      <c r="M160" s="635">
        <v>1</v>
      </c>
      <c r="N160" s="636">
        <v>41.999693858680203</v>
      </c>
    </row>
    <row r="161" spans="1:14" ht="14.4" customHeight="1" x14ac:dyDescent="0.3">
      <c r="A161" s="631" t="s">
        <v>528</v>
      </c>
      <c r="B161" s="632" t="s">
        <v>530</v>
      </c>
      <c r="C161" s="633" t="s">
        <v>548</v>
      </c>
      <c r="D161" s="634" t="s">
        <v>549</v>
      </c>
      <c r="E161" s="633" t="s">
        <v>531</v>
      </c>
      <c r="F161" s="634" t="s">
        <v>532</v>
      </c>
      <c r="G161" s="633" t="s">
        <v>559</v>
      </c>
      <c r="H161" s="633" t="s">
        <v>568</v>
      </c>
      <c r="I161" s="633" t="s">
        <v>569</v>
      </c>
      <c r="J161" s="633" t="s">
        <v>570</v>
      </c>
      <c r="K161" s="633" t="s">
        <v>571</v>
      </c>
      <c r="L161" s="635">
        <v>81.210136598336177</v>
      </c>
      <c r="M161" s="635">
        <v>4</v>
      </c>
      <c r="N161" s="636">
        <v>324.84054639334471</v>
      </c>
    </row>
    <row r="162" spans="1:14" ht="14.4" customHeight="1" x14ac:dyDescent="0.3">
      <c r="A162" s="631" t="s">
        <v>528</v>
      </c>
      <c r="B162" s="632" t="s">
        <v>530</v>
      </c>
      <c r="C162" s="633" t="s">
        <v>548</v>
      </c>
      <c r="D162" s="634" t="s">
        <v>549</v>
      </c>
      <c r="E162" s="633" t="s">
        <v>531</v>
      </c>
      <c r="F162" s="634" t="s">
        <v>532</v>
      </c>
      <c r="G162" s="633" t="s">
        <v>559</v>
      </c>
      <c r="H162" s="633" t="s">
        <v>576</v>
      </c>
      <c r="I162" s="633" t="s">
        <v>577</v>
      </c>
      <c r="J162" s="633" t="s">
        <v>578</v>
      </c>
      <c r="K162" s="633" t="s">
        <v>567</v>
      </c>
      <c r="L162" s="635">
        <v>67.418106563496366</v>
      </c>
      <c r="M162" s="635">
        <v>11</v>
      </c>
      <c r="N162" s="636">
        <v>741.59917219846</v>
      </c>
    </row>
    <row r="163" spans="1:14" ht="14.4" customHeight="1" x14ac:dyDescent="0.3">
      <c r="A163" s="631" t="s">
        <v>528</v>
      </c>
      <c r="B163" s="632" t="s">
        <v>530</v>
      </c>
      <c r="C163" s="633" t="s">
        <v>548</v>
      </c>
      <c r="D163" s="634" t="s">
        <v>549</v>
      </c>
      <c r="E163" s="633" t="s">
        <v>531</v>
      </c>
      <c r="F163" s="634" t="s">
        <v>532</v>
      </c>
      <c r="G163" s="633" t="s">
        <v>559</v>
      </c>
      <c r="H163" s="633" t="s">
        <v>579</v>
      </c>
      <c r="I163" s="633" t="s">
        <v>580</v>
      </c>
      <c r="J163" s="633" t="s">
        <v>581</v>
      </c>
      <c r="K163" s="633" t="s">
        <v>582</v>
      </c>
      <c r="L163" s="635">
        <v>59.199999999999974</v>
      </c>
      <c r="M163" s="635">
        <v>1</v>
      </c>
      <c r="N163" s="636">
        <v>59.199999999999974</v>
      </c>
    </row>
    <row r="164" spans="1:14" ht="14.4" customHeight="1" x14ac:dyDescent="0.3">
      <c r="A164" s="631" t="s">
        <v>528</v>
      </c>
      <c r="B164" s="632" t="s">
        <v>530</v>
      </c>
      <c r="C164" s="633" t="s">
        <v>548</v>
      </c>
      <c r="D164" s="634" t="s">
        <v>549</v>
      </c>
      <c r="E164" s="633" t="s">
        <v>531</v>
      </c>
      <c r="F164" s="634" t="s">
        <v>532</v>
      </c>
      <c r="G164" s="633" t="s">
        <v>559</v>
      </c>
      <c r="H164" s="633" t="s">
        <v>1000</v>
      </c>
      <c r="I164" s="633" t="s">
        <v>1001</v>
      </c>
      <c r="J164" s="633" t="s">
        <v>1002</v>
      </c>
      <c r="K164" s="633" t="s">
        <v>1003</v>
      </c>
      <c r="L164" s="635">
        <v>132.25999999999991</v>
      </c>
      <c r="M164" s="635">
        <v>1</v>
      </c>
      <c r="N164" s="636">
        <v>132.25999999999991</v>
      </c>
    </row>
    <row r="165" spans="1:14" ht="14.4" customHeight="1" x14ac:dyDescent="0.3">
      <c r="A165" s="631" t="s">
        <v>528</v>
      </c>
      <c r="B165" s="632" t="s">
        <v>530</v>
      </c>
      <c r="C165" s="633" t="s">
        <v>548</v>
      </c>
      <c r="D165" s="634" t="s">
        <v>549</v>
      </c>
      <c r="E165" s="633" t="s">
        <v>531</v>
      </c>
      <c r="F165" s="634" t="s">
        <v>532</v>
      </c>
      <c r="G165" s="633" t="s">
        <v>559</v>
      </c>
      <c r="H165" s="633" t="s">
        <v>1004</v>
      </c>
      <c r="I165" s="633" t="s">
        <v>1005</v>
      </c>
      <c r="J165" s="633" t="s">
        <v>596</v>
      </c>
      <c r="K165" s="633" t="s">
        <v>1006</v>
      </c>
      <c r="L165" s="635">
        <v>237.83000000000013</v>
      </c>
      <c r="M165" s="635">
        <v>1</v>
      </c>
      <c r="N165" s="636">
        <v>237.83000000000013</v>
      </c>
    </row>
    <row r="166" spans="1:14" ht="14.4" customHeight="1" x14ac:dyDescent="0.3">
      <c r="A166" s="631" t="s">
        <v>528</v>
      </c>
      <c r="B166" s="632" t="s">
        <v>530</v>
      </c>
      <c r="C166" s="633" t="s">
        <v>548</v>
      </c>
      <c r="D166" s="634" t="s">
        <v>549</v>
      </c>
      <c r="E166" s="633" t="s">
        <v>531</v>
      </c>
      <c r="F166" s="634" t="s">
        <v>532</v>
      </c>
      <c r="G166" s="633" t="s">
        <v>559</v>
      </c>
      <c r="H166" s="633" t="s">
        <v>1007</v>
      </c>
      <c r="I166" s="633" t="s">
        <v>1008</v>
      </c>
      <c r="J166" s="633" t="s">
        <v>1009</v>
      </c>
      <c r="K166" s="633" t="s">
        <v>1010</v>
      </c>
      <c r="L166" s="635">
        <v>103.98009122470998</v>
      </c>
      <c r="M166" s="635">
        <v>1</v>
      </c>
      <c r="N166" s="636">
        <v>103.98009122470998</v>
      </c>
    </row>
    <row r="167" spans="1:14" ht="14.4" customHeight="1" x14ac:dyDescent="0.3">
      <c r="A167" s="631" t="s">
        <v>528</v>
      </c>
      <c r="B167" s="632" t="s">
        <v>530</v>
      </c>
      <c r="C167" s="633" t="s">
        <v>548</v>
      </c>
      <c r="D167" s="634" t="s">
        <v>549</v>
      </c>
      <c r="E167" s="633" t="s">
        <v>531</v>
      </c>
      <c r="F167" s="634" t="s">
        <v>532</v>
      </c>
      <c r="G167" s="633" t="s">
        <v>559</v>
      </c>
      <c r="H167" s="633" t="s">
        <v>606</v>
      </c>
      <c r="I167" s="633" t="s">
        <v>607</v>
      </c>
      <c r="J167" s="633" t="s">
        <v>608</v>
      </c>
      <c r="K167" s="633" t="s">
        <v>609</v>
      </c>
      <c r="L167" s="635">
        <v>22.595999999999997</v>
      </c>
      <c r="M167" s="635">
        <v>10</v>
      </c>
      <c r="N167" s="636">
        <v>225.95999999999995</v>
      </c>
    </row>
    <row r="168" spans="1:14" ht="14.4" customHeight="1" x14ac:dyDescent="0.3">
      <c r="A168" s="631" t="s">
        <v>528</v>
      </c>
      <c r="B168" s="632" t="s">
        <v>530</v>
      </c>
      <c r="C168" s="633" t="s">
        <v>548</v>
      </c>
      <c r="D168" s="634" t="s">
        <v>549</v>
      </c>
      <c r="E168" s="633" t="s">
        <v>531</v>
      </c>
      <c r="F168" s="634" t="s">
        <v>532</v>
      </c>
      <c r="G168" s="633" t="s">
        <v>559</v>
      </c>
      <c r="H168" s="633" t="s">
        <v>614</v>
      </c>
      <c r="I168" s="633" t="s">
        <v>615</v>
      </c>
      <c r="J168" s="633" t="s">
        <v>616</v>
      </c>
      <c r="K168" s="633" t="s">
        <v>617</v>
      </c>
      <c r="L168" s="635">
        <v>75.239699255693793</v>
      </c>
      <c r="M168" s="635">
        <v>2</v>
      </c>
      <c r="N168" s="636">
        <v>150.47939851138759</v>
      </c>
    </row>
    <row r="169" spans="1:14" ht="14.4" customHeight="1" x14ac:dyDescent="0.3">
      <c r="A169" s="631" t="s">
        <v>528</v>
      </c>
      <c r="B169" s="632" t="s">
        <v>530</v>
      </c>
      <c r="C169" s="633" t="s">
        <v>548</v>
      </c>
      <c r="D169" s="634" t="s">
        <v>549</v>
      </c>
      <c r="E169" s="633" t="s">
        <v>531</v>
      </c>
      <c r="F169" s="634" t="s">
        <v>532</v>
      </c>
      <c r="G169" s="633" t="s">
        <v>559</v>
      </c>
      <c r="H169" s="633" t="s">
        <v>1011</v>
      </c>
      <c r="I169" s="633" t="s">
        <v>1012</v>
      </c>
      <c r="J169" s="633" t="s">
        <v>1013</v>
      </c>
      <c r="K169" s="633" t="s">
        <v>1014</v>
      </c>
      <c r="L169" s="635">
        <v>69.63</v>
      </c>
      <c r="M169" s="635">
        <v>2</v>
      </c>
      <c r="N169" s="636">
        <v>139.26</v>
      </c>
    </row>
    <row r="170" spans="1:14" ht="14.4" customHeight="1" x14ac:dyDescent="0.3">
      <c r="A170" s="631" t="s">
        <v>528</v>
      </c>
      <c r="B170" s="632" t="s">
        <v>530</v>
      </c>
      <c r="C170" s="633" t="s">
        <v>548</v>
      </c>
      <c r="D170" s="634" t="s">
        <v>549</v>
      </c>
      <c r="E170" s="633" t="s">
        <v>531</v>
      </c>
      <c r="F170" s="634" t="s">
        <v>532</v>
      </c>
      <c r="G170" s="633" t="s">
        <v>559</v>
      </c>
      <c r="H170" s="633" t="s">
        <v>618</v>
      </c>
      <c r="I170" s="633" t="s">
        <v>619</v>
      </c>
      <c r="J170" s="633" t="s">
        <v>620</v>
      </c>
      <c r="K170" s="633" t="s">
        <v>621</v>
      </c>
      <c r="L170" s="635">
        <v>22.3</v>
      </c>
      <c r="M170" s="635">
        <v>1</v>
      </c>
      <c r="N170" s="636">
        <v>22.3</v>
      </c>
    </row>
    <row r="171" spans="1:14" ht="14.4" customHeight="1" x14ac:dyDescent="0.3">
      <c r="A171" s="631" t="s">
        <v>528</v>
      </c>
      <c r="B171" s="632" t="s">
        <v>530</v>
      </c>
      <c r="C171" s="633" t="s">
        <v>548</v>
      </c>
      <c r="D171" s="634" t="s">
        <v>549</v>
      </c>
      <c r="E171" s="633" t="s">
        <v>531</v>
      </c>
      <c r="F171" s="634" t="s">
        <v>532</v>
      </c>
      <c r="G171" s="633" t="s">
        <v>559</v>
      </c>
      <c r="H171" s="633" t="s">
        <v>1015</v>
      </c>
      <c r="I171" s="633" t="s">
        <v>1016</v>
      </c>
      <c r="J171" s="633" t="s">
        <v>624</v>
      </c>
      <c r="K171" s="633" t="s">
        <v>1017</v>
      </c>
      <c r="L171" s="635">
        <v>121.14475805352399</v>
      </c>
      <c r="M171" s="635">
        <v>2</v>
      </c>
      <c r="N171" s="636">
        <v>242.28951610704797</v>
      </c>
    </row>
    <row r="172" spans="1:14" ht="14.4" customHeight="1" x14ac:dyDescent="0.3">
      <c r="A172" s="631" t="s">
        <v>528</v>
      </c>
      <c r="B172" s="632" t="s">
        <v>530</v>
      </c>
      <c r="C172" s="633" t="s">
        <v>548</v>
      </c>
      <c r="D172" s="634" t="s">
        <v>549</v>
      </c>
      <c r="E172" s="633" t="s">
        <v>531</v>
      </c>
      <c r="F172" s="634" t="s">
        <v>532</v>
      </c>
      <c r="G172" s="633" t="s">
        <v>559</v>
      </c>
      <c r="H172" s="633" t="s">
        <v>622</v>
      </c>
      <c r="I172" s="633" t="s">
        <v>623</v>
      </c>
      <c r="J172" s="633" t="s">
        <v>624</v>
      </c>
      <c r="K172" s="633" t="s">
        <v>625</v>
      </c>
      <c r="L172" s="635">
        <v>150.70023737544977</v>
      </c>
      <c r="M172" s="635">
        <v>3</v>
      </c>
      <c r="N172" s="636">
        <v>452.10071212634932</v>
      </c>
    </row>
    <row r="173" spans="1:14" ht="14.4" customHeight="1" x14ac:dyDescent="0.3">
      <c r="A173" s="631" t="s">
        <v>528</v>
      </c>
      <c r="B173" s="632" t="s">
        <v>530</v>
      </c>
      <c r="C173" s="633" t="s">
        <v>548</v>
      </c>
      <c r="D173" s="634" t="s">
        <v>549</v>
      </c>
      <c r="E173" s="633" t="s">
        <v>531</v>
      </c>
      <c r="F173" s="634" t="s">
        <v>532</v>
      </c>
      <c r="G173" s="633" t="s">
        <v>559</v>
      </c>
      <c r="H173" s="633" t="s">
        <v>626</v>
      </c>
      <c r="I173" s="633" t="s">
        <v>627</v>
      </c>
      <c r="J173" s="633" t="s">
        <v>628</v>
      </c>
      <c r="K173" s="633" t="s">
        <v>629</v>
      </c>
      <c r="L173" s="635">
        <v>75.315524489401128</v>
      </c>
      <c r="M173" s="635">
        <v>4</v>
      </c>
      <c r="N173" s="636">
        <v>301.26209795760451</v>
      </c>
    </row>
    <row r="174" spans="1:14" ht="14.4" customHeight="1" x14ac:dyDescent="0.3">
      <c r="A174" s="631" t="s">
        <v>528</v>
      </c>
      <c r="B174" s="632" t="s">
        <v>530</v>
      </c>
      <c r="C174" s="633" t="s">
        <v>548</v>
      </c>
      <c r="D174" s="634" t="s">
        <v>549</v>
      </c>
      <c r="E174" s="633" t="s">
        <v>531</v>
      </c>
      <c r="F174" s="634" t="s">
        <v>532</v>
      </c>
      <c r="G174" s="633" t="s">
        <v>559</v>
      </c>
      <c r="H174" s="633" t="s">
        <v>1018</v>
      </c>
      <c r="I174" s="633" t="s">
        <v>1019</v>
      </c>
      <c r="J174" s="633" t="s">
        <v>1020</v>
      </c>
      <c r="K174" s="633" t="s">
        <v>1021</v>
      </c>
      <c r="L174" s="635">
        <v>47.359624777655775</v>
      </c>
      <c r="M174" s="635">
        <v>1</v>
      </c>
      <c r="N174" s="636">
        <v>47.359624777655775</v>
      </c>
    </row>
    <row r="175" spans="1:14" ht="14.4" customHeight="1" x14ac:dyDescent="0.3">
      <c r="A175" s="631" t="s">
        <v>528</v>
      </c>
      <c r="B175" s="632" t="s">
        <v>530</v>
      </c>
      <c r="C175" s="633" t="s">
        <v>548</v>
      </c>
      <c r="D175" s="634" t="s">
        <v>549</v>
      </c>
      <c r="E175" s="633" t="s">
        <v>531</v>
      </c>
      <c r="F175" s="634" t="s">
        <v>532</v>
      </c>
      <c r="G175" s="633" t="s">
        <v>559</v>
      </c>
      <c r="H175" s="633" t="s">
        <v>1022</v>
      </c>
      <c r="I175" s="633" t="s">
        <v>1023</v>
      </c>
      <c r="J175" s="633" t="s">
        <v>1024</v>
      </c>
      <c r="K175" s="633" t="s">
        <v>1025</v>
      </c>
      <c r="L175" s="635">
        <v>524.62</v>
      </c>
      <c r="M175" s="635">
        <v>1</v>
      </c>
      <c r="N175" s="636">
        <v>524.62</v>
      </c>
    </row>
    <row r="176" spans="1:14" ht="14.4" customHeight="1" x14ac:dyDescent="0.3">
      <c r="A176" s="631" t="s">
        <v>528</v>
      </c>
      <c r="B176" s="632" t="s">
        <v>530</v>
      </c>
      <c r="C176" s="633" t="s">
        <v>548</v>
      </c>
      <c r="D176" s="634" t="s">
        <v>549</v>
      </c>
      <c r="E176" s="633" t="s">
        <v>531</v>
      </c>
      <c r="F176" s="634" t="s">
        <v>532</v>
      </c>
      <c r="G176" s="633" t="s">
        <v>559</v>
      </c>
      <c r="H176" s="633" t="s">
        <v>1026</v>
      </c>
      <c r="I176" s="633" t="s">
        <v>1027</v>
      </c>
      <c r="J176" s="633" t="s">
        <v>1028</v>
      </c>
      <c r="K176" s="633" t="s">
        <v>1029</v>
      </c>
      <c r="L176" s="635">
        <v>55.449999999999996</v>
      </c>
      <c r="M176" s="635">
        <v>1</v>
      </c>
      <c r="N176" s="636">
        <v>55.449999999999996</v>
      </c>
    </row>
    <row r="177" spans="1:14" ht="14.4" customHeight="1" x14ac:dyDescent="0.3">
      <c r="A177" s="631" t="s">
        <v>528</v>
      </c>
      <c r="B177" s="632" t="s">
        <v>530</v>
      </c>
      <c r="C177" s="633" t="s">
        <v>548</v>
      </c>
      <c r="D177" s="634" t="s">
        <v>549</v>
      </c>
      <c r="E177" s="633" t="s">
        <v>531</v>
      </c>
      <c r="F177" s="634" t="s">
        <v>532</v>
      </c>
      <c r="G177" s="633" t="s">
        <v>559</v>
      </c>
      <c r="H177" s="633" t="s">
        <v>638</v>
      </c>
      <c r="I177" s="633" t="s">
        <v>639</v>
      </c>
      <c r="J177" s="633" t="s">
        <v>640</v>
      </c>
      <c r="K177" s="633" t="s">
        <v>641</v>
      </c>
      <c r="L177" s="635">
        <v>117.09</v>
      </c>
      <c r="M177" s="635">
        <v>1</v>
      </c>
      <c r="N177" s="636">
        <v>117.09</v>
      </c>
    </row>
    <row r="178" spans="1:14" ht="14.4" customHeight="1" x14ac:dyDescent="0.3">
      <c r="A178" s="631" t="s">
        <v>528</v>
      </c>
      <c r="B178" s="632" t="s">
        <v>530</v>
      </c>
      <c r="C178" s="633" t="s">
        <v>548</v>
      </c>
      <c r="D178" s="634" t="s">
        <v>549</v>
      </c>
      <c r="E178" s="633" t="s">
        <v>531</v>
      </c>
      <c r="F178" s="634" t="s">
        <v>532</v>
      </c>
      <c r="G178" s="633" t="s">
        <v>559</v>
      </c>
      <c r="H178" s="633" t="s">
        <v>646</v>
      </c>
      <c r="I178" s="633" t="s">
        <v>246</v>
      </c>
      <c r="J178" s="633" t="s">
        <v>647</v>
      </c>
      <c r="K178" s="633"/>
      <c r="L178" s="635">
        <v>146.63781762532676</v>
      </c>
      <c r="M178" s="635">
        <v>5</v>
      </c>
      <c r="N178" s="636">
        <v>733.18908812663381</v>
      </c>
    </row>
    <row r="179" spans="1:14" ht="14.4" customHeight="1" x14ac:dyDescent="0.3">
      <c r="A179" s="631" t="s">
        <v>528</v>
      </c>
      <c r="B179" s="632" t="s">
        <v>530</v>
      </c>
      <c r="C179" s="633" t="s">
        <v>548</v>
      </c>
      <c r="D179" s="634" t="s">
        <v>549</v>
      </c>
      <c r="E179" s="633" t="s">
        <v>531</v>
      </c>
      <c r="F179" s="634" t="s">
        <v>532</v>
      </c>
      <c r="G179" s="633" t="s">
        <v>559</v>
      </c>
      <c r="H179" s="633" t="s">
        <v>1030</v>
      </c>
      <c r="I179" s="633" t="s">
        <v>1031</v>
      </c>
      <c r="J179" s="633" t="s">
        <v>1032</v>
      </c>
      <c r="K179" s="633" t="s">
        <v>1033</v>
      </c>
      <c r="L179" s="635">
        <v>95.7</v>
      </c>
      <c r="M179" s="635">
        <v>1</v>
      </c>
      <c r="N179" s="636">
        <v>95.7</v>
      </c>
    </row>
    <row r="180" spans="1:14" ht="14.4" customHeight="1" x14ac:dyDescent="0.3">
      <c r="A180" s="631" t="s">
        <v>528</v>
      </c>
      <c r="B180" s="632" t="s">
        <v>530</v>
      </c>
      <c r="C180" s="633" t="s">
        <v>548</v>
      </c>
      <c r="D180" s="634" t="s">
        <v>549</v>
      </c>
      <c r="E180" s="633" t="s">
        <v>531</v>
      </c>
      <c r="F180" s="634" t="s">
        <v>532</v>
      </c>
      <c r="G180" s="633" t="s">
        <v>559</v>
      </c>
      <c r="H180" s="633" t="s">
        <v>896</v>
      </c>
      <c r="I180" s="633" t="s">
        <v>897</v>
      </c>
      <c r="J180" s="633" t="s">
        <v>898</v>
      </c>
      <c r="K180" s="633" t="s">
        <v>899</v>
      </c>
      <c r="L180" s="635">
        <v>63.18</v>
      </c>
      <c r="M180" s="635">
        <v>1</v>
      </c>
      <c r="N180" s="636">
        <v>63.18</v>
      </c>
    </row>
    <row r="181" spans="1:14" ht="14.4" customHeight="1" x14ac:dyDescent="0.3">
      <c r="A181" s="631" t="s">
        <v>528</v>
      </c>
      <c r="B181" s="632" t="s">
        <v>530</v>
      </c>
      <c r="C181" s="633" t="s">
        <v>548</v>
      </c>
      <c r="D181" s="634" t="s">
        <v>549</v>
      </c>
      <c r="E181" s="633" t="s">
        <v>531</v>
      </c>
      <c r="F181" s="634" t="s">
        <v>532</v>
      </c>
      <c r="G181" s="633" t="s">
        <v>559</v>
      </c>
      <c r="H181" s="633" t="s">
        <v>666</v>
      </c>
      <c r="I181" s="633" t="s">
        <v>667</v>
      </c>
      <c r="J181" s="633" t="s">
        <v>640</v>
      </c>
      <c r="K181" s="633" t="s">
        <v>668</v>
      </c>
      <c r="L181" s="635">
        <v>180.15</v>
      </c>
      <c r="M181" s="635">
        <v>2</v>
      </c>
      <c r="N181" s="636">
        <v>360.3</v>
      </c>
    </row>
    <row r="182" spans="1:14" ht="14.4" customHeight="1" x14ac:dyDescent="0.3">
      <c r="A182" s="631" t="s">
        <v>528</v>
      </c>
      <c r="B182" s="632" t="s">
        <v>530</v>
      </c>
      <c r="C182" s="633" t="s">
        <v>548</v>
      </c>
      <c r="D182" s="634" t="s">
        <v>549</v>
      </c>
      <c r="E182" s="633" t="s">
        <v>531</v>
      </c>
      <c r="F182" s="634" t="s">
        <v>532</v>
      </c>
      <c r="G182" s="633" t="s">
        <v>559</v>
      </c>
      <c r="H182" s="633" t="s">
        <v>1034</v>
      </c>
      <c r="I182" s="633" t="s">
        <v>1035</v>
      </c>
      <c r="J182" s="633" t="s">
        <v>1036</v>
      </c>
      <c r="K182" s="633" t="s">
        <v>949</v>
      </c>
      <c r="L182" s="635">
        <v>113.52999999999999</v>
      </c>
      <c r="M182" s="635">
        <v>1</v>
      </c>
      <c r="N182" s="636">
        <v>113.52999999999999</v>
      </c>
    </row>
    <row r="183" spans="1:14" ht="14.4" customHeight="1" x14ac:dyDescent="0.3">
      <c r="A183" s="631" t="s">
        <v>528</v>
      </c>
      <c r="B183" s="632" t="s">
        <v>530</v>
      </c>
      <c r="C183" s="633" t="s">
        <v>548</v>
      </c>
      <c r="D183" s="634" t="s">
        <v>549</v>
      </c>
      <c r="E183" s="633" t="s">
        <v>531</v>
      </c>
      <c r="F183" s="634" t="s">
        <v>532</v>
      </c>
      <c r="G183" s="633" t="s">
        <v>559</v>
      </c>
      <c r="H183" s="633" t="s">
        <v>669</v>
      </c>
      <c r="I183" s="633" t="s">
        <v>670</v>
      </c>
      <c r="J183" s="633" t="s">
        <v>671</v>
      </c>
      <c r="K183" s="633" t="s">
        <v>672</v>
      </c>
      <c r="L183" s="635">
        <v>198.44</v>
      </c>
      <c r="M183" s="635">
        <v>1</v>
      </c>
      <c r="N183" s="636">
        <v>198.44</v>
      </c>
    </row>
    <row r="184" spans="1:14" ht="14.4" customHeight="1" x14ac:dyDescent="0.3">
      <c r="A184" s="631" t="s">
        <v>528</v>
      </c>
      <c r="B184" s="632" t="s">
        <v>530</v>
      </c>
      <c r="C184" s="633" t="s">
        <v>548</v>
      </c>
      <c r="D184" s="634" t="s">
        <v>549</v>
      </c>
      <c r="E184" s="633" t="s">
        <v>531</v>
      </c>
      <c r="F184" s="634" t="s">
        <v>532</v>
      </c>
      <c r="G184" s="633" t="s">
        <v>559</v>
      </c>
      <c r="H184" s="633" t="s">
        <v>1037</v>
      </c>
      <c r="I184" s="633" t="s">
        <v>1038</v>
      </c>
      <c r="J184" s="633" t="s">
        <v>1039</v>
      </c>
      <c r="K184" s="633" t="s">
        <v>1040</v>
      </c>
      <c r="L184" s="635">
        <v>44.399999999999991</v>
      </c>
      <c r="M184" s="635">
        <v>2</v>
      </c>
      <c r="N184" s="636">
        <v>88.799999999999983</v>
      </c>
    </row>
    <row r="185" spans="1:14" ht="14.4" customHeight="1" x14ac:dyDescent="0.3">
      <c r="A185" s="631" t="s">
        <v>528</v>
      </c>
      <c r="B185" s="632" t="s">
        <v>530</v>
      </c>
      <c r="C185" s="633" t="s">
        <v>548</v>
      </c>
      <c r="D185" s="634" t="s">
        <v>549</v>
      </c>
      <c r="E185" s="633" t="s">
        <v>531</v>
      </c>
      <c r="F185" s="634" t="s">
        <v>532</v>
      </c>
      <c r="G185" s="633" t="s">
        <v>559</v>
      </c>
      <c r="H185" s="633" t="s">
        <v>906</v>
      </c>
      <c r="I185" s="633" t="s">
        <v>907</v>
      </c>
      <c r="J185" s="633" t="s">
        <v>908</v>
      </c>
      <c r="K185" s="633" t="s">
        <v>909</v>
      </c>
      <c r="L185" s="635">
        <v>112.38</v>
      </c>
      <c r="M185" s="635">
        <v>1</v>
      </c>
      <c r="N185" s="636">
        <v>112.38</v>
      </c>
    </row>
    <row r="186" spans="1:14" ht="14.4" customHeight="1" x14ac:dyDescent="0.3">
      <c r="A186" s="631" t="s">
        <v>528</v>
      </c>
      <c r="B186" s="632" t="s">
        <v>530</v>
      </c>
      <c r="C186" s="633" t="s">
        <v>548</v>
      </c>
      <c r="D186" s="634" t="s">
        <v>549</v>
      </c>
      <c r="E186" s="633" t="s">
        <v>531</v>
      </c>
      <c r="F186" s="634" t="s">
        <v>532</v>
      </c>
      <c r="G186" s="633" t="s">
        <v>559</v>
      </c>
      <c r="H186" s="633" t="s">
        <v>1041</v>
      </c>
      <c r="I186" s="633" t="s">
        <v>1042</v>
      </c>
      <c r="J186" s="633" t="s">
        <v>1043</v>
      </c>
      <c r="K186" s="633" t="s">
        <v>1044</v>
      </c>
      <c r="L186" s="635">
        <v>65.459999999999994</v>
      </c>
      <c r="M186" s="635">
        <v>5</v>
      </c>
      <c r="N186" s="636">
        <v>327.29999999999995</v>
      </c>
    </row>
    <row r="187" spans="1:14" ht="14.4" customHeight="1" x14ac:dyDescent="0.3">
      <c r="A187" s="631" t="s">
        <v>528</v>
      </c>
      <c r="B187" s="632" t="s">
        <v>530</v>
      </c>
      <c r="C187" s="633" t="s">
        <v>548</v>
      </c>
      <c r="D187" s="634" t="s">
        <v>549</v>
      </c>
      <c r="E187" s="633" t="s">
        <v>531</v>
      </c>
      <c r="F187" s="634" t="s">
        <v>532</v>
      </c>
      <c r="G187" s="633" t="s">
        <v>559</v>
      </c>
      <c r="H187" s="633" t="s">
        <v>677</v>
      </c>
      <c r="I187" s="633" t="s">
        <v>678</v>
      </c>
      <c r="J187" s="633" t="s">
        <v>608</v>
      </c>
      <c r="K187" s="633" t="s">
        <v>679</v>
      </c>
      <c r="L187" s="635">
        <v>60.350047530220294</v>
      </c>
      <c r="M187" s="635">
        <v>9</v>
      </c>
      <c r="N187" s="636">
        <v>543.15042777198266</v>
      </c>
    </row>
    <row r="188" spans="1:14" ht="14.4" customHeight="1" x14ac:dyDescent="0.3">
      <c r="A188" s="631" t="s">
        <v>528</v>
      </c>
      <c r="B188" s="632" t="s">
        <v>530</v>
      </c>
      <c r="C188" s="633" t="s">
        <v>548</v>
      </c>
      <c r="D188" s="634" t="s">
        <v>549</v>
      </c>
      <c r="E188" s="633" t="s">
        <v>531</v>
      </c>
      <c r="F188" s="634" t="s">
        <v>532</v>
      </c>
      <c r="G188" s="633" t="s">
        <v>559</v>
      </c>
      <c r="H188" s="633" t="s">
        <v>1045</v>
      </c>
      <c r="I188" s="633" t="s">
        <v>1046</v>
      </c>
      <c r="J188" s="633" t="s">
        <v>1047</v>
      </c>
      <c r="K188" s="633" t="s">
        <v>1048</v>
      </c>
      <c r="L188" s="635">
        <v>701.04064137071668</v>
      </c>
      <c r="M188" s="635">
        <v>1</v>
      </c>
      <c r="N188" s="636">
        <v>701.04064137071668</v>
      </c>
    </row>
    <row r="189" spans="1:14" ht="14.4" customHeight="1" x14ac:dyDescent="0.3">
      <c r="A189" s="631" t="s">
        <v>528</v>
      </c>
      <c r="B189" s="632" t="s">
        <v>530</v>
      </c>
      <c r="C189" s="633" t="s">
        <v>548</v>
      </c>
      <c r="D189" s="634" t="s">
        <v>549</v>
      </c>
      <c r="E189" s="633" t="s">
        <v>531</v>
      </c>
      <c r="F189" s="634" t="s">
        <v>532</v>
      </c>
      <c r="G189" s="633" t="s">
        <v>559</v>
      </c>
      <c r="H189" s="633" t="s">
        <v>921</v>
      </c>
      <c r="I189" s="633" t="s">
        <v>922</v>
      </c>
      <c r="J189" s="633" t="s">
        <v>923</v>
      </c>
      <c r="K189" s="633" t="s">
        <v>924</v>
      </c>
      <c r="L189" s="635">
        <v>177.86007001817703</v>
      </c>
      <c r="M189" s="635">
        <v>3</v>
      </c>
      <c r="N189" s="636">
        <v>533.58021005453111</v>
      </c>
    </row>
    <row r="190" spans="1:14" ht="14.4" customHeight="1" x14ac:dyDescent="0.3">
      <c r="A190" s="631" t="s">
        <v>528</v>
      </c>
      <c r="B190" s="632" t="s">
        <v>530</v>
      </c>
      <c r="C190" s="633" t="s">
        <v>548</v>
      </c>
      <c r="D190" s="634" t="s">
        <v>549</v>
      </c>
      <c r="E190" s="633" t="s">
        <v>531</v>
      </c>
      <c r="F190" s="634" t="s">
        <v>532</v>
      </c>
      <c r="G190" s="633" t="s">
        <v>559</v>
      </c>
      <c r="H190" s="633" t="s">
        <v>1049</v>
      </c>
      <c r="I190" s="633" t="s">
        <v>246</v>
      </c>
      <c r="J190" s="633" t="s">
        <v>1050</v>
      </c>
      <c r="K190" s="633"/>
      <c r="L190" s="635">
        <v>78.760000000000005</v>
      </c>
      <c r="M190" s="635">
        <v>4</v>
      </c>
      <c r="N190" s="636">
        <v>315.04000000000002</v>
      </c>
    </row>
    <row r="191" spans="1:14" ht="14.4" customHeight="1" x14ac:dyDescent="0.3">
      <c r="A191" s="631" t="s">
        <v>528</v>
      </c>
      <c r="B191" s="632" t="s">
        <v>530</v>
      </c>
      <c r="C191" s="633" t="s">
        <v>548</v>
      </c>
      <c r="D191" s="634" t="s">
        <v>549</v>
      </c>
      <c r="E191" s="633" t="s">
        <v>531</v>
      </c>
      <c r="F191" s="634" t="s">
        <v>532</v>
      </c>
      <c r="G191" s="633" t="s">
        <v>559</v>
      </c>
      <c r="H191" s="633" t="s">
        <v>1051</v>
      </c>
      <c r="I191" s="633" t="s">
        <v>246</v>
      </c>
      <c r="J191" s="633" t="s">
        <v>1052</v>
      </c>
      <c r="K191" s="633"/>
      <c r="L191" s="635">
        <v>216.83972832529605</v>
      </c>
      <c r="M191" s="635">
        <v>2</v>
      </c>
      <c r="N191" s="636">
        <v>433.6794566505921</v>
      </c>
    </row>
    <row r="192" spans="1:14" ht="14.4" customHeight="1" x14ac:dyDescent="0.3">
      <c r="A192" s="631" t="s">
        <v>528</v>
      </c>
      <c r="B192" s="632" t="s">
        <v>530</v>
      </c>
      <c r="C192" s="633" t="s">
        <v>548</v>
      </c>
      <c r="D192" s="634" t="s">
        <v>549</v>
      </c>
      <c r="E192" s="633" t="s">
        <v>531</v>
      </c>
      <c r="F192" s="634" t="s">
        <v>532</v>
      </c>
      <c r="G192" s="633" t="s">
        <v>559</v>
      </c>
      <c r="H192" s="633" t="s">
        <v>1053</v>
      </c>
      <c r="I192" s="633" t="s">
        <v>246</v>
      </c>
      <c r="J192" s="633" t="s">
        <v>1054</v>
      </c>
      <c r="K192" s="633"/>
      <c r="L192" s="635">
        <v>290.106886181167</v>
      </c>
      <c r="M192" s="635">
        <v>1</v>
      </c>
      <c r="N192" s="636">
        <v>290.106886181167</v>
      </c>
    </row>
    <row r="193" spans="1:14" ht="14.4" customHeight="1" x14ac:dyDescent="0.3">
      <c r="A193" s="631" t="s">
        <v>528</v>
      </c>
      <c r="B193" s="632" t="s">
        <v>530</v>
      </c>
      <c r="C193" s="633" t="s">
        <v>548</v>
      </c>
      <c r="D193" s="634" t="s">
        <v>549</v>
      </c>
      <c r="E193" s="633" t="s">
        <v>531</v>
      </c>
      <c r="F193" s="634" t="s">
        <v>532</v>
      </c>
      <c r="G193" s="633" t="s">
        <v>559</v>
      </c>
      <c r="H193" s="633" t="s">
        <v>1055</v>
      </c>
      <c r="I193" s="633" t="s">
        <v>1056</v>
      </c>
      <c r="J193" s="633" t="s">
        <v>1057</v>
      </c>
      <c r="K193" s="633" t="s">
        <v>1058</v>
      </c>
      <c r="L193" s="635">
        <v>40.190000000000012</v>
      </c>
      <c r="M193" s="635">
        <v>2</v>
      </c>
      <c r="N193" s="636">
        <v>80.380000000000024</v>
      </c>
    </row>
    <row r="194" spans="1:14" ht="14.4" customHeight="1" x14ac:dyDescent="0.3">
      <c r="A194" s="631" t="s">
        <v>528</v>
      </c>
      <c r="B194" s="632" t="s">
        <v>530</v>
      </c>
      <c r="C194" s="633" t="s">
        <v>548</v>
      </c>
      <c r="D194" s="634" t="s">
        <v>549</v>
      </c>
      <c r="E194" s="633" t="s">
        <v>531</v>
      </c>
      <c r="F194" s="634" t="s">
        <v>532</v>
      </c>
      <c r="G194" s="633" t="s">
        <v>559</v>
      </c>
      <c r="H194" s="633" t="s">
        <v>1059</v>
      </c>
      <c r="I194" s="633" t="s">
        <v>246</v>
      </c>
      <c r="J194" s="633" t="s">
        <v>1060</v>
      </c>
      <c r="K194" s="633"/>
      <c r="L194" s="635">
        <v>57.72863273849633</v>
      </c>
      <c r="M194" s="635">
        <v>1</v>
      </c>
      <c r="N194" s="636">
        <v>57.72863273849633</v>
      </c>
    </row>
    <row r="195" spans="1:14" ht="14.4" customHeight="1" x14ac:dyDescent="0.3">
      <c r="A195" s="631" t="s">
        <v>528</v>
      </c>
      <c r="B195" s="632" t="s">
        <v>530</v>
      </c>
      <c r="C195" s="633" t="s">
        <v>548</v>
      </c>
      <c r="D195" s="634" t="s">
        <v>549</v>
      </c>
      <c r="E195" s="633" t="s">
        <v>531</v>
      </c>
      <c r="F195" s="634" t="s">
        <v>532</v>
      </c>
      <c r="G195" s="633" t="s">
        <v>559</v>
      </c>
      <c r="H195" s="633" t="s">
        <v>724</v>
      </c>
      <c r="I195" s="633" t="s">
        <v>724</v>
      </c>
      <c r="J195" s="633" t="s">
        <v>725</v>
      </c>
      <c r="K195" s="633" t="s">
        <v>726</v>
      </c>
      <c r="L195" s="635">
        <v>285.01679999999999</v>
      </c>
      <c r="M195" s="635">
        <v>1</v>
      </c>
      <c r="N195" s="636">
        <v>285.01679999999999</v>
      </c>
    </row>
    <row r="196" spans="1:14" ht="14.4" customHeight="1" x14ac:dyDescent="0.3">
      <c r="A196" s="631" t="s">
        <v>528</v>
      </c>
      <c r="B196" s="632" t="s">
        <v>530</v>
      </c>
      <c r="C196" s="633" t="s">
        <v>548</v>
      </c>
      <c r="D196" s="634" t="s">
        <v>549</v>
      </c>
      <c r="E196" s="633" t="s">
        <v>531</v>
      </c>
      <c r="F196" s="634" t="s">
        <v>532</v>
      </c>
      <c r="G196" s="633" t="s">
        <v>559</v>
      </c>
      <c r="H196" s="633" t="s">
        <v>1061</v>
      </c>
      <c r="I196" s="633" t="s">
        <v>246</v>
      </c>
      <c r="J196" s="633" t="s">
        <v>1062</v>
      </c>
      <c r="K196" s="633"/>
      <c r="L196" s="635">
        <v>265.74</v>
      </c>
      <c r="M196" s="635">
        <v>2</v>
      </c>
      <c r="N196" s="636">
        <v>531.48</v>
      </c>
    </row>
    <row r="197" spans="1:14" ht="14.4" customHeight="1" x14ac:dyDescent="0.3">
      <c r="A197" s="631" t="s">
        <v>528</v>
      </c>
      <c r="B197" s="632" t="s">
        <v>530</v>
      </c>
      <c r="C197" s="633" t="s">
        <v>548</v>
      </c>
      <c r="D197" s="634" t="s">
        <v>549</v>
      </c>
      <c r="E197" s="633" t="s">
        <v>531</v>
      </c>
      <c r="F197" s="634" t="s">
        <v>532</v>
      </c>
      <c r="G197" s="633" t="s">
        <v>559</v>
      </c>
      <c r="H197" s="633" t="s">
        <v>735</v>
      </c>
      <c r="I197" s="633" t="s">
        <v>246</v>
      </c>
      <c r="J197" s="633" t="s">
        <v>736</v>
      </c>
      <c r="K197" s="633"/>
      <c r="L197" s="635">
        <v>147.5</v>
      </c>
      <c r="M197" s="635">
        <v>1</v>
      </c>
      <c r="N197" s="636">
        <v>147.5</v>
      </c>
    </row>
    <row r="198" spans="1:14" ht="14.4" customHeight="1" x14ac:dyDescent="0.3">
      <c r="A198" s="631" t="s">
        <v>528</v>
      </c>
      <c r="B198" s="632" t="s">
        <v>530</v>
      </c>
      <c r="C198" s="633" t="s">
        <v>548</v>
      </c>
      <c r="D198" s="634" t="s">
        <v>549</v>
      </c>
      <c r="E198" s="633" t="s">
        <v>531</v>
      </c>
      <c r="F198" s="634" t="s">
        <v>532</v>
      </c>
      <c r="G198" s="633" t="s">
        <v>559</v>
      </c>
      <c r="H198" s="633" t="s">
        <v>737</v>
      </c>
      <c r="I198" s="633" t="s">
        <v>246</v>
      </c>
      <c r="J198" s="633" t="s">
        <v>738</v>
      </c>
      <c r="K198" s="633"/>
      <c r="L198" s="635">
        <v>169.94</v>
      </c>
      <c r="M198" s="635">
        <v>4</v>
      </c>
      <c r="N198" s="636">
        <v>679.76</v>
      </c>
    </row>
    <row r="199" spans="1:14" ht="14.4" customHeight="1" x14ac:dyDescent="0.3">
      <c r="A199" s="631" t="s">
        <v>528</v>
      </c>
      <c r="B199" s="632" t="s">
        <v>530</v>
      </c>
      <c r="C199" s="633" t="s">
        <v>548</v>
      </c>
      <c r="D199" s="634" t="s">
        <v>549</v>
      </c>
      <c r="E199" s="633" t="s">
        <v>531</v>
      </c>
      <c r="F199" s="634" t="s">
        <v>532</v>
      </c>
      <c r="G199" s="633" t="s">
        <v>742</v>
      </c>
      <c r="H199" s="633" t="s">
        <v>954</v>
      </c>
      <c r="I199" s="633" t="s">
        <v>955</v>
      </c>
      <c r="J199" s="633" t="s">
        <v>557</v>
      </c>
      <c r="K199" s="633" t="s">
        <v>956</v>
      </c>
      <c r="L199" s="635">
        <v>114.6</v>
      </c>
      <c r="M199" s="635">
        <v>2</v>
      </c>
      <c r="N199" s="636">
        <v>229.2</v>
      </c>
    </row>
    <row r="200" spans="1:14" ht="14.4" customHeight="1" x14ac:dyDescent="0.3">
      <c r="A200" s="631" t="s">
        <v>528</v>
      </c>
      <c r="B200" s="632" t="s">
        <v>530</v>
      </c>
      <c r="C200" s="633" t="s">
        <v>548</v>
      </c>
      <c r="D200" s="634" t="s">
        <v>549</v>
      </c>
      <c r="E200" s="633" t="s">
        <v>531</v>
      </c>
      <c r="F200" s="634" t="s">
        <v>532</v>
      </c>
      <c r="G200" s="633" t="s">
        <v>742</v>
      </c>
      <c r="H200" s="633" t="s">
        <v>1063</v>
      </c>
      <c r="I200" s="633" t="s">
        <v>1064</v>
      </c>
      <c r="J200" s="633" t="s">
        <v>1065</v>
      </c>
      <c r="K200" s="633" t="s">
        <v>1066</v>
      </c>
      <c r="L200" s="635">
        <v>110.41999999999997</v>
      </c>
      <c r="M200" s="635">
        <v>1</v>
      </c>
      <c r="N200" s="636">
        <v>110.41999999999997</v>
      </c>
    </row>
    <row r="201" spans="1:14" ht="14.4" customHeight="1" x14ac:dyDescent="0.3">
      <c r="A201" s="631" t="s">
        <v>528</v>
      </c>
      <c r="B201" s="632" t="s">
        <v>530</v>
      </c>
      <c r="C201" s="633" t="s">
        <v>548</v>
      </c>
      <c r="D201" s="634" t="s">
        <v>549</v>
      </c>
      <c r="E201" s="633" t="s">
        <v>531</v>
      </c>
      <c r="F201" s="634" t="s">
        <v>532</v>
      </c>
      <c r="G201" s="633" t="s">
        <v>742</v>
      </c>
      <c r="H201" s="633" t="s">
        <v>746</v>
      </c>
      <c r="I201" s="633" t="s">
        <v>747</v>
      </c>
      <c r="J201" s="633" t="s">
        <v>748</v>
      </c>
      <c r="K201" s="633" t="s">
        <v>749</v>
      </c>
      <c r="L201" s="635">
        <v>492.19880012709302</v>
      </c>
      <c r="M201" s="635">
        <v>13</v>
      </c>
      <c r="N201" s="636">
        <v>6398.5844016522096</v>
      </c>
    </row>
    <row r="202" spans="1:14" ht="14.4" customHeight="1" x14ac:dyDescent="0.3">
      <c r="A202" s="631" t="s">
        <v>528</v>
      </c>
      <c r="B202" s="632" t="s">
        <v>530</v>
      </c>
      <c r="C202" s="633" t="s">
        <v>548</v>
      </c>
      <c r="D202" s="634" t="s">
        <v>549</v>
      </c>
      <c r="E202" s="633" t="s">
        <v>531</v>
      </c>
      <c r="F202" s="634" t="s">
        <v>532</v>
      </c>
      <c r="G202" s="633" t="s">
        <v>742</v>
      </c>
      <c r="H202" s="633" t="s">
        <v>750</v>
      </c>
      <c r="I202" s="633" t="s">
        <v>751</v>
      </c>
      <c r="J202" s="633" t="s">
        <v>748</v>
      </c>
      <c r="K202" s="633" t="s">
        <v>752</v>
      </c>
      <c r="L202" s="635">
        <v>942.99999999999955</v>
      </c>
      <c r="M202" s="635">
        <v>1</v>
      </c>
      <c r="N202" s="636">
        <v>942.99999999999955</v>
      </c>
    </row>
    <row r="203" spans="1:14" ht="14.4" customHeight="1" x14ac:dyDescent="0.3">
      <c r="A203" s="631" t="s">
        <v>528</v>
      </c>
      <c r="B203" s="632" t="s">
        <v>530</v>
      </c>
      <c r="C203" s="633" t="s">
        <v>548</v>
      </c>
      <c r="D203" s="634" t="s">
        <v>549</v>
      </c>
      <c r="E203" s="633" t="s">
        <v>531</v>
      </c>
      <c r="F203" s="634" t="s">
        <v>532</v>
      </c>
      <c r="G203" s="633" t="s">
        <v>742</v>
      </c>
      <c r="H203" s="633" t="s">
        <v>1067</v>
      </c>
      <c r="I203" s="633" t="s">
        <v>1068</v>
      </c>
      <c r="J203" s="633" t="s">
        <v>1069</v>
      </c>
      <c r="K203" s="633" t="s">
        <v>1070</v>
      </c>
      <c r="L203" s="635">
        <v>40.33</v>
      </c>
      <c r="M203" s="635">
        <v>4</v>
      </c>
      <c r="N203" s="636">
        <v>161.32</v>
      </c>
    </row>
    <row r="204" spans="1:14" ht="14.4" customHeight="1" x14ac:dyDescent="0.3">
      <c r="A204" s="631" t="s">
        <v>528</v>
      </c>
      <c r="B204" s="632" t="s">
        <v>530</v>
      </c>
      <c r="C204" s="633" t="s">
        <v>548</v>
      </c>
      <c r="D204" s="634" t="s">
        <v>549</v>
      </c>
      <c r="E204" s="633" t="s">
        <v>531</v>
      </c>
      <c r="F204" s="634" t="s">
        <v>532</v>
      </c>
      <c r="G204" s="633" t="s">
        <v>742</v>
      </c>
      <c r="H204" s="633" t="s">
        <v>957</v>
      </c>
      <c r="I204" s="633" t="s">
        <v>958</v>
      </c>
      <c r="J204" s="633" t="s">
        <v>959</v>
      </c>
      <c r="K204" s="633" t="s">
        <v>960</v>
      </c>
      <c r="L204" s="635">
        <v>61.47</v>
      </c>
      <c r="M204" s="635">
        <v>4</v>
      </c>
      <c r="N204" s="636">
        <v>245.88</v>
      </c>
    </row>
    <row r="205" spans="1:14" ht="14.4" customHeight="1" x14ac:dyDescent="0.3">
      <c r="A205" s="631" t="s">
        <v>528</v>
      </c>
      <c r="B205" s="632" t="s">
        <v>530</v>
      </c>
      <c r="C205" s="633" t="s">
        <v>548</v>
      </c>
      <c r="D205" s="634" t="s">
        <v>549</v>
      </c>
      <c r="E205" s="633" t="s">
        <v>531</v>
      </c>
      <c r="F205" s="634" t="s">
        <v>532</v>
      </c>
      <c r="G205" s="633" t="s">
        <v>742</v>
      </c>
      <c r="H205" s="633" t="s">
        <v>1071</v>
      </c>
      <c r="I205" s="633" t="s">
        <v>1072</v>
      </c>
      <c r="J205" s="633" t="s">
        <v>1073</v>
      </c>
      <c r="K205" s="633" t="s">
        <v>1074</v>
      </c>
      <c r="L205" s="635">
        <v>58.76915823636665</v>
      </c>
      <c r="M205" s="635">
        <v>2</v>
      </c>
      <c r="N205" s="636">
        <v>117.5383164727333</v>
      </c>
    </row>
    <row r="206" spans="1:14" ht="14.4" customHeight="1" x14ac:dyDescent="0.3">
      <c r="A206" s="631" t="s">
        <v>528</v>
      </c>
      <c r="B206" s="632" t="s">
        <v>530</v>
      </c>
      <c r="C206" s="633" t="s">
        <v>548</v>
      </c>
      <c r="D206" s="634" t="s">
        <v>549</v>
      </c>
      <c r="E206" s="633" t="s">
        <v>531</v>
      </c>
      <c r="F206" s="634" t="s">
        <v>532</v>
      </c>
      <c r="G206" s="633" t="s">
        <v>742</v>
      </c>
      <c r="H206" s="633" t="s">
        <v>753</v>
      </c>
      <c r="I206" s="633" t="s">
        <v>754</v>
      </c>
      <c r="J206" s="633" t="s">
        <v>755</v>
      </c>
      <c r="K206" s="633" t="s">
        <v>756</v>
      </c>
      <c r="L206" s="635">
        <v>113.30910227103412</v>
      </c>
      <c r="M206" s="635">
        <v>1</v>
      </c>
      <c r="N206" s="636">
        <v>113.30910227103412</v>
      </c>
    </row>
    <row r="207" spans="1:14" ht="14.4" customHeight="1" x14ac:dyDescent="0.3">
      <c r="A207" s="631" t="s">
        <v>528</v>
      </c>
      <c r="B207" s="632" t="s">
        <v>530</v>
      </c>
      <c r="C207" s="633" t="s">
        <v>548</v>
      </c>
      <c r="D207" s="634" t="s">
        <v>549</v>
      </c>
      <c r="E207" s="633" t="s">
        <v>531</v>
      </c>
      <c r="F207" s="634" t="s">
        <v>532</v>
      </c>
      <c r="G207" s="633" t="s">
        <v>742</v>
      </c>
      <c r="H207" s="633" t="s">
        <v>1075</v>
      </c>
      <c r="I207" s="633" t="s">
        <v>1076</v>
      </c>
      <c r="J207" s="633" t="s">
        <v>763</v>
      </c>
      <c r="K207" s="633" t="s">
        <v>1077</v>
      </c>
      <c r="L207" s="635">
        <v>122.969614947723</v>
      </c>
      <c r="M207" s="635">
        <v>1</v>
      </c>
      <c r="N207" s="636">
        <v>122.969614947723</v>
      </c>
    </row>
    <row r="208" spans="1:14" ht="14.4" customHeight="1" x14ac:dyDescent="0.3">
      <c r="A208" s="631" t="s">
        <v>528</v>
      </c>
      <c r="B208" s="632" t="s">
        <v>530</v>
      </c>
      <c r="C208" s="633" t="s">
        <v>548</v>
      </c>
      <c r="D208" s="634" t="s">
        <v>549</v>
      </c>
      <c r="E208" s="633" t="s">
        <v>531</v>
      </c>
      <c r="F208" s="634" t="s">
        <v>532</v>
      </c>
      <c r="G208" s="633" t="s">
        <v>742</v>
      </c>
      <c r="H208" s="633" t="s">
        <v>1078</v>
      </c>
      <c r="I208" s="633" t="s">
        <v>1079</v>
      </c>
      <c r="J208" s="633" t="s">
        <v>1080</v>
      </c>
      <c r="K208" s="633" t="s">
        <v>776</v>
      </c>
      <c r="L208" s="635">
        <v>108.91968572293338</v>
      </c>
      <c r="M208" s="635">
        <v>1</v>
      </c>
      <c r="N208" s="636">
        <v>108.91968572293338</v>
      </c>
    </row>
    <row r="209" spans="1:14" ht="14.4" customHeight="1" x14ac:dyDescent="0.3">
      <c r="A209" s="631" t="s">
        <v>528</v>
      </c>
      <c r="B209" s="632" t="s">
        <v>530</v>
      </c>
      <c r="C209" s="633" t="s">
        <v>548</v>
      </c>
      <c r="D209" s="634" t="s">
        <v>549</v>
      </c>
      <c r="E209" s="633" t="s">
        <v>531</v>
      </c>
      <c r="F209" s="634" t="s">
        <v>532</v>
      </c>
      <c r="G209" s="633" t="s">
        <v>742</v>
      </c>
      <c r="H209" s="633" t="s">
        <v>1081</v>
      </c>
      <c r="I209" s="633" t="s">
        <v>1081</v>
      </c>
      <c r="J209" s="633" t="s">
        <v>1082</v>
      </c>
      <c r="K209" s="633" t="s">
        <v>1083</v>
      </c>
      <c r="L209" s="635">
        <v>122.03</v>
      </c>
      <c r="M209" s="635">
        <v>1</v>
      </c>
      <c r="N209" s="636">
        <v>122.03</v>
      </c>
    </row>
    <row r="210" spans="1:14" ht="14.4" customHeight="1" x14ac:dyDescent="0.3">
      <c r="A210" s="631" t="s">
        <v>528</v>
      </c>
      <c r="B210" s="632" t="s">
        <v>530</v>
      </c>
      <c r="C210" s="633" t="s">
        <v>548</v>
      </c>
      <c r="D210" s="634" t="s">
        <v>549</v>
      </c>
      <c r="E210" s="633" t="s">
        <v>531</v>
      </c>
      <c r="F210" s="634" t="s">
        <v>532</v>
      </c>
      <c r="G210" s="633" t="s">
        <v>742</v>
      </c>
      <c r="H210" s="633" t="s">
        <v>769</v>
      </c>
      <c r="I210" s="633" t="s">
        <v>770</v>
      </c>
      <c r="J210" s="633" t="s">
        <v>771</v>
      </c>
      <c r="K210" s="633" t="s">
        <v>772</v>
      </c>
      <c r="L210" s="635">
        <v>337.8</v>
      </c>
      <c r="M210" s="635">
        <v>1</v>
      </c>
      <c r="N210" s="636">
        <v>337.8</v>
      </c>
    </row>
    <row r="211" spans="1:14" ht="14.4" customHeight="1" x14ac:dyDescent="0.3">
      <c r="A211" s="631" t="s">
        <v>528</v>
      </c>
      <c r="B211" s="632" t="s">
        <v>530</v>
      </c>
      <c r="C211" s="633" t="s">
        <v>548</v>
      </c>
      <c r="D211" s="634" t="s">
        <v>549</v>
      </c>
      <c r="E211" s="633" t="s">
        <v>531</v>
      </c>
      <c r="F211" s="634" t="s">
        <v>532</v>
      </c>
      <c r="G211" s="633" t="s">
        <v>742</v>
      </c>
      <c r="H211" s="633" t="s">
        <v>1084</v>
      </c>
      <c r="I211" s="633" t="s">
        <v>1085</v>
      </c>
      <c r="J211" s="633" t="s">
        <v>1086</v>
      </c>
      <c r="K211" s="633" t="s">
        <v>1087</v>
      </c>
      <c r="L211" s="635">
        <v>64.650000000000006</v>
      </c>
      <c r="M211" s="635">
        <v>1</v>
      </c>
      <c r="N211" s="636">
        <v>64.650000000000006</v>
      </c>
    </row>
    <row r="212" spans="1:14" ht="14.4" customHeight="1" x14ac:dyDescent="0.3">
      <c r="A212" s="631" t="s">
        <v>528</v>
      </c>
      <c r="B212" s="632" t="s">
        <v>530</v>
      </c>
      <c r="C212" s="633" t="s">
        <v>548</v>
      </c>
      <c r="D212" s="634" t="s">
        <v>549</v>
      </c>
      <c r="E212" s="633" t="s">
        <v>531</v>
      </c>
      <c r="F212" s="634" t="s">
        <v>532</v>
      </c>
      <c r="G212" s="633" t="s">
        <v>742</v>
      </c>
      <c r="H212" s="633" t="s">
        <v>1088</v>
      </c>
      <c r="I212" s="633" t="s">
        <v>1089</v>
      </c>
      <c r="J212" s="633" t="s">
        <v>1090</v>
      </c>
      <c r="K212" s="633" t="s">
        <v>1091</v>
      </c>
      <c r="L212" s="635">
        <v>26.110081261162421</v>
      </c>
      <c r="M212" s="635">
        <v>1</v>
      </c>
      <c r="N212" s="636">
        <v>26.110081261162421</v>
      </c>
    </row>
    <row r="213" spans="1:14" ht="14.4" customHeight="1" x14ac:dyDescent="0.3">
      <c r="A213" s="631" t="s">
        <v>528</v>
      </c>
      <c r="B213" s="632" t="s">
        <v>530</v>
      </c>
      <c r="C213" s="633" t="s">
        <v>548</v>
      </c>
      <c r="D213" s="634" t="s">
        <v>549</v>
      </c>
      <c r="E213" s="633" t="s">
        <v>531</v>
      </c>
      <c r="F213" s="634" t="s">
        <v>532</v>
      </c>
      <c r="G213" s="633" t="s">
        <v>742</v>
      </c>
      <c r="H213" s="633" t="s">
        <v>796</v>
      </c>
      <c r="I213" s="633" t="s">
        <v>797</v>
      </c>
      <c r="J213" s="633" t="s">
        <v>748</v>
      </c>
      <c r="K213" s="633" t="s">
        <v>798</v>
      </c>
      <c r="L213" s="635">
        <v>356.49999999999983</v>
      </c>
      <c r="M213" s="635">
        <v>3</v>
      </c>
      <c r="N213" s="636">
        <v>1069.4999999999995</v>
      </c>
    </row>
    <row r="214" spans="1:14" ht="14.4" customHeight="1" x14ac:dyDescent="0.3">
      <c r="A214" s="631" t="s">
        <v>528</v>
      </c>
      <c r="B214" s="632" t="s">
        <v>530</v>
      </c>
      <c r="C214" s="633" t="s">
        <v>548</v>
      </c>
      <c r="D214" s="634" t="s">
        <v>549</v>
      </c>
      <c r="E214" s="633" t="s">
        <v>531</v>
      </c>
      <c r="F214" s="634" t="s">
        <v>532</v>
      </c>
      <c r="G214" s="633" t="s">
        <v>742</v>
      </c>
      <c r="H214" s="633" t="s">
        <v>799</v>
      </c>
      <c r="I214" s="633" t="s">
        <v>800</v>
      </c>
      <c r="J214" s="633" t="s">
        <v>748</v>
      </c>
      <c r="K214" s="633" t="s">
        <v>801</v>
      </c>
      <c r="L214" s="635">
        <v>413.99994876851372</v>
      </c>
      <c r="M214" s="635">
        <v>14</v>
      </c>
      <c r="N214" s="636">
        <v>5795.9992827591923</v>
      </c>
    </row>
    <row r="215" spans="1:14" ht="14.4" customHeight="1" x14ac:dyDescent="0.3">
      <c r="A215" s="631" t="s">
        <v>528</v>
      </c>
      <c r="B215" s="632" t="s">
        <v>530</v>
      </c>
      <c r="C215" s="633" t="s">
        <v>548</v>
      </c>
      <c r="D215" s="634" t="s">
        <v>549</v>
      </c>
      <c r="E215" s="633" t="s">
        <v>537</v>
      </c>
      <c r="F215" s="634" t="s">
        <v>538</v>
      </c>
      <c r="G215" s="633" t="s">
        <v>559</v>
      </c>
      <c r="H215" s="633" t="s">
        <v>1092</v>
      </c>
      <c r="I215" s="633" t="s">
        <v>1093</v>
      </c>
      <c r="J215" s="633" t="s">
        <v>1094</v>
      </c>
      <c r="K215" s="633" t="s">
        <v>1095</v>
      </c>
      <c r="L215" s="635">
        <v>39.430000000000007</v>
      </c>
      <c r="M215" s="635">
        <v>2</v>
      </c>
      <c r="N215" s="636">
        <v>78.860000000000014</v>
      </c>
    </row>
    <row r="216" spans="1:14" ht="14.4" customHeight="1" x14ac:dyDescent="0.3">
      <c r="A216" s="631" t="s">
        <v>528</v>
      </c>
      <c r="B216" s="632" t="s">
        <v>530</v>
      </c>
      <c r="C216" s="633" t="s">
        <v>548</v>
      </c>
      <c r="D216" s="634" t="s">
        <v>549</v>
      </c>
      <c r="E216" s="633" t="s">
        <v>537</v>
      </c>
      <c r="F216" s="634" t="s">
        <v>538</v>
      </c>
      <c r="G216" s="633" t="s">
        <v>559</v>
      </c>
      <c r="H216" s="633" t="s">
        <v>1096</v>
      </c>
      <c r="I216" s="633" t="s">
        <v>1097</v>
      </c>
      <c r="J216" s="633" t="s">
        <v>1098</v>
      </c>
      <c r="K216" s="633" t="s">
        <v>1099</v>
      </c>
      <c r="L216" s="635">
        <v>12139.38</v>
      </c>
      <c r="M216" s="635">
        <v>0.7</v>
      </c>
      <c r="N216" s="636">
        <v>8497.5659999999989</v>
      </c>
    </row>
    <row r="217" spans="1:14" ht="14.4" customHeight="1" x14ac:dyDescent="0.3">
      <c r="A217" s="631" t="s">
        <v>528</v>
      </c>
      <c r="B217" s="632" t="s">
        <v>530</v>
      </c>
      <c r="C217" s="633" t="s">
        <v>548</v>
      </c>
      <c r="D217" s="634" t="s">
        <v>549</v>
      </c>
      <c r="E217" s="633" t="s">
        <v>537</v>
      </c>
      <c r="F217" s="634" t="s">
        <v>538</v>
      </c>
      <c r="G217" s="633" t="s">
        <v>559</v>
      </c>
      <c r="H217" s="633" t="s">
        <v>808</v>
      </c>
      <c r="I217" s="633" t="s">
        <v>809</v>
      </c>
      <c r="J217" s="633" t="s">
        <v>810</v>
      </c>
      <c r="K217" s="633" t="s">
        <v>811</v>
      </c>
      <c r="L217" s="635">
        <v>33.392500000000005</v>
      </c>
      <c r="M217" s="635">
        <v>4</v>
      </c>
      <c r="N217" s="636">
        <v>133.57000000000002</v>
      </c>
    </row>
    <row r="218" spans="1:14" ht="14.4" customHeight="1" x14ac:dyDescent="0.3">
      <c r="A218" s="631" t="s">
        <v>528</v>
      </c>
      <c r="B218" s="632" t="s">
        <v>530</v>
      </c>
      <c r="C218" s="633" t="s">
        <v>548</v>
      </c>
      <c r="D218" s="634" t="s">
        <v>549</v>
      </c>
      <c r="E218" s="633" t="s">
        <v>537</v>
      </c>
      <c r="F218" s="634" t="s">
        <v>538</v>
      </c>
      <c r="G218" s="633" t="s">
        <v>559</v>
      </c>
      <c r="H218" s="633" t="s">
        <v>1100</v>
      </c>
      <c r="I218" s="633" t="s">
        <v>1101</v>
      </c>
      <c r="J218" s="633" t="s">
        <v>1102</v>
      </c>
      <c r="K218" s="633" t="s">
        <v>1103</v>
      </c>
      <c r="L218" s="635">
        <v>428.73149999999998</v>
      </c>
      <c r="M218" s="635">
        <v>3.8999999999999995</v>
      </c>
      <c r="N218" s="636">
        <v>1672.0528499999998</v>
      </c>
    </row>
    <row r="219" spans="1:14" ht="14.4" customHeight="1" x14ac:dyDescent="0.3">
      <c r="A219" s="631" t="s">
        <v>528</v>
      </c>
      <c r="B219" s="632" t="s">
        <v>530</v>
      </c>
      <c r="C219" s="633" t="s">
        <v>548</v>
      </c>
      <c r="D219" s="634" t="s">
        <v>549</v>
      </c>
      <c r="E219" s="633" t="s">
        <v>537</v>
      </c>
      <c r="F219" s="634" t="s">
        <v>538</v>
      </c>
      <c r="G219" s="633" t="s">
        <v>559</v>
      </c>
      <c r="H219" s="633" t="s">
        <v>1104</v>
      </c>
      <c r="I219" s="633" t="s">
        <v>1105</v>
      </c>
      <c r="J219" s="633" t="s">
        <v>1106</v>
      </c>
      <c r="K219" s="633" t="s">
        <v>837</v>
      </c>
      <c r="L219" s="635">
        <v>2899.21</v>
      </c>
      <c r="M219" s="635">
        <v>4.2</v>
      </c>
      <c r="N219" s="636">
        <v>12176.682000000001</v>
      </c>
    </row>
    <row r="220" spans="1:14" ht="14.4" customHeight="1" x14ac:dyDescent="0.3">
      <c r="A220" s="631" t="s">
        <v>528</v>
      </c>
      <c r="B220" s="632" t="s">
        <v>530</v>
      </c>
      <c r="C220" s="633" t="s">
        <v>548</v>
      </c>
      <c r="D220" s="634" t="s">
        <v>549</v>
      </c>
      <c r="E220" s="633" t="s">
        <v>537</v>
      </c>
      <c r="F220" s="634" t="s">
        <v>538</v>
      </c>
      <c r="G220" s="633" t="s">
        <v>559</v>
      </c>
      <c r="H220" s="633" t="s">
        <v>1107</v>
      </c>
      <c r="I220" s="633" t="s">
        <v>1108</v>
      </c>
      <c r="J220" s="633" t="s">
        <v>1109</v>
      </c>
      <c r="K220" s="633" t="s">
        <v>1110</v>
      </c>
      <c r="L220" s="635">
        <v>81.099999999999994</v>
      </c>
      <c r="M220" s="635">
        <v>26</v>
      </c>
      <c r="N220" s="636">
        <v>2108.6</v>
      </c>
    </row>
    <row r="221" spans="1:14" ht="14.4" customHeight="1" x14ac:dyDescent="0.3">
      <c r="A221" s="631" t="s">
        <v>528</v>
      </c>
      <c r="B221" s="632" t="s">
        <v>530</v>
      </c>
      <c r="C221" s="633" t="s">
        <v>548</v>
      </c>
      <c r="D221" s="634" t="s">
        <v>549</v>
      </c>
      <c r="E221" s="633" t="s">
        <v>537</v>
      </c>
      <c r="F221" s="634" t="s">
        <v>538</v>
      </c>
      <c r="G221" s="633" t="s">
        <v>559</v>
      </c>
      <c r="H221" s="633" t="s">
        <v>812</v>
      </c>
      <c r="I221" s="633" t="s">
        <v>813</v>
      </c>
      <c r="J221" s="633" t="s">
        <v>814</v>
      </c>
      <c r="K221" s="633" t="s">
        <v>815</v>
      </c>
      <c r="L221" s="635">
        <v>517.50014950496279</v>
      </c>
      <c r="M221" s="635">
        <v>19.999999999999996</v>
      </c>
      <c r="N221" s="636">
        <v>10350.002990099254</v>
      </c>
    </row>
    <row r="222" spans="1:14" ht="14.4" customHeight="1" x14ac:dyDescent="0.3">
      <c r="A222" s="631" t="s">
        <v>528</v>
      </c>
      <c r="B222" s="632" t="s">
        <v>530</v>
      </c>
      <c r="C222" s="633" t="s">
        <v>548</v>
      </c>
      <c r="D222" s="634" t="s">
        <v>549</v>
      </c>
      <c r="E222" s="633" t="s">
        <v>537</v>
      </c>
      <c r="F222" s="634" t="s">
        <v>538</v>
      </c>
      <c r="G222" s="633" t="s">
        <v>559</v>
      </c>
      <c r="H222" s="633" t="s">
        <v>1111</v>
      </c>
      <c r="I222" s="633" t="s">
        <v>1112</v>
      </c>
      <c r="J222" s="633" t="s">
        <v>1098</v>
      </c>
      <c r="K222" s="633" t="s">
        <v>1113</v>
      </c>
      <c r="L222" s="635">
        <v>12925.86</v>
      </c>
      <c r="M222" s="635">
        <v>3</v>
      </c>
      <c r="N222" s="636">
        <v>38777.58</v>
      </c>
    </row>
    <row r="223" spans="1:14" ht="14.4" customHeight="1" x14ac:dyDescent="0.3">
      <c r="A223" s="631" t="s">
        <v>528</v>
      </c>
      <c r="B223" s="632" t="s">
        <v>530</v>
      </c>
      <c r="C223" s="633" t="s">
        <v>548</v>
      </c>
      <c r="D223" s="634" t="s">
        <v>549</v>
      </c>
      <c r="E223" s="633" t="s">
        <v>537</v>
      </c>
      <c r="F223" s="634" t="s">
        <v>538</v>
      </c>
      <c r="G223" s="633" t="s">
        <v>559</v>
      </c>
      <c r="H223" s="633" t="s">
        <v>816</v>
      </c>
      <c r="I223" s="633" t="s">
        <v>816</v>
      </c>
      <c r="J223" s="633" t="s">
        <v>817</v>
      </c>
      <c r="K223" s="633" t="s">
        <v>818</v>
      </c>
      <c r="L223" s="635">
        <v>814.62886189211702</v>
      </c>
      <c r="M223" s="635">
        <v>3.6</v>
      </c>
      <c r="N223" s="636">
        <v>2932.6639028116215</v>
      </c>
    </row>
    <row r="224" spans="1:14" ht="14.4" customHeight="1" x14ac:dyDescent="0.3">
      <c r="A224" s="631" t="s">
        <v>528</v>
      </c>
      <c r="B224" s="632" t="s">
        <v>530</v>
      </c>
      <c r="C224" s="633" t="s">
        <v>548</v>
      </c>
      <c r="D224" s="634" t="s">
        <v>549</v>
      </c>
      <c r="E224" s="633" t="s">
        <v>537</v>
      </c>
      <c r="F224" s="634" t="s">
        <v>538</v>
      </c>
      <c r="G224" s="633" t="s">
        <v>559</v>
      </c>
      <c r="H224" s="633" t="s">
        <v>819</v>
      </c>
      <c r="I224" s="633" t="s">
        <v>819</v>
      </c>
      <c r="J224" s="633" t="s">
        <v>820</v>
      </c>
      <c r="K224" s="633" t="s">
        <v>821</v>
      </c>
      <c r="L224" s="635">
        <v>1851.5</v>
      </c>
      <c r="M224" s="635">
        <v>2.1</v>
      </c>
      <c r="N224" s="636">
        <v>3888.15</v>
      </c>
    </row>
    <row r="225" spans="1:14" ht="14.4" customHeight="1" x14ac:dyDescent="0.3">
      <c r="A225" s="631" t="s">
        <v>528</v>
      </c>
      <c r="B225" s="632" t="s">
        <v>530</v>
      </c>
      <c r="C225" s="633" t="s">
        <v>548</v>
      </c>
      <c r="D225" s="634" t="s">
        <v>549</v>
      </c>
      <c r="E225" s="633" t="s">
        <v>537</v>
      </c>
      <c r="F225" s="634" t="s">
        <v>538</v>
      </c>
      <c r="G225" s="633" t="s">
        <v>559</v>
      </c>
      <c r="H225" s="633" t="s">
        <v>1114</v>
      </c>
      <c r="I225" s="633" t="s">
        <v>1114</v>
      </c>
      <c r="J225" s="633" t="s">
        <v>1115</v>
      </c>
      <c r="K225" s="633" t="s">
        <v>1116</v>
      </c>
      <c r="L225" s="635">
        <v>920.00000000000011</v>
      </c>
      <c r="M225" s="635">
        <v>3.8</v>
      </c>
      <c r="N225" s="636">
        <v>3496.0000000000005</v>
      </c>
    </row>
    <row r="226" spans="1:14" ht="14.4" customHeight="1" x14ac:dyDescent="0.3">
      <c r="A226" s="631" t="s">
        <v>528</v>
      </c>
      <c r="B226" s="632" t="s">
        <v>530</v>
      </c>
      <c r="C226" s="633" t="s">
        <v>548</v>
      </c>
      <c r="D226" s="634" t="s">
        <v>549</v>
      </c>
      <c r="E226" s="633" t="s">
        <v>537</v>
      </c>
      <c r="F226" s="634" t="s">
        <v>538</v>
      </c>
      <c r="G226" s="633" t="s">
        <v>559</v>
      </c>
      <c r="H226" s="633" t="s">
        <v>1117</v>
      </c>
      <c r="I226" s="633" t="s">
        <v>1117</v>
      </c>
      <c r="J226" s="633" t="s">
        <v>1118</v>
      </c>
      <c r="K226" s="633" t="s">
        <v>1119</v>
      </c>
      <c r="L226" s="635">
        <v>12339.570662925182</v>
      </c>
      <c r="M226" s="635">
        <v>1.3</v>
      </c>
      <c r="N226" s="636">
        <v>16041.441861802736</v>
      </c>
    </row>
    <row r="227" spans="1:14" ht="14.4" customHeight="1" x14ac:dyDescent="0.3">
      <c r="A227" s="631" t="s">
        <v>528</v>
      </c>
      <c r="B227" s="632" t="s">
        <v>530</v>
      </c>
      <c r="C227" s="633" t="s">
        <v>548</v>
      </c>
      <c r="D227" s="634" t="s">
        <v>549</v>
      </c>
      <c r="E227" s="633" t="s">
        <v>537</v>
      </c>
      <c r="F227" s="634" t="s">
        <v>538</v>
      </c>
      <c r="G227" s="633" t="s">
        <v>742</v>
      </c>
      <c r="H227" s="633" t="s">
        <v>1120</v>
      </c>
      <c r="I227" s="633" t="s">
        <v>1121</v>
      </c>
      <c r="J227" s="633" t="s">
        <v>1122</v>
      </c>
      <c r="K227" s="633" t="s">
        <v>1123</v>
      </c>
      <c r="L227" s="635">
        <v>166.81999999999991</v>
      </c>
      <c r="M227" s="635">
        <v>1</v>
      </c>
      <c r="N227" s="636">
        <v>166.81999999999991</v>
      </c>
    </row>
    <row r="228" spans="1:14" ht="14.4" customHeight="1" x14ac:dyDescent="0.3">
      <c r="A228" s="631" t="s">
        <v>528</v>
      </c>
      <c r="B228" s="632" t="s">
        <v>530</v>
      </c>
      <c r="C228" s="633" t="s">
        <v>548</v>
      </c>
      <c r="D228" s="634" t="s">
        <v>549</v>
      </c>
      <c r="E228" s="633" t="s">
        <v>537</v>
      </c>
      <c r="F228" s="634" t="s">
        <v>538</v>
      </c>
      <c r="G228" s="633" t="s">
        <v>742</v>
      </c>
      <c r="H228" s="633" t="s">
        <v>826</v>
      </c>
      <c r="I228" s="633" t="s">
        <v>827</v>
      </c>
      <c r="J228" s="633" t="s">
        <v>828</v>
      </c>
      <c r="K228" s="633" t="s">
        <v>829</v>
      </c>
      <c r="L228" s="635">
        <v>88.599937556334012</v>
      </c>
      <c r="M228" s="635">
        <v>34</v>
      </c>
      <c r="N228" s="636">
        <v>3012.3978769153564</v>
      </c>
    </row>
    <row r="229" spans="1:14" ht="14.4" customHeight="1" x14ac:dyDescent="0.3">
      <c r="A229" s="631" t="s">
        <v>528</v>
      </c>
      <c r="B229" s="632" t="s">
        <v>530</v>
      </c>
      <c r="C229" s="633" t="s">
        <v>548</v>
      </c>
      <c r="D229" s="634" t="s">
        <v>549</v>
      </c>
      <c r="E229" s="633" t="s">
        <v>537</v>
      </c>
      <c r="F229" s="634" t="s">
        <v>538</v>
      </c>
      <c r="G229" s="633" t="s">
        <v>742</v>
      </c>
      <c r="H229" s="633" t="s">
        <v>830</v>
      </c>
      <c r="I229" s="633" t="s">
        <v>831</v>
      </c>
      <c r="J229" s="633" t="s">
        <v>832</v>
      </c>
      <c r="K229" s="633" t="s">
        <v>833</v>
      </c>
      <c r="L229" s="635">
        <v>138.08999999999995</v>
      </c>
      <c r="M229" s="635">
        <v>1</v>
      </c>
      <c r="N229" s="636">
        <v>138.08999999999995</v>
      </c>
    </row>
    <row r="230" spans="1:14" ht="14.4" customHeight="1" x14ac:dyDescent="0.3">
      <c r="A230" s="631" t="s">
        <v>528</v>
      </c>
      <c r="B230" s="632" t="s">
        <v>530</v>
      </c>
      <c r="C230" s="633" t="s">
        <v>548</v>
      </c>
      <c r="D230" s="634" t="s">
        <v>549</v>
      </c>
      <c r="E230" s="633" t="s">
        <v>537</v>
      </c>
      <c r="F230" s="634" t="s">
        <v>538</v>
      </c>
      <c r="G230" s="633" t="s">
        <v>742</v>
      </c>
      <c r="H230" s="633" t="s">
        <v>1124</v>
      </c>
      <c r="I230" s="633" t="s">
        <v>1125</v>
      </c>
      <c r="J230" s="633" t="s">
        <v>1126</v>
      </c>
      <c r="K230" s="633" t="s">
        <v>833</v>
      </c>
      <c r="L230" s="635">
        <v>57.369979019749799</v>
      </c>
      <c r="M230" s="635">
        <v>2</v>
      </c>
      <c r="N230" s="636">
        <v>114.7399580394996</v>
      </c>
    </row>
    <row r="231" spans="1:14" ht="14.4" customHeight="1" x14ac:dyDescent="0.3">
      <c r="A231" s="631" t="s">
        <v>528</v>
      </c>
      <c r="B231" s="632" t="s">
        <v>530</v>
      </c>
      <c r="C231" s="633" t="s">
        <v>548</v>
      </c>
      <c r="D231" s="634" t="s">
        <v>549</v>
      </c>
      <c r="E231" s="633" t="s">
        <v>537</v>
      </c>
      <c r="F231" s="634" t="s">
        <v>538</v>
      </c>
      <c r="G231" s="633" t="s">
        <v>742</v>
      </c>
      <c r="H231" s="633" t="s">
        <v>838</v>
      </c>
      <c r="I231" s="633" t="s">
        <v>839</v>
      </c>
      <c r="J231" s="633" t="s">
        <v>840</v>
      </c>
      <c r="K231" s="633" t="s">
        <v>841</v>
      </c>
      <c r="L231" s="635">
        <v>92.000043858329207</v>
      </c>
      <c r="M231" s="635">
        <v>45.400000000000006</v>
      </c>
      <c r="N231" s="636">
        <v>4176.8019911681467</v>
      </c>
    </row>
    <row r="232" spans="1:14" ht="14.4" customHeight="1" x14ac:dyDescent="0.3">
      <c r="A232" s="631" t="s">
        <v>528</v>
      </c>
      <c r="B232" s="632" t="s">
        <v>530</v>
      </c>
      <c r="C232" s="633" t="s">
        <v>548</v>
      </c>
      <c r="D232" s="634" t="s">
        <v>549</v>
      </c>
      <c r="E232" s="633" t="s">
        <v>537</v>
      </c>
      <c r="F232" s="634" t="s">
        <v>538</v>
      </c>
      <c r="G232" s="633" t="s">
        <v>742</v>
      </c>
      <c r="H232" s="633" t="s">
        <v>842</v>
      </c>
      <c r="I232" s="633" t="s">
        <v>843</v>
      </c>
      <c r="J232" s="633" t="s">
        <v>844</v>
      </c>
      <c r="K232" s="633" t="s">
        <v>845</v>
      </c>
      <c r="L232" s="635">
        <v>75.227448263779024</v>
      </c>
      <c r="M232" s="635">
        <v>225</v>
      </c>
      <c r="N232" s="636">
        <v>16926.175859350282</v>
      </c>
    </row>
    <row r="233" spans="1:14" ht="14.4" customHeight="1" x14ac:dyDescent="0.3">
      <c r="A233" s="631" t="s">
        <v>528</v>
      </c>
      <c r="B233" s="632" t="s">
        <v>530</v>
      </c>
      <c r="C233" s="633" t="s">
        <v>548</v>
      </c>
      <c r="D233" s="634" t="s">
        <v>549</v>
      </c>
      <c r="E233" s="633" t="s">
        <v>537</v>
      </c>
      <c r="F233" s="634" t="s">
        <v>538</v>
      </c>
      <c r="G233" s="633" t="s">
        <v>742</v>
      </c>
      <c r="H233" s="633" t="s">
        <v>983</v>
      </c>
      <c r="I233" s="633" t="s">
        <v>984</v>
      </c>
      <c r="J233" s="633" t="s">
        <v>985</v>
      </c>
      <c r="K233" s="633" t="s">
        <v>986</v>
      </c>
      <c r="L233" s="635">
        <v>104.419976743989</v>
      </c>
      <c r="M233" s="635">
        <v>2</v>
      </c>
      <c r="N233" s="636">
        <v>208.83995348797799</v>
      </c>
    </row>
    <row r="234" spans="1:14" ht="14.4" customHeight="1" x14ac:dyDescent="0.3">
      <c r="A234" s="631" t="s">
        <v>528</v>
      </c>
      <c r="B234" s="632" t="s">
        <v>530</v>
      </c>
      <c r="C234" s="633" t="s">
        <v>548</v>
      </c>
      <c r="D234" s="634" t="s">
        <v>549</v>
      </c>
      <c r="E234" s="633" t="s">
        <v>537</v>
      </c>
      <c r="F234" s="634" t="s">
        <v>538</v>
      </c>
      <c r="G234" s="633" t="s">
        <v>742</v>
      </c>
      <c r="H234" s="633" t="s">
        <v>846</v>
      </c>
      <c r="I234" s="633" t="s">
        <v>847</v>
      </c>
      <c r="J234" s="633" t="s">
        <v>828</v>
      </c>
      <c r="K234" s="633" t="s">
        <v>848</v>
      </c>
      <c r="L234" s="635">
        <v>74</v>
      </c>
      <c r="M234" s="635">
        <v>8</v>
      </c>
      <c r="N234" s="636">
        <v>592</v>
      </c>
    </row>
    <row r="235" spans="1:14" ht="14.4" customHeight="1" x14ac:dyDescent="0.3">
      <c r="A235" s="631" t="s">
        <v>528</v>
      </c>
      <c r="B235" s="632" t="s">
        <v>530</v>
      </c>
      <c r="C235" s="633" t="s">
        <v>548</v>
      </c>
      <c r="D235" s="634" t="s">
        <v>549</v>
      </c>
      <c r="E235" s="633" t="s">
        <v>537</v>
      </c>
      <c r="F235" s="634" t="s">
        <v>538</v>
      </c>
      <c r="G235" s="633" t="s">
        <v>742</v>
      </c>
      <c r="H235" s="633" t="s">
        <v>849</v>
      </c>
      <c r="I235" s="633" t="s">
        <v>850</v>
      </c>
      <c r="J235" s="633" t="s">
        <v>851</v>
      </c>
      <c r="K235" s="633" t="s">
        <v>852</v>
      </c>
      <c r="L235" s="635">
        <v>59.790000000000006</v>
      </c>
      <c r="M235" s="635">
        <v>42</v>
      </c>
      <c r="N235" s="636">
        <v>2511.1800000000003</v>
      </c>
    </row>
    <row r="236" spans="1:14" ht="14.4" customHeight="1" x14ac:dyDescent="0.3">
      <c r="A236" s="631" t="s">
        <v>528</v>
      </c>
      <c r="B236" s="632" t="s">
        <v>530</v>
      </c>
      <c r="C236" s="633" t="s">
        <v>548</v>
      </c>
      <c r="D236" s="634" t="s">
        <v>549</v>
      </c>
      <c r="E236" s="633" t="s">
        <v>537</v>
      </c>
      <c r="F236" s="634" t="s">
        <v>538</v>
      </c>
      <c r="G236" s="633" t="s">
        <v>742</v>
      </c>
      <c r="H236" s="633" t="s">
        <v>1127</v>
      </c>
      <c r="I236" s="633" t="s">
        <v>1128</v>
      </c>
      <c r="J236" s="633" t="s">
        <v>1129</v>
      </c>
      <c r="K236" s="633" t="s">
        <v>1130</v>
      </c>
      <c r="L236" s="635">
        <v>887.27</v>
      </c>
      <c r="M236" s="635">
        <v>1</v>
      </c>
      <c r="N236" s="636">
        <v>887.27</v>
      </c>
    </row>
    <row r="237" spans="1:14" ht="14.4" customHeight="1" x14ac:dyDescent="0.3">
      <c r="A237" s="631" t="s">
        <v>528</v>
      </c>
      <c r="B237" s="632" t="s">
        <v>530</v>
      </c>
      <c r="C237" s="633" t="s">
        <v>548</v>
      </c>
      <c r="D237" s="634" t="s">
        <v>549</v>
      </c>
      <c r="E237" s="633" t="s">
        <v>539</v>
      </c>
      <c r="F237" s="634" t="s">
        <v>540</v>
      </c>
      <c r="G237" s="633" t="s">
        <v>559</v>
      </c>
      <c r="H237" s="633" t="s">
        <v>1131</v>
      </c>
      <c r="I237" s="633" t="s">
        <v>1132</v>
      </c>
      <c r="J237" s="633" t="s">
        <v>1133</v>
      </c>
      <c r="K237" s="633" t="s">
        <v>1134</v>
      </c>
      <c r="L237" s="635">
        <v>242.56</v>
      </c>
      <c r="M237" s="635">
        <v>1</v>
      </c>
      <c r="N237" s="636">
        <v>242.56</v>
      </c>
    </row>
    <row r="238" spans="1:14" ht="14.4" customHeight="1" x14ac:dyDescent="0.3">
      <c r="A238" s="631" t="s">
        <v>528</v>
      </c>
      <c r="B238" s="632" t="s">
        <v>530</v>
      </c>
      <c r="C238" s="633" t="s">
        <v>548</v>
      </c>
      <c r="D238" s="634" t="s">
        <v>549</v>
      </c>
      <c r="E238" s="633" t="s">
        <v>539</v>
      </c>
      <c r="F238" s="634" t="s">
        <v>540</v>
      </c>
      <c r="G238" s="633" t="s">
        <v>742</v>
      </c>
      <c r="H238" s="633" t="s">
        <v>1135</v>
      </c>
      <c r="I238" s="633" t="s">
        <v>1136</v>
      </c>
      <c r="J238" s="633" t="s">
        <v>1137</v>
      </c>
      <c r="K238" s="633" t="s">
        <v>1138</v>
      </c>
      <c r="L238" s="635">
        <v>1834.9099999999999</v>
      </c>
      <c r="M238" s="635">
        <v>1</v>
      </c>
      <c r="N238" s="636">
        <v>1834.9099999999999</v>
      </c>
    </row>
    <row r="239" spans="1:14" ht="14.4" customHeight="1" x14ac:dyDescent="0.3">
      <c r="A239" s="631" t="s">
        <v>528</v>
      </c>
      <c r="B239" s="632" t="s">
        <v>530</v>
      </c>
      <c r="C239" s="633" t="s">
        <v>550</v>
      </c>
      <c r="D239" s="634" t="s">
        <v>551</v>
      </c>
      <c r="E239" s="633" t="s">
        <v>531</v>
      </c>
      <c r="F239" s="634" t="s">
        <v>532</v>
      </c>
      <c r="G239" s="633" t="s">
        <v>559</v>
      </c>
      <c r="H239" s="633" t="s">
        <v>861</v>
      </c>
      <c r="I239" s="633" t="s">
        <v>862</v>
      </c>
      <c r="J239" s="633" t="s">
        <v>863</v>
      </c>
      <c r="K239" s="633" t="s">
        <v>864</v>
      </c>
      <c r="L239" s="635">
        <v>96.68</v>
      </c>
      <c r="M239" s="635">
        <v>4</v>
      </c>
      <c r="N239" s="636">
        <v>386.72</v>
      </c>
    </row>
    <row r="240" spans="1:14" ht="14.4" customHeight="1" x14ac:dyDescent="0.3">
      <c r="A240" s="631" t="s">
        <v>528</v>
      </c>
      <c r="B240" s="632" t="s">
        <v>530</v>
      </c>
      <c r="C240" s="633" t="s">
        <v>550</v>
      </c>
      <c r="D240" s="634" t="s">
        <v>551</v>
      </c>
      <c r="E240" s="633" t="s">
        <v>531</v>
      </c>
      <c r="F240" s="634" t="s">
        <v>532</v>
      </c>
      <c r="G240" s="633" t="s">
        <v>559</v>
      </c>
      <c r="H240" s="633" t="s">
        <v>865</v>
      </c>
      <c r="I240" s="633" t="s">
        <v>866</v>
      </c>
      <c r="J240" s="633" t="s">
        <v>700</v>
      </c>
      <c r="K240" s="633" t="s">
        <v>867</v>
      </c>
      <c r="L240" s="635">
        <v>170.26439683168041</v>
      </c>
      <c r="M240" s="635">
        <v>32</v>
      </c>
      <c r="N240" s="636">
        <v>5448.4606986137733</v>
      </c>
    </row>
    <row r="241" spans="1:14" ht="14.4" customHeight="1" x14ac:dyDescent="0.3">
      <c r="A241" s="631" t="s">
        <v>528</v>
      </c>
      <c r="B241" s="632" t="s">
        <v>530</v>
      </c>
      <c r="C241" s="633" t="s">
        <v>550</v>
      </c>
      <c r="D241" s="634" t="s">
        <v>551</v>
      </c>
      <c r="E241" s="633" t="s">
        <v>531</v>
      </c>
      <c r="F241" s="634" t="s">
        <v>532</v>
      </c>
      <c r="G241" s="633" t="s">
        <v>559</v>
      </c>
      <c r="H241" s="633" t="s">
        <v>1139</v>
      </c>
      <c r="I241" s="633" t="s">
        <v>1140</v>
      </c>
      <c r="J241" s="633" t="s">
        <v>1141</v>
      </c>
      <c r="K241" s="633" t="s">
        <v>1142</v>
      </c>
      <c r="L241" s="635">
        <v>87.65</v>
      </c>
      <c r="M241" s="635">
        <v>1</v>
      </c>
      <c r="N241" s="636">
        <v>87.65</v>
      </c>
    </row>
    <row r="242" spans="1:14" ht="14.4" customHeight="1" x14ac:dyDescent="0.3">
      <c r="A242" s="631" t="s">
        <v>528</v>
      </c>
      <c r="B242" s="632" t="s">
        <v>530</v>
      </c>
      <c r="C242" s="633" t="s">
        <v>550</v>
      </c>
      <c r="D242" s="634" t="s">
        <v>551</v>
      </c>
      <c r="E242" s="633" t="s">
        <v>531</v>
      </c>
      <c r="F242" s="634" t="s">
        <v>532</v>
      </c>
      <c r="G242" s="633" t="s">
        <v>559</v>
      </c>
      <c r="H242" s="633" t="s">
        <v>644</v>
      </c>
      <c r="I242" s="633" t="s">
        <v>246</v>
      </c>
      <c r="J242" s="633" t="s">
        <v>645</v>
      </c>
      <c r="K242" s="633"/>
      <c r="L242" s="635">
        <v>42.350000000000009</v>
      </c>
      <c r="M242" s="635">
        <v>2</v>
      </c>
      <c r="N242" s="636">
        <v>84.700000000000017</v>
      </c>
    </row>
    <row r="243" spans="1:14" ht="14.4" customHeight="1" x14ac:dyDescent="0.3">
      <c r="A243" s="631" t="s">
        <v>528</v>
      </c>
      <c r="B243" s="632" t="s">
        <v>530</v>
      </c>
      <c r="C243" s="633" t="s">
        <v>550</v>
      </c>
      <c r="D243" s="634" t="s">
        <v>551</v>
      </c>
      <c r="E243" s="633" t="s">
        <v>531</v>
      </c>
      <c r="F243" s="634" t="s">
        <v>532</v>
      </c>
      <c r="G243" s="633" t="s">
        <v>559</v>
      </c>
      <c r="H243" s="633" t="s">
        <v>656</v>
      </c>
      <c r="I243" s="633" t="s">
        <v>246</v>
      </c>
      <c r="J243" s="633" t="s">
        <v>657</v>
      </c>
      <c r="K243" s="633" t="s">
        <v>658</v>
      </c>
      <c r="L243" s="635">
        <v>43.48</v>
      </c>
      <c r="M243" s="635">
        <v>1</v>
      </c>
      <c r="N243" s="636">
        <v>43.48</v>
      </c>
    </row>
    <row r="244" spans="1:14" ht="14.4" customHeight="1" x14ac:dyDescent="0.3">
      <c r="A244" s="631" t="s">
        <v>528</v>
      </c>
      <c r="B244" s="632" t="s">
        <v>530</v>
      </c>
      <c r="C244" s="633" t="s">
        <v>550</v>
      </c>
      <c r="D244" s="634" t="s">
        <v>551</v>
      </c>
      <c r="E244" s="633" t="s">
        <v>531</v>
      </c>
      <c r="F244" s="634" t="s">
        <v>532</v>
      </c>
      <c r="G244" s="633" t="s">
        <v>559</v>
      </c>
      <c r="H244" s="633" t="s">
        <v>704</v>
      </c>
      <c r="I244" s="633" t="s">
        <v>246</v>
      </c>
      <c r="J244" s="633" t="s">
        <v>705</v>
      </c>
      <c r="K244" s="633"/>
      <c r="L244" s="635">
        <v>147.50000000000003</v>
      </c>
      <c r="M244" s="635">
        <v>1</v>
      </c>
      <c r="N244" s="636">
        <v>147.50000000000003</v>
      </c>
    </row>
    <row r="245" spans="1:14" ht="14.4" customHeight="1" x14ac:dyDescent="0.3">
      <c r="A245" s="631" t="s">
        <v>528</v>
      </c>
      <c r="B245" s="632" t="s">
        <v>530</v>
      </c>
      <c r="C245" s="633" t="s">
        <v>550</v>
      </c>
      <c r="D245" s="634" t="s">
        <v>551</v>
      </c>
      <c r="E245" s="633" t="s">
        <v>531</v>
      </c>
      <c r="F245" s="634" t="s">
        <v>532</v>
      </c>
      <c r="G245" s="633" t="s">
        <v>559</v>
      </c>
      <c r="H245" s="633" t="s">
        <v>939</v>
      </c>
      <c r="I245" s="633" t="s">
        <v>940</v>
      </c>
      <c r="J245" s="633" t="s">
        <v>941</v>
      </c>
      <c r="K245" s="633" t="s">
        <v>942</v>
      </c>
      <c r="L245" s="635">
        <v>220.52014410798145</v>
      </c>
      <c r="M245" s="635">
        <v>13</v>
      </c>
      <c r="N245" s="636">
        <v>2866.7618734037587</v>
      </c>
    </row>
    <row r="246" spans="1:14" ht="14.4" customHeight="1" x14ac:dyDescent="0.3">
      <c r="A246" s="631" t="s">
        <v>528</v>
      </c>
      <c r="B246" s="632" t="s">
        <v>530</v>
      </c>
      <c r="C246" s="633" t="s">
        <v>550</v>
      </c>
      <c r="D246" s="634" t="s">
        <v>551</v>
      </c>
      <c r="E246" s="633" t="s">
        <v>531</v>
      </c>
      <c r="F246" s="634" t="s">
        <v>532</v>
      </c>
      <c r="G246" s="633" t="s">
        <v>559</v>
      </c>
      <c r="H246" s="633" t="s">
        <v>1143</v>
      </c>
      <c r="I246" s="633" t="s">
        <v>1144</v>
      </c>
      <c r="J246" s="633" t="s">
        <v>1145</v>
      </c>
      <c r="K246" s="633" t="s">
        <v>1146</v>
      </c>
      <c r="L246" s="635">
        <v>291.5</v>
      </c>
      <c r="M246" s="635">
        <v>1</v>
      </c>
      <c r="N246" s="636">
        <v>291.5</v>
      </c>
    </row>
    <row r="247" spans="1:14" ht="14.4" customHeight="1" x14ac:dyDescent="0.3">
      <c r="A247" s="631" t="s">
        <v>528</v>
      </c>
      <c r="B247" s="632" t="s">
        <v>530</v>
      </c>
      <c r="C247" s="633" t="s">
        <v>550</v>
      </c>
      <c r="D247" s="634" t="s">
        <v>551</v>
      </c>
      <c r="E247" s="633" t="s">
        <v>531</v>
      </c>
      <c r="F247" s="634" t="s">
        <v>532</v>
      </c>
      <c r="G247" s="633" t="s">
        <v>559</v>
      </c>
      <c r="H247" s="633" t="s">
        <v>1147</v>
      </c>
      <c r="I247" s="633" t="s">
        <v>246</v>
      </c>
      <c r="J247" s="633" t="s">
        <v>1148</v>
      </c>
      <c r="K247" s="633" t="s">
        <v>1149</v>
      </c>
      <c r="L247" s="635">
        <v>33.6598654564946</v>
      </c>
      <c r="M247" s="635">
        <v>1</v>
      </c>
      <c r="N247" s="636">
        <v>33.6598654564946</v>
      </c>
    </row>
    <row r="248" spans="1:14" ht="14.4" customHeight="1" x14ac:dyDescent="0.3">
      <c r="A248" s="631" t="s">
        <v>528</v>
      </c>
      <c r="B248" s="632" t="s">
        <v>530</v>
      </c>
      <c r="C248" s="633" t="s">
        <v>550</v>
      </c>
      <c r="D248" s="634" t="s">
        <v>551</v>
      </c>
      <c r="E248" s="633" t="s">
        <v>531</v>
      </c>
      <c r="F248" s="634" t="s">
        <v>532</v>
      </c>
      <c r="G248" s="633" t="s">
        <v>559</v>
      </c>
      <c r="H248" s="633" t="s">
        <v>1150</v>
      </c>
      <c r="I248" s="633" t="s">
        <v>246</v>
      </c>
      <c r="J248" s="633" t="s">
        <v>1151</v>
      </c>
      <c r="K248" s="633"/>
      <c r="L248" s="635">
        <v>59.9</v>
      </c>
      <c r="M248" s="635">
        <v>2</v>
      </c>
      <c r="N248" s="636">
        <v>119.8</v>
      </c>
    </row>
    <row r="249" spans="1:14" ht="14.4" customHeight="1" x14ac:dyDescent="0.3">
      <c r="A249" s="631" t="s">
        <v>528</v>
      </c>
      <c r="B249" s="632" t="s">
        <v>530</v>
      </c>
      <c r="C249" s="633" t="s">
        <v>550</v>
      </c>
      <c r="D249" s="634" t="s">
        <v>551</v>
      </c>
      <c r="E249" s="633" t="s">
        <v>531</v>
      </c>
      <c r="F249" s="634" t="s">
        <v>532</v>
      </c>
      <c r="G249" s="633" t="s">
        <v>559</v>
      </c>
      <c r="H249" s="633" t="s">
        <v>1152</v>
      </c>
      <c r="I249" s="633" t="s">
        <v>1153</v>
      </c>
      <c r="J249" s="633" t="s">
        <v>1154</v>
      </c>
      <c r="K249" s="633" t="s">
        <v>1155</v>
      </c>
      <c r="L249" s="635">
        <v>153.77000000000001</v>
      </c>
      <c r="M249" s="635">
        <v>2</v>
      </c>
      <c r="N249" s="636">
        <v>307.54000000000002</v>
      </c>
    </row>
    <row r="250" spans="1:14" ht="14.4" customHeight="1" x14ac:dyDescent="0.3">
      <c r="A250" s="631" t="s">
        <v>528</v>
      </c>
      <c r="B250" s="632" t="s">
        <v>530</v>
      </c>
      <c r="C250" s="633" t="s">
        <v>550</v>
      </c>
      <c r="D250" s="634" t="s">
        <v>551</v>
      </c>
      <c r="E250" s="633" t="s">
        <v>531</v>
      </c>
      <c r="F250" s="634" t="s">
        <v>532</v>
      </c>
      <c r="G250" s="633" t="s">
        <v>559</v>
      </c>
      <c r="H250" s="633" t="s">
        <v>737</v>
      </c>
      <c r="I250" s="633" t="s">
        <v>246</v>
      </c>
      <c r="J250" s="633" t="s">
        <v>738</v>
      </c>
      <c r="K250" s="633"/>
      <c r="L250" s="635">
        <v>169.93947469911913</v>
      </c>
      <c r="M250" s="635">
        <v>1</v>
      </c>
      <c r="N250" s="636">
        <v>169.93947469911913</v>
      </c>
    </row>
    <row r="251" spans="1:14" ht="14.4" customHeight="1" x14ac:dyDescent="0.3">
      <c r="A251" s="631" t="s">
        <v>528</v>
      </c>
      <c r="B251" s="632" t="s">
        <v>530</v>
      </c>
      <c r="C251" s="633" t="s">
        <v>550</v>
      </c>
      <c r="D251" s="634" t="s">
        <v>551</v>
      </c>
      <c r="E251" s="633" t="s">
        <v>531</v>
      </c>
      <c r="F251" s="634" t="s">
        <v>532</v>
      </c>
      <c r="G251" s="633" t="s">
        <v>559</v>
      </c>
      <c r="H251" s="633" t="s">
        <v>1156</v>
      </c>
      <c r="I251" s="633" t="s">
        <v>1156</v>
      </c>
      <c r="J251" s="633" t="s">
        <v>941</v>
      </c>
      <c r="K251" s="633" t="s">
        <v>1157</v>
      </c>
      <c r="L251" s="635">
        <v>215.6</v>
      </c>
      <c r="M251" s="635">
        <v>1</v>
      </c>
      <c r="N251" s="636">
        <v>215.6</v>
      </c>
    </row>
    <row r="252" spans="1:14" ht="14.4" customHeight="1" x14ac:dyDescent="0.3">
      <c r="A252" s="631" t="s">
        <v>528</v>
      </c>
      <c r="B252" s="632" t="s">
        <v>530</v>
      </c>
      <c r="C252" s="633" t="s">
        <v>550</v>
      </c>
      <c r="D252" s="634" t="s">
        <v>551</v>
      </c>
      <c r="E252" s="633" t="s">
        <v>531</v>
      </c>
      <c r="F252" s="634" t="s">
        <v>532</v>
      </c>
      <c r="G252" s="633" t="s">
        <v>742</v>
      </c>
      <c r="H252" s="633" t="s">
        <v>1158</v>
      </c>
      <c r="I252" s="633" t="s">
        <v>1159</v>
      </c>
      <c r="J252" s="633" t="s">
        <v>981</v>
      </c>
      <c r="K252" s="633" t="s">
        <v>1160</v>
      </c>
      <c r="L252" s="635">
        <v>111.13545181217202</v>
      </c>
      <c r="M252" s="635">
        <v>80</v>
      </c>
      <c r="N252" s="636">
        <v>8890.8361449737622</v>
      </c>
    </row>
    <row r="253" spans="1:14" ht="14.4" customHeight="1" x14ac:dyDescent="0.3">
      <c r="A253" s="631" t="s">
        <v>528</v>
      </c>
      <c r="B253" s="632" t="s">
        <v>530</v>
      </c>
      <c r="C253" s="633" t="s">
        <v>552</v>
      </c>
      <c r="D253" s="634" t="s">
        <v>553</v>
      </c>
      <c r="E253" s="633" t="s">
        <v>531</v>
      </c>
      <c r="F253" s="634" t="s">
        <v>532</v>
      </c>
      <c r="G253" s="633" t="s">
        <v>559</v>
      </c>
      <c r="H253" s="633" t="s">
        <v>853</v>
      </c>
      <c r="I253" s="633" t="s">
        <v>853</v>
      </c>
      <c r="J253" s="633" t="s">
        <v>854</v>
      </c>
      <c r="K253" s="633" t="s">
        <v>855</v>
      </c>
      <c r="L253" s="635">
        <v>179.4</v>
      </c>
      <c r="M253" s="635">
        <v>65</v>
      </c>
      <c r="N253" s="636">
        <v>11661</v>
      </c>
    </row>
    <row r="254" spans="1:14" ht="14.4" customHeight="1" x14ac:dyDescent="0.3">
      <c r="A254" s="631" t="s">
        <v>528</v>
      </c>
      <c r="B254" s="632" t="s">
        <v>530</v>
      </c>
      <c r="C254" s="633" t="s">
        <v>552</v>
      </c>
      <c r="D254" s="634" t="s">
        <v>553</v>
      </c>
      <c r="E254" s="633" t="s">
        <v>531</v>
      </c>
      <c r="F254" s="634" t="s">
        <v>532</v>
      </c>
      <c r="G254" s="633" t="s">
        <v>559</v>
      </c>
      <c r="H254" s="633" t="s">
        <v>856</v>
      </c>
      <c r="I254" s="633" t="s">
        <v>856</v>
      </c>
      <c r="J254" s="633" t="s">
        <v>857</v>
      </c>
      <c r="K254" s="633" t="s">
        <v>858</v>
      </c>
      <c r="L254" s="635">
        <v>181.59</v>
      </c>
      <c r="M254" s="635">
        <v>12</v>
      </c>
      <c r="N254" s="636">
        <v>2179.08</v>
      </c>
    </row>
    <row r="255" spans="1:14" ht="14.4" customHeight="1" x14ac:dyDescent="0.3">
      <c r="A255" s="631" t="s">
        <v>528</v>
      </c>
      <c r="B255" s="632" t="s">
        <v>530</v>
      </c>
      <c r="C255" s="633" t="s">
        <v>552</v>
      </c>
      <c r="D255" s="634" t="s">
        <v>553</v>
      </c>
      <c r="E255" s="633" t="s">
        <v>531</v>
      </c>
      <c r="F255" s="634" t="s">
        <v>532</v>
      </c>
      <c r="G255" s="633" t="s">
        <v>559</v>
      </c>
      <c r="H255" s="633" t="s">
        <v>1161</v>
      </c>
      <c r="I255" s="633" t="s">
        <v>1161</v>
      </c>
      <c r="J255" s="633" t="s">
        <v>1162</v>
      </c>
      <c r="K255" s="633" t="s">
        <v>858</v>
      </c>
      <c r="L255" s="635">
        <v>149.5</v>
      </c>
      <c r="M255" s="635">
        <v>1</v>
      </c>
      <c r="N255" s="636">
        <v>149.5</v>
      </c>
    </row>
    <row r="256" spans="1:14" ht="14.4" customHeight="1" x14ac:dyDescent="0.3">
      <c r="A256" s="631" t="s">
        <v>528</v>
      </c>
      <c r="B256" s="632" t="s">
        <v>530</v>
      </c>
      <c r="C256" s="633" t="s">
        <v>552</v>
      </c>
      <c r="D256" s="634" t="s">
        <v>553</v>
      </c>
      <c r="E256" s="633" t="s">
        <v>531</v>
      </c>
      <c r="F256" s="634" t="s">
        <v>532</v>
      </c>
      <c r="G256" s="633" t="s">
        <v>559</v>
      </c>
      <c r="H256" s="633" t="s">
        <v>1163</v>
      </c>
      <c r="I256" s="633" t="s">
        <v>1163</v>
      </c>
      <c r="J256" s="633" t="s">
        <v>1162</v>
      </c>
      <c r="K256" s="633" t="s">
        <v>1164</v>
      </c>
      <c r="L256" s="635">
        <v>232.3</v>
      </c>
      <c r="M256" s="635">
        <v>1</v>
      </c>
      <c r="N256" s="636">
        <v>232.3</v>
      </c>
    </row>
    <row r="257" spans="1:14" ht="14.4" customHeight="1" x14ac:dyDescent="0.3">
      <c r="A257" s="631" t="s">
        <v>528</v>
      </c>
      <c r="B257" s="632" t="s">
        <v>530</v>
      </c>
      <c r="C257" s="633" t="s">
        <v>552</v>
      </c>
      <c r="D257" s="634" t="s">
        <v>553</v>
      </c>
      <c r="E257" s="633" t="s">
        <v>531</v>
      </c>
      <c r="F257" s="634" t="s">
        <v>532</v>
      </c>
      <c r="G257" s="633" t="s">
        <v>559</v>
      </c>
      <c r="H257" s="633" t="s">
        <v>859</v>
      </c>
      <c r="I257" s="633" t="s">
        <v>859</v>
      </c>
      <c r="J257" s="633" t="s">
        <v>854</v>
      </c>
      <c r="K257" s="633" t="s">
        <v>860</v>
      </c>
      <c r="L257" s="635">
        <v>97.179850739302481</v>
      </c>
      <c r="M257" s="635">
        <v>22</v>
      </c>
      <c r="N257" s="636">
        <v>2137.9567162646545</v>
      </c>
    </row>
    <row r="258" spans="1:14" ht="14.4" customHeight="1" x14ac:dyDescent="0.3">
      <c r="A258" s="631" t="s">
        <v>528</v>
      </c>
      <c r="B258" s="632" t="s">
        <v>530</v>
      </c>
      <c r="C258" s="633" t="s">
        <v>552</v>
      </c>
      <c r="D258" s="634" t="s">
        <v>553</v>
      </c>
      <c r="E258" s="633" t="s">
        <v>531</v>
      </c>
      <c r="F258" s="634" t="s">
        <v>532</v>
      </c>
      <c r="G258" s="633" t="s">
        <v>559</v>
      </c>
      <c r="H258" s="633" t="s">
        <v>995</v>
      </c>
      <c r="I258" s="633" t="s">
        <v>995</v>
      </c>
      <c r="J258" s="633" t="s">
        <v>854</v>
      </c>
      <c r="K258" s="633" t="s">
        <v>996</v>
      </c>
      <c r="L258" s="635">
        <v>97.75</v>
      </c>
      <c r="M258" s="635">
        <v>20</v>
      </c>
      <c r="N258" s="636">
        <v>1955</v>
      </c>
    </row>
    <row r="259" spans="1:14" ht="14.4" customHeight="1" x14ac:dyDescent="0.3">
      <c r="A259" s="631" t="s">
        <v>528</v>
      </c>
      <c r="B259" s="632" t="s">
        <v>530</v>
      </c>
      <c r="C259" s="633" t="s">
        <v>552</v>
      </c>
      <c r="D259" s="634" t="s">
        <v>553</v>
      </c>
      <c r="E259" s="633" t="s">
        <v>531</v>
      </c>
      <c r="F259" s="634" t="s">
        <v>532</v>
      </c>
      <c r="G259" s="633" t="s">
        <v>559</v>
      </c>
      <c r="H259" s="633" t="s">
        <v>1165</v>
      </c>
      <c r="I259" s="633" t="s">
        <v>1166</v>
      </c>
      <c r="J259" s="633" t="s">
        <v>1167</v>
      </c>
      <c r="K259" s="633" t="s">
        <v>999</v>
      </c>
      <c r="L259" s="635">
        <v>53.649785553800797</v>
      </c>
      <c r="M259" s="635">
        <v>1</v>
      </c>
      <c r="N259" s="636">
        <v>53.649785553800797</v>
      </c>
    </row>
    <row r="260" spans="1:14" ht="14.4" customHeight="1" x14ac:dyDescent="0.3">
      <c r="A260" s="631" t="s">
        <v>528</v>
      </c>
      <c r="B260" s="632" t="s">
        <v>530</v>
      </c>
      <c r="C260" s="633" t="s">
        <v>552</v>
      </c>
      <c r="D260" s="634" t="s">
        <v>553</v>
      </c>
      <c r="E260" s="633" t="s">
        <v>531</v>
      </c>
      <c r="F260" s="634" t="s">
        <v>532</v>
      </c>
      <c r="G260" s="633" t="s">
        <v>559</v>
      </c>
      <c r="H260" s="633" t="s">
        <v>1168</v>
      </c>
      <c r="I260" s="633" t="s">
        <v>1169</v>
      </c>
      <c r="J260" s="633" t="s">
        <v>1170</v>
      </c>
      <c r="K260" s="633" t="s">
        <v>1171</v>
      </c>
      <c r="L260" s="635">
        <v>84.569847617758668</v>
      </c>
      <c r="M260" s="635">
        <v>2</v>
      </c>
      <c r="N260" s="636">
        <v>169.13969523551734</v>
      </c>
    </row>
    <row r="261" spans="1:14" ht="14.4" customHeight="1" x14ac:dyDescent="0.3">
      <c r="A261" s="631" t="s">
        <v>528</v>
      </c>
      <c r="B261" s="632" t="s">
        <v>530</v>
      </c>
      <c r="C261" s="633" t="s">
        <v>552</v>
      </c>
      <c r="D261" s="634" t="s">
        <v>553</v>
      </c>
      <c r="E261" s="633" t="s">
        <v>531</v>
      </c>
      <c r="F261" s="634" t="s">
        <v>532</v>
      </c>
      <c r="G261" s="633" t="s">
        <v>559</v>
      </c>
      <c r="H261" s="633" t="s">
        <v>861</v>
      </c>
      <c r="I261" s="633" t="s">
        <v>862</v>
      </c>
      <c r="J261" s="633" t="s">
        <v>863</v>
      </c>
      <c r="K261" s="633" t="s">
        <v>864</v>
      </c>
      <c r="L261" s="635">
        <v>96.711008507003967</v>
      </c>
      <c r="M261" s="635">
        <v>29</v>
      </c>
      <c r="N261" s="636">
        <v>2804.6192467031151</v>
      </c>
    </row>
    <row r="262" spans="1:14" ht="14.4" customHeight="1" x14ac:dyDescent="0.3">
      <c r="A262" s="631" t="s">
        <v>528</v>
      </c>
      <c r="B262" s="632" t="s">
        <v>530</v>
      </c>
      <c r="C262" s="633" t="s">
        <v>552</v>
      </c>
      <c r="D262" s="634" t="s">
        <v>553</v>
      </c>
      <c r="E262" s="633" t="s">
        <v>531</v>
      </c>
      <c r="F262" s="634" t="s">
        <v>532</v>
      </c>
      <c r="G262" s="633" t="s">
        <v>559</v>
      </c>
      <c r="H262" s="633" t="s">
        <v>865</v>
      </c>
      <c r="I262" s="633" t="s">
        <v>866</v>
      </c>
      <c r="J262" s="633" t="s">
        <v>700</v>
      </c>
      <c r="K262" s="633" t="s">
        <v>867</v>
      </c>
      <c r="L262" s="635">
        <v>170.12000000000006</v>
      </c>
      <c r="M262" s="635">
        <v>2</v>
      </c>
      <c r="N262" s="636">
        <v>340.24000000000012</v>
      </c>
    </row>
    <row r="263" spans="1:14" ht="14.4" customHeight="1" x14ac:dyDescent="0.3">
      <c r="A263" s="631" t="s">
        <v>528</v>
      </c>
      <c r="B263" s="632" t="s">
        <v>530</v>
      </c>
      <c r="C263" s="633" t="s">
        <v>552</v>
      </c>
      <c r="D263" s="634" t="s">
        <v>553</v>
      </c>
      <c r="E263" s="633" t="s">
        <v>531</v>
      </c>
      <c r="F263" s="634" t="s">
        <v>532</v>
      </c>
      <c r="G263" s="633" t="s">
        <v>559</v>
      </c>
      <c r="H263" s="633" t="s">
        <v>1172</v>
      </c>
      <c r="I263" s="633" t="s">
        <v>1173</v>
      </c>
      <c r="J263" s="633" t="s">
        <v>1174</v>
      </c>
      <c r="K263" s="633" t="s">
        <v>1175</v>
      </c>
      <c r="L263" s="635">
        <v>66.5300656339829</v>
      </c>
      <c r="M263" s="635">
        <v>1</v>
      </c>
      <c r="N263" s="636">
        <v>66.5300656339829</v>
      </c>
    </row>
    <row r="264" spans="1:14" ht="14.4" customHeight="1" x14ac:dyDescent="0.3">
      <c r="A264" s="631" t="s">
        <v>528</v>
      </c>
      <c r="B264" s="632" t="s">
        <v>530</v>
      </c>
      <c r="C264" s="633" t="s">
        <v>552</v>
      </c>
      <c r="D264" s="634" t="s">
        <v>553</v>
      </c>
      <c r="E264" s="633" t="s">
        <v>531</v>
      </c>
      <c r="F264" s="634" t="s">
        <v>532</v>
      </c>
      <c r="G264" s="633" t="s">
        <v>559</v>
      </c>
      <c r="H264" s="633" t="s">
        <v>1176</v>
      </c>
      <c r="I264" s="633" t="s">
        <v>1177</v>
      </c>
      <c r="J264" s="633" t="s">
        <v>1178</v>
      </c>
      <c r="K264" s="633" t="s">
        <v>1179</v>
      </c>
      <c r="L264" s="635">
        <v>28.072941176470586</v>
      </c>
      <c r="M264" s="635">
        <v>17</v>
      </c>
      <c r="N264" s="636">
        <v>477.23999999999995</v>
      </c>
    </row>
    <row r="265" spans="1:14" ht="14.4" customHeight="1" x14ac:dyDescent="0.3">
      <c r="A265" s="631" t="s">
        <v>528</v>
      </c>
      <c r="B265" s="632" t="s">
        <v>530</v>
      </c>
      <c r="C265" s="633" t="s">
        <v>552</v>
      </c>
      <c r="D265" s="634" t="s">
        <v>553</v>
      </c>
      <c r="E265" s="633" t="s">
        <v>531</v>
      </c>
      <c r="F265" s="634" t="s">
        <v>532</v>
      </c>
      <c r="G265" s="633" t="s">
        <v>559</v>
      </c>
      <c r="H265" s="633" t="s">
        <v>568</v>
      </c>
      <c r="I265" s="633" t="s">
        <v>569</v>
      </c>
      <c r="J265" s="633" t="s">
        <v>570</v>
      </c>
      <c r="K265" s="633" t="s">
        <v>571</v>
      </c>
      <c r="L265" s="635">
        <v>81.210488838567699</v>
      </c>
      <c r="M265" s="635">
        <v>8</v>
      </c>
      <c r="N265" s="636">
        <v>649.68391070854159</v>
      </c>
    </row>
    <row r="266" spans="1:14" ht="14.4" customHeight="1" x14ac:dyDescent="0.3">
      <c r="A266" s="631" t="s">
        <v>528</v>
      </c>
      <c r="B266" s="632" t="s">
        <v>530</v>
      </c>
      <c r="C266" s="633" t="s">
        <v>552</v>
      </c>
      <c r="D266" s="634" t="s">
        <v>553</v>
      </c>
      <c r="E266" s="633" t="s">
        <v>531</v>
      </c>
      <c r="F266" s="634" t="s">
        <v>532</v>
      </c>
      <c r="G266" s="633" t="s">
        <v>559</v>
      </c>
      <c r="H266" s="633" t="s">
        <v>1180</v>
      </c>
      <c r="I266" s="633" t="s">
        <v>1181</v>
      </c>
      <c r="J266" s="633" t="s">
        <v>1182</v>
      </c>
      <c r="K266" s="633" t="s">
        <v>1183</v>
      </c>
      <c r="L266" s="635">
        <v>121.306</v>
      </c>
      <c r="M266" s="635">
        <v>10</v>
      </c>
      <c r="N266" s="636">
        <v>1213.06</v>
      </c>
    </row>
    <row r="267" spans="1:14" ht="14.4" customHeight="1" x14ac:dyDescent="0.3">
      <c r="A267" s="631" t="s">
        <v>528</v>
      </c>
      <c r="B267" s="632" t="s">
        <v>530</v>
      </c>
      <c r="C267" s="633" t="s">
        <v>552</v>
      </c>
      <c r="D267" s="634" t="s">
        <v>553</v>
      </c>
      <c r="E267" s="633" t="s">
        <v>531</v>
      </c>
      <c r="F267" s="634" t="s">
        <v>532</v>
      </c>
      <c r="G267" s="633" t="s">
        <v>559</v>
      </c>
      <c r="H267" s="633" t="s">
        <v>576</v>
      </c>
      <c r="I267" s="633" t="s">
        <v>577</v>
      </c>
      <c r="J267" s="633" t="s">
        <v>578</v>
      </c>
      <c r="K267" s="633" t="s">
        <v>567</v>
      </c>
      <c r="L267" s="635">
        <v>67.469667241150333</v>
      </c>
      <c r="M267" s="635">
        <v>4</v>
      </c>
      <c r="N267" s="636">
        <v>269.87866896460133</v>
      </c>
    </row>
    <row r="268" spans="1:14" ht="14.4" customHeight="1" x14ac:dyDescent="0.3">
      <c r="A268" s="631" t="s">
        <v>528</v>
      </c>
      <c r="B268" s="632" t="s">
        <v>530</v>
      </c>
      <c r="C268" s="633" t="s">
        <v>552</v>
      </c>
      <c r="D268" s="634" t="s">
        <v>553</v>
      </c>
      <c r="E268" s="633" t="s">
        <v>531</v>
      </c>
      <c r="F268" s="634" t="s">
        <v>532</v>
      </c>
      <c r="G268" s="633" t="s">
        <v>559</v>
      </c>
      <c r="H268" s="633" t="s">
        <v>1184</v>
      </c>
      <c r="I268" s="633" t="s">
        <v>1185</v>
      </c>
      <c r="J268" s="633" t="s">
        <v>1186</v>
      </c>
      <c r="K268" s="633" t="s">
        <v>1187</v>
      </c>
      <c r="L268" s="635">
        <v>369.70000000000005</v>
      </c>
      <c r="M268" s="635">
        <v>1</v>
      </c>
      <c r="N268" s="636">
        <v>369.70000000000005</v>
      </c>
    </row>
    <row r="269" spans="1:14" ht="14.4" customHeight="1" x14ac:dyDescent="0.3">
      <c r="A269" s="631" t="s">
        <v>528</v>
      </c>
      <c r="B269" s="632" t="s">
        <v>530</v>
      </c>
      <c r="C269" s="633" t="s">
        <v>552</v>
      </c>
      <c r="D269" s="634" t="s">
        <v>553</v>
      </c>
      <c r="E269" s="633" t="s">
        <v>531</v>
      </c>
      <c r="F269" s="634" t="s">
        <v>532</v>
      </c>
      <c r="G269" s="633" t="s">
        <v>559</v>
      </c>
      <c r="H269" s="633" t="s">
        <v>1188</v>
      </c>
      <c r="I269" s="633" t="s">
        <v>1189</v>
      </c>
      <c r="J269" s="633" t="s">
        <v>1190</v>
      </c>
      <c r="K269" s="633" t="s">
        <v>1191</v>
      </c>
      <c r="L269" s="635">
        <v>260.00100184442084</v>
      </c>
      <c r="M269" s="635">
        <v>7</v>
      </c>
      <c r="N269" s="636">
        <v>1820.0070129109461</v>
      </c>
    </row>
    <row r="270" spans="1:14" ht="14.4" customHeight="1" x14ac:dyDescent="0.3">
      <c r="A270" s="631" t="s">
        <v>528</v>
      </c>
      <c r="B270" s="632" t="s">
        <v>530</v>
      </c>
      <c r="C270" s="633" t="s">
        <v>552</v>
      </c>
      <c r="D270" s="634" t="s">
        <v>553</v>
      </c>
      <c r="E270" s="633" t="s">
        <v>531</v>
      </c>
      <c r="F270" s="634" t="s">
        <v>532</v>
      </c>
      <c r="G270" s="633" t="s">
        <v>559</v>
      </c>
      <c r="H270" s="633" t="s">
        <v>1192</v>
      </c>
      <c r="I270" s="633" t="s">
        <v>1193</v>
      </c>
      <c r="J270" s="633" t="s">
        <v>1194</v>
      </c>
      <c r="K270" s="633" t="s">
        <v>1191</v>
      </c>
      <c r="L270" s="635">
        <v>344.38999999999993</v>
      </c>
      <c r="M270" s="635">
        <v>6</v>
      </c>
      <c r="N270" s="636">
        <v>2066.3399999999997</v>
      </c>
    </row>
    <row r="271" spans="1:14" ht="14.4" customHeight="1" x14ac:dyDescent="0.3">
      <c r="A271" s="631" t="s">
        <v>528</v>
      </c>
      <c r="B271" s="632" t="s">
        <v>530</v>
      </c>
      <c r="C271" s="633" t="s">
        <v>552</v>
      </c>
      <c r="D271" s="634" t="s">
        <v>553</v>
      </c>
      <c r="E271" s="633" t="s">
        <v>531</v>
      </c>
      <c r="F271" s="634" t="s">
        <v>532</v>
      </c>
      <c r="G271" s="633" t="s">
        <v>559</v>
      </c>
      <c r="H271" s="633" t="s">
        <v>591</v>
      </c>
      <c r="I271" s="633" t="s">
        <v>591</v>
      </c>
      <c r="J271" s="633" t="s">
        <v>592</v>
      </c>
      <c r="K271" s="633" t="s">
        <v>593</v>
      </c>
      <c r="L271" s="635">
        <v>38.189999999999991</v>
      </c>
      <c r="M271" s="635">
        <v>10</v>
      </c>
      <c r="N271" s="636">
        <v>381.89999999999992</v>
      </c>
    </row>
    <row r="272" spans="1:14" ht="14.4" customHeight="1" x14ac:dyDescent="0.3">
      <c r="A272" s="631" t="s">
        <v>528</v>
      </c>
      <c r="B272" s="632" t="s">
        <v>530</v>
      </c>
      <c r="C272" s="633" t="s">
        <v>552</v>
      </c>
      <c r="D272" s="634" t="s">
        <v>553</v>
      </c>
      <c r="E272" s="633" t="s">
        <v>531</v>
      </c>
      <c r="F272" s="634" t="s">
        <v>532</v>
      </c>
      <c r="G272" s="633" t="s">
        <v>559</v>
      </c>
      <c r="H272" s="633" t="s">
        <v>875</v>
      </c>
      <c r="I272" s="633" t="s">
        <v>876</v>
      </c>
      <c r="J272" s="633" t="s">
        <v>877</v>
      </c>
      <c r="K272" s="633" t="s">
        <v>878</v>
      </c>
      <c r="L272" s="635">
        <v>339.62</v>
      </c>
      <c r="M272" s="635">
        <v>1</v>
      </c>
      <c r="N272" s="636">
        <v>339.62</v>
      </c>
    </row>
    <row r="273" spans="1:14" ht="14.4" customHeight="1" x14ac:dyDescent="0.3">
      <c r="A273" s="631" t="s">
        <v>528</v>
      </c>
      <c r="B273" s="632" t="s">
        <v>530</v>
      </c>
      <c r="C273" s="633" t="s">
        <v>552</v>
      </c>
      <c r="D273" s="634" t="s">
        <v>553</v>
      </c>
      <c r="E273" s="633" t="s">
        <v>531</v>
      </c>
      <c r="F273" s="634" t="s">
        <v>532</v>
      </c>
      <c r="G273" s="633" t="s">
        <v>559</v>
      </c>
      <c r="H273" s="633" t="s">
        <v>602</v>
      </c>
      <c r="I273" s="633" t="s">
        <v>603</v>
      </c>
      <c r="J273" s="633" t="s">
        <v>604</v>
      </c>
      <c r="K273" s="633" t="s">
        <v>605</v>
      </c>
      <c r="L273" s="635">
        <v>76.92</v>
      </c>
      <c r="M273" s="635">
        <v>1</v>
      </c>
      <c r="N273" s="636">
        <v>76.92</v>
      </c>
    </row>
    <row r="274" spans="1:14" ht="14.4" customHeight="1" x14ac:dyDescent="0.3">
      <c r="A274" s="631" t="s">
        <v>528</v>
      </c>
      <c r="B274" s="632" t="s">
        <v>530</v>
      </c>
      <c r="C274" s="633" t="s">
        <v>552</v>
      </c>
      <c r="D274" s="634" t="s">
        <v>553</v>
      </c>
      <c r="E274" s="633" t="s">
        <v>531</v>
      </c>
      <c r="F274" s="634" t="s">
        <v>532</v>
      </c>
      <c r="G274" s="633" t="s">
        <v>559</v>
      </c>
      <c r="H274" s="633" t="s">
        <v>1195</v>
      </c>
      <c r="I274" s="633" t="s">
        <v>1196</v>
      </c>
      <c r="J274" s="633" t="s">
        <v>1197</v>
      </c>
      <c r="K274" s="633" t="s">
        <v>1198</v>
      </c>
      <c r="L274" s="635">
        <v>75.440000000000026</v>
      </c>
      <c r="M274" s="635">
        <v>1</v>
      </c>
      <c r="N274" s="636">
        <v>75.440000000000026</v>
      </c>
    </row>
    <row r="275" spans="1:14" ht="14.4" customHeight="1" x14ac:dyDescent="0.3">
      <c r="A275" s="631" t="s">
        <v>528</v>
      </c>
      <c r="B275" s="632" t="s">
        <v>530</v>
      </c>
      <c r="C275" s="633" t="s">
        <v>552</v>
      </c>
      <c r="D275" s="634" t="s">
        <v>553</v>
      </c>
      <c r="E275" s="633" t="s">
        <v>531</v>
      </c>
      <c r="F275" s="634" t="s">
        <v>532</v>
      </c>
      <c r="G275" s="633" t="s">
        <v>559</v>
      </c>
      <c r="H275" s="633" t="s">
        <v>1199</v>
      </c>
      <c r="I275" s="633" t="s">
        <v>1200</v>
      </c>
      <c r="J275" s="633" t="s">
        <v>1201</v>
      </c>
      <c r="K275" s="633" t="s">
        <v>1202</v>
      </c>
      <c r="L275" s="635">
        <v>122.75000000000006</v>
      </c>
      <c r="M275" s="635">
        <v>1</v>
      </c>
      <c r="N275" s="636">
        <v>122.75000000000006</v>
      </c>
    </row>
    <row r="276" spans="1:14" ht="14.4" customHeight="1" x14ac:dyDescent="0.3">
      <c r="A276" s="631" t="s">
        <v>528</v>
      </c>
      <c r="B276" s="632" t="s">
        <v>530</v>
      </c>
      <c r="C276" s="633" t="s">
        <v>552</v>
      </c>
      <c r="D276" s="634" t="s">
        <v>553</v>
      </c>
      <c r="E276" s="633" t="s">
        <v>531</v>
      </c>
      <c r="F276" s="634" t="s">
        <v>532</v>
      </c>
      <c r="G276" s="633" t="s">
        <v>559</v>
      </c>
      <c r="H276" s="633" t="s">
        <v>618</v>
      </c>
      <c r="I276" s="633" t="s">
        <v>619</v>
      </c>
      <c r="J276" s="633" t="s">
        <v>620</v>
      </c>
      <c r="K276" s="633" t="s">
        <v>621</v>
      </c>
      <c r="L276" s="635">
        <v>22.300000000000008</v>
      </c>
      <c r="M276" s="635">
        <v>1</v>
      </c>
      <c r="N276" s="636">
        <v>22.300000000000008</v>
      </c>
    </row>
    <row r="277" spans="1:14" ht="14.4" customHeight="1" x14ac:dyDescent="0.3">
      <c r="A277" s="631" t="s">
        <v>528</v>
      </c>
      <c r="B277" s="632" t="s">
        <v>530</v>
      </c>
      <c r="C277" s="633" t="s">
        <v>552</v>
      </c>
      <c r="D277" s="634" t="s">
        <v>553</v>
      </c>
      <c r="E277" s="633" t="s">
        <v>531</v>
      </c>
      <c r="F277" s="634" t="s">
        <v>532</v>
      </c>
      <c r="G277" s="633" t="s">
        <v>559</v>
      </c>
      <c r="H277" s="633" t="s">
        <v>626</v>
      </c>
      <c r="I277" s="633" t="s">
        <v>627</v>
      </c>
      <c r="J277" s="633" t="s">
        <v>628</v>
      </c>
      <c r="K277" s="633" t="s">
        <v>629</v>
      </c>
      <c r="L277" s="635">
        <v>71.219876613791897</v>
      </c>
      <c r="M277" s="635">
        <v>1</v>
      </c>
      <c r="N277" s="636">
        <v>71.219876613791897</v>
      </c>
    </row>
    <row r="278" spans="1:14" ht="14.4" customHeight="1" x14ac:dyDescent="0.3">
      <c r="A278" s="631" t="s">
        <v>528</v>
      </c>
      <c r="B278" s="632" t="s">
        <v>530</v>
      </c>
      <c r="C278" s="633" t="s">
        <v>552</v>
      </c>
      <c r="D278" s="634" t="s">
        <v>553</v>
      </c>
      <c r="E278" s="633" t="s">
        <v>531</v>
      </c>
      <c r="F278" s="634" t="s">
        <v>532</v>
      </c>
      <c r="G278" s="633" t="s">
        <v>559</v>
      </c>
      <c r="H278" s="633" t="s">
        <v>883</v>
      </c>
      <c r="I278" s="633" t="s">
        <v>884</v>
      </c>
      <c r="J278" s="633" t="s">
        <v>885</v>
      </c>
      <c r="K278" s="633" t="s">
        <v>886</v>
      </c>
      <c r="L278" s="635">
        <v>45.779897420854773</v>
      </c>
      <c r="M278" s="635">
        <v>6</v>
      </c>
      <c r="N278" s="636">
        <v>274.67938452512863</v>
      </c>
    </row>
    <row r="279" spans="1:14" ht="14.4" customHeight="1" x14ac:dyDescent="0.3">
      <c r="A279" s="631" t="s">
        <v>528</v>
      </c>
      <c r="B279" s="632" t="s">
        <v>530</v>
      </c>
      <c r="C279" s="633" t="s">
        <v>552</v>
      </c>
      <c r="D279" s="634" t="s">
        <v>553</v>
      </c>
      <c r="E279" s="633" t="s">
        <v>531</v>
      </c>
      <c r="F279" s="634" t="s">
        <v>532</v>
      </c>
      <c r="G279" s="633" t="s">
        <v>559</v>
      </c>
      <c r="H279" s="633" t="s">
        <v>1203</v>
      </c>
      <c r="I279" s="633" t="s">
        <v>1204</v>
      </c>
      <c r="J279" s="633" t="s">
        <v>1205</v>
      </c>
      <c r="K279" s="633" t="s">
        <v>1206</v>
      </c>
      <c r="L279" s="635">
        <v>292.47000000000003</v>
      </c>
      <c r="M279" s="635">
        <v>1</v>
      </c>
      <c r="N279" s="636">
        <v>292.47000000000003</v>
      </c>
    </row>
    <row r="280" spans="1:14" ht="14.4" customHeight="1" x14ac:dyDescent="0.3">
      <c r="A280" s="631" t="s">
        <v>528</v>
      </c>
      <c r="B280" s="632" t="s">
        <v>530</v>
      </c>
      <c r="C280" s="633" t="s">
        <v>552</v>
      </c>
      <c r="D280" s="634" t="s">
        <v>553</v>
      </c>
      <c r="E280" s="633" t="s">
        <v>531</v>
      </c>
      <c r="F280" s="634" t="s">
        <v>532</v>
      </c>
      <c r="G280" s="633" t="s">
        <v>559</v>
      </c>
      <c r="H280" s="633" t="s">
        <v>1207</v>
      </c>
      <c r="I280" s="633" t="s">
        <v>1208</v>
      </c>
      <c r="J280" s="633" t="s">
        <v>1209</v>
      </c>
      <c r="K280" s="633" t="s">
        <v>1210</v>
      </c>
      <c r="L280" s="635">
        <v>392.88688722325122</v>
      </c>
      <c r="M280" s="635">
        <v>1</v>
      </c>
      <c r="N280" s="636">
        <v>392.88688722325122</v>
      </c>
    </row>
    <row r="281" spans="1:14" ht="14.4" customHeight="1" x14ac:dyDescent="0.3">
      <c r="A281" s="631" t="s">
        <v>528</v>
      </c>
      <c r="B281" s="632" t="s">
        <v>530</v>
      </c>
      <c r="C281" s="633" t="s">
        <v>552</v>
      </c>
      <c r="D281" s="634" t="s">
        <v>553</v>
      </c>
      <c r="E281" s="633" t="s">
        <v>531</v>
      </c>
      <c r="F281" s="634" t="s">
        <v>532</v>
      </c>
      <c r="G281" s="633" t="s">
        <v>559</v>
      </c>
      <c r="H281" s="633" t="s">
        <v>1211</v>
      </c>
      <c r="I281" s="633" t="s">
        <v>1212</v>
      </c>
      <c r="J281" s="633" t="s">
        <v>1213</v>
      </c>
      <c r="K281" s="633" t="s">
        <v>1214</v>
      </c>
      <c r="L281" s="635">
        <v>57.009999999999977</v>
      </c>
      <c r="M281" s="635">
        <v>1</v>
      </c>
      <c r="N281" s="636">
        <v>57.009999999999977</v>
      </c>
    </row>
    <row r="282" spans="1:14" ht="14.4" customHeight="1" x14ac:dyDescent="0.3">
      <c r="A282" s="631" t="s">
        <v>528</v>
      </c>
      <c r="B282" s="632" t="s">
        <v>530</v>
      </c>
      <c r="C282" s="633" t="s">
        <v>552</v>
      </c>
      <c r="D282" s="634" t="s">
        <v>553</v>
      </c>
      <c r="E282" s="633" t="s">
        <v>531</v>
      </c>
      <c r="F282" s="634" t="s">
        <v>532</v>
      </c>
      <c r="G282" s="633" t="s">
        <v>559</v>
      </c>
      <c r="H282" s="633" t="s">
        <v>1215</v>
      </c>
      <c r="I282" s="633" t="s">
        <v>246</v>
      </c>
      <c r="J282" s="633" t="s">
        <v>1216</v>
      </c>
      <c r="K282" s="633"/>
      <c r="L282" s="635">
        <v>639.01</v>
      </c>
      <c r="M282" s="635">
        <v>1</v>
      </c>
      <c r="N282" s="636">
        <v>639.01</v>
      </c>
    </row>
    <row r="283" spans="1:14" ht="14.4" customHeight="1" x14ac:dyDescent="0.3">
      <c r="A283" s="631" t="s">
        <v>528</v>
      </c>
      <c r="B283" s="632" t="s">
        <v>530</v>
      </c>
      <c r="C283" s="633" t="s">
        <v>552</v>
      </c>
      <c r="D283" s="634" t="s">
        <v>553</v>
      </c>
      <c r="E283" s="633" t="s">
        <v>531</v>
      </c>
      <c r="F283" s="634" t="s">
        <v>532</v>
      </c>
      <c r="G283" s="633" t="s">
        <v>559</v>
      </c>
      <c r="H283" s="633" t="s">
        <v>1217</v>
      </c>
      <c r="I283" s="633" t="s">
        <v>246</v>
      </c>
      <c r="J283" s="633" t="s">
        <v>1218</v>
      </c>
      <c r="K283" s="633"/>
      <c r="L283" s="635">
        <v>48.1</v>
      </c>
      <c r="M283" s="635">
        <v>1</v>
      </c>
      <c r="N283" s="636">
        <v>48.1</v>
      </c>
    </row>
    <row r="284" spans="1:14" ht="14.4" customHeight="1" x14ac:dyDescent="0.3">
      <c r="A284" s="631" t="s">
        <v>528</v>
      </c>
      <c r="B284" s="632" t="s">
        <v>530</v>
      </c>
      <c r="C284" s="633" t="s">
        <v>552</v>
      </c>
      <c r="D284" s="634" t="s">
        <v>553</v>
      </c>
      <c r="E284" s="633" t="s">
        <v>531</v>
      </c>
      <c r="F284" s="634" t="s">
        <v>532</v>
      </c>
      <c r="G284" s="633" t="s">
        <v>559</v>
      </c>
      <c r="H284" s="633" t="s">
        <v>644</v>
      </c>
      <c r="I284" s="633" t="s">
        <v>246</v>
      </c>
      <c r="J284" s="633" t="s">
        <v>645</v>
      </c>
      <c r="K284" s="633"/>
      <c r="L284" s="635">
        <v>41.99</v>
      </c>
      <c r="M284" s="635">
        <v>1</v>
      </c>
      <c r="N284" s="636">
        <v>41.99</v>
      </c>
    </row>
    <row r="285" spans="1:14" ht="14.4" customHeight="1" x14ac:dyDescent="0.3">
      <c r="A285" s="631" t="s">
        <v>528</v>
      </c>
      <c r="B285" s="632" t="s">
        <v>530</v>
      </c>
      <c r="C285" s="633" t="s">
        <v>552</v>
      </c>
      <c r="D285" s="634" t="s">
        <v>553</v>
      </c>
      <c r="E285" s="633" t="s">
        <v>531</v>
      </c>
      <c r="F285" s="634" t="s">
        <v>532</v>
      </c>
      <c r="G285" s="633" t="s">
        <v>559</v>
      </c>
      <c r="H285" s="633" t="s">
        <v>1219</v>
      </c>
      <c r="I285" s="633" t="s">
        <v>246</v>
      </c>
      <c r="J285" s="633" t="s">
        <v>1220</v>
      </c>
      <c r="K285" s="633"/>
      <c r="L285" s="635">
        <v>37.97</v>
      </c>
      <c r="M285" s="635">
        <v>1</v>
      </c>
      <c r="N285" s="636">
        <v>37.97</v>
      </c>
    </row>
    <row r="286" spans="1:14" ht="14.4" customHeight="1" x14ac:dyDescent="0.3">
      <c r="A286" s="631" t="s">
        <v>528</v>
      </c>
      <c r="B286" s="632" t="s">
        <v>530</v>
      </c>
      <c r="C286" s="633" t="s">
        <v>552</v>
      </c>
      <c r="D286" s="634" t="s">
        <v>553</v>
      </c>
      <c r="E286" s="633" t="s">
        <v>531</v>
      </c>
      <c r="F286" s="634" t="s">
        <v>532</v>
      </c>
      <c r="G286" s="633" t="s">
        <v>559</v>
      </c>
      <c r="H286" s="633" t="s">
        <v>646</v>
      </c>
      <c r="I286" s="633" t="s">
        <v>246</v>
      </c>
      <c r="J286" s="633" t="s">
        <v>647</v>
      </c>
      <c r="K286" s="633"/>
      <c r="L286" s="635">
        <v>146.57325734388618</v>
      </c>
      <c r="M286" s="635">
        <v>6</v>
      </c>
      <c r="N286" s="636">
        <v>879.43954406331704</v>
      </c>
    </row>
    <row r="287" spans="1:14" ht="14.4" customHeight="1" x14ac:dyDescent="0.3">
      <c r="A287" s="631" t="s">
        <v>528</v>
      </c>
      <c r="B287" s="632" t="s">
        <v>530</v>
      </c>
      <c r="C287" s="633" t="s">
        <v>552</v>
      </c>
      <c r="D287" s="634" t="s">
        <v>553</v>
      </c>
      <c r="E287" s="633" t="s">
        <v>531</v>
      </c>
      <c r="F287" s="634" t="s">
        <v>532</v>
      </c>
      <c r="G287" s="633" t="s">
        <v>559</v>
      </c>
      <c r="H287" s="633" t="s">
        <v>1221</v>
      </c>
      <c r="I287" s="633" t="s">
        <v>246</v>
      </c>
      <c r="J287" s="633" t="s">
        <v>1222</v>
      </c>
      <c r="K287" s="633"/>
      <c r="L287" s="635">
        <v>39.513333333333328</v>
      </c>
      <c r="M287" s="635">
        <v>3</v>
      </c>
      <c r="N287" s="636">
        <v>118.53999999999999</v>
      </c>
    </row>
    <row r="288" spans="1:14" ht="14.4" customHeight="1" x14ac:dyDescent="0.3">
      <c r="A288" s="631" t="s">
        <v>528</v>
      </c>
      <c r="B288" s="632" t="s">
        <v>530</v>
      </c>
      <c r="C288" s="633" t="s">
        <v>552</v>
      </c>
      <c r="D288" s="634" t="s">
        <v>553</v>
      </c>
      <c r="E288" s="633" t="s">
        <v>531</v>
      </c>
      <c r="F288" s="634" t="s">
        <v>532</v>
      </c>
      <c r="G288" s="633" t="s">
        <v>559</v>
      </c>
      <c r="H288" s="633" t="s">
        <v>659</v>
      </c>
      <c r="I288" s="633" t="s">
        <v>660</v>
      </c>
      <c r="J288" s="633" t="s">
        <v>661</v>
      </c>
      <c r="K288" s="633" t="s">
        <v>662</v>
      </c>
      <c r="L288" s="635">
        <v>59.21</v>
      </c>
      <c r="M288" s="635">
        <v>2</v>
      </c>
      <c r="N288" s="636">
        <v>118.42</v>
      </c>
    </row>
    <row r="289" spans="1:14" ht="14.4" customHeight="1" x14ac:dyDescent="0.3">
      <c r="A289" s="631" t="s">
        <v>528</v>
      </c>
      <c r="B289" s="632" t="s">
        <v>530</v>
      </c>
      <c r="C289" s="633" t="s">
        <v>552</v>
      </c>
      <c r="D289" s="634" t="s">
        <v>553</v>
      </c>
      <c r="E289" s="633" t="s">
        <v>531</v>
      </c>
      <c r="F289" s="634" t="s">
        <v>532</v>
      </c>
      <c r="G289" s="633" t="s">
        <v>559</v>
      </c>
      <c r="H289" s="633" t="s">
        <v>1223</v>
      </c>
      <c r="I289" s="633" t="s">
        <v>1224</v>
      </c>
      <c r="J289" s="633" t="s">
        <v>604</v>
      </c>
      <c r="K289" s="633" t="s">
        <v>1225</v>
      </c>
      <c r="L289" s="635">
        <v>61.380000000000017</v>
      </c>
      <c r="M289" s="635">
        <v>5</v>
      </c>
      <c r="N289" s="636">
        <v>306.90000000000009</v>
      </c>
    </row>
    <row r="290" spans="1:14" ht="14.4" customHeight="1" x14ac:dyDescent="0.3">
      <c r="A290" s="631" t="s">
        <v>528</v>
      </c>
      <c r="B290" s="632" t="s">
        <v>530</v>
      </c>
      <c r="C290" s="633" t="s">
        <v>552</v>
      </c>
      <c r="D290" s="634" t="s">
        <v>553</v>
      </c>
      <c r="E290" s="633" t="s">
        <v>531</v>
      </c>
      <c r="F290" s="634" t="s">
        <v>532</v>
      </c>
      <c r="G290" s="633" t="s">
        <v>559</v>
      </c>
      <c r="H290" s="633" t="s">
        <v>1226</v>
      </c>
      <c r="I290" s="633" t="s">
        <v>1227</v>
      </c>
      <c r="J290" s="633" t="s">
        <v>1228</v>
      </c>
      <c r="K290" s="633" t="s">
        <v>1229</v>
      </c>
      <c r="L290" s="635">
        <v>218.17793444379677</v>
      </c>
      <c r="M290" s="635">
        <v>4</v>
      </c>
      <c r="N290" s="636">
        <v>872.71173777518709</v>
      </c>
    </row>
    <row r="291" spans="1:14" ht="14.4" customHeight="1" x14ac:dyDescent="0.3">
      <c r="A291" s="631" t="s">
        <v>528</v>
      </c>
      <c r="B291" s="632" t="s">
        <v>530</v>
      </c>
      <c r="C291" s="633" t="s">
        <v>552</v>
      </c>
      <c r="D291" s="634" t="s">
        <v>553</v>
      </c>
      <c r="E291" s="633" t="s">
        <v>531</v>
      </c>
      <c r="F291" s="634" t="s">
        <v>532</v>
      </c>
      <c r="G291" s="633" t="s">
        <v>559</v>
      </c>
      <c r="H291" s="633" t="s">
        <v>1230</v>
      </c>
      <c r="I291" s="633" t="s">
        <v>1231</v>
      </c>
      <c r="J291" s="633" t="s">
        <v>1232</v>
      </c>
      <c r="K291" s="633" t="s">
        <v>1233</v>
      </c>
      <c r="L291" s="635">
        <v>527.84993153907533</v>
      </c>
      <c r="M291" s="635">
        <v>1</v>
      </c>
      <c r="N291" s="636">
        <v>527.84993153907533</v>
      </c>
    </row>
    <row r="292" spans="1:14" ht="14.4" customHeight="1" x14ac:dyDescent="0.3">
      <c r="A292" s="631" t="s">
        <v>528</v>
      </c>
      <c r="B292" s="632" t="s">
        <v>530</v>
      </c>
      <c r="C292" s="633" t="s">
        <v>552</v>
      </c>
      <c r="D292" s="634" t="s">
        <v>553</v>
      </c>
      <c r="E292" s="633" t="s">
        <v>531</v>
      </c>
      <c r="F292" s="634" t="s">
        <v>532</v>
      </c>
      <c r="G292" s="633" t="s">
        <v>559</v>
      </c>
      <c r="H292" s="633" t="s">
        <v>1234</v>
      </c>
      <c r="I292" s="633" t="s">
        <v>1235</v>
      </c>
      <c r="J292" s="633" t="s">
        <v>1236</v>
      </c>
      <c r="K292" s="633" t="s">
        <v>1237</v>
      </c>
      <c r="L292" s="635">
        <v>69.66</v>
      </c>
      <c r="M292" s="635">
        <v>1</v>
      </c>
      <c r="N292" s="636">
        <v>69.66</v>
      </c>
    </row>
    <row r="293" spans="1:14" ht="14.4" customHeight="1" x14ac:dyDescent="0.3">
      <c r="A293" s="631" t="s">
        <v>528</v>
      </c>
      <c r="B293" s="632" t="s">
        <v>530</v>
      </c>
      <c r="C293" s="633" t="s">
        <v>552</v>
      </c>
      <c r="D293" s="634" t="s">
        <v>553</v>
      </c>
      <c r="E293" s="633" t="s">
        <v>531</v>
      </c>
      <c r="F293" s="634" t="s">
        <v>532</v>
      </c>
      <c r="G293" s="633" t="s">
        <v>559</v>
      </c>
      <c r="H293" s="633" t="s">
        <v>1238</v>
      </c>
      <c r="I293" s="633" t="s">
        <v>1239</v>
      </c>
      <c r="J293" s="633" t="s">
        <v>1240</v>
      </c>
      <c r="K293" s="633" t="s">
        <v>1241</v>
      </c>
      <c r="L293" s="635">
        <v>1665.1999999999998</v>
      </c>
      <c r="M293" s="635">
        <v>3</v>
      </c>
      <c r="N293" s="636">
        <v>4995.5999999999995</v>
      </c>
    </row>
    <row r="294" spans="1:14" ht="14.4" customHeight="1" x14ac:dyDescent="0.3">
      <c r="A294" s="631" t="s">
        <v>528</v>
      </c>
      <c r="B294" s="632" t="s">
        <v>530</v>
      </c>
      <c r="C294" s="633" t="s">
        <v>552</v>
      </c>
      <c r="D294" s="634" t="s">
        <v>553</v>
      </c>
      <c r="E294" s="633" t="s">
        <v>531</v>
      </c>
      <c r="F294" s="634" t="s">
        <v>532</v>
      </c>
      <c r="G294" s="633" t="s">
        <v>559</v>
      </c>
      <c r="H294" s="633" t="s">
        <v>1242</v>
      </c>
      <c r="I294" s="633" t="s">
        <v>1242</v>
      </c>
      <c r="J294" s="633" t="s">
        <v>1243</v>
      </c>
      <c r="K294" s="633" t="s">
        <v>1244</v>
      </c>
      <c r="L294" s="635">
        <v>117.78</v>
      </c>
      <c r="M294" s="635">
        <v>1</v>
      </c>
      <c r="N294" s="636">
        <v>117.78</v>
      </c>
    </row>
    <row r="295" spans="1:14" ht="14.4" customHeight="1" x14ac:dyDescent="0.3">
      <c r="A295" s="631" t="s">
        <v>528</v>
      </c>
      <c r="B295" s="632" t="s">
        <v>530</v>
      </c>
      <c r="C295" s="633" t="s">
        <v>552</v>
      </c>
      <c r="D295" s="634" t="s">
        <v>553</v>
      </c>
      <c r="E295" s="633" t="s">
        <v>531</v>
      </c>
      <c r="F295" s="634" t="s">
        <v>532</v>
      </c>
      <c r="G295" s="633" t="s">
        <v>559</v>
      </c>
      <c r="H295" s="633" t="s">
        <v>677</v>
      </c>
      <c r="I295" s="633" t="s">
        <v>678</v>
      </c>
      <c r="J295" s="633" t="s">
        <v>608</v>
      </c>
      <c r="K295" s="633" t="s">
        <v>679</v>
      </c>
      <c r="L295" s="635">
        <v>60.350079954118094</v>
      </c>
      <c r="M295" s="635">
        <v>62</v>
      </c>
      <c r="N295" s="636">
        <v>3741.7049571553216</v>
      </c>
    </row>
    <row r="296" spans="1:14" ht="14.4" customHeight="1" x14ac:dyDescent="0.3">
      <c r="A296" s="631" t="s">
        <v>528</v>
      </c>
      <c r="B296" s="632" t="s">
        <v>530</v>
      </c>
      <c r="C296" s="633" t="s">
        <v>552</v>
      </c>
      <c r="D296" s="634" t="s">
        <v>553</v>
      </c>
      <c r="E296" s="633" t="s">
        <v>531</v>
      </c>
      <c r="F296" s="634" t="s">
        <v>532</v>
      </c>
      <c r="G296" s="633" t="s">
        <v>559</v>
      </c>
      <c r="H296" s="633" t="s">
        <v>1245</v>
      </c>
      <c r="I296" s="633" t="s">
        <v>1246</v>
      </c>
      <c r="J296" s="633" t="s">
        <v>1247</v>
      </c>
      <c r="K296" s="633" t="s">
        <v>1248</v>
      </c>
      <c r="L296" s="635">
        <v>197.47418723024711</v>
      </c>
      <c r="M296" s="635">
        <v>10</v>
      </c>
      <c r="N296" s="636">
        <v>1974.7418723024712</v>
      </c>
    </row>
    <row r="297" spans="1:14" ht="14.4" customHeight="1" x14ac:dyDescent="0.3">
      <c r="A297" s="631" t="s">
        <v>528</v>
      </c>
      <c r="B297" s="632" t="s">
        <v>530</v>
      </c>
      <c r="C297" s="633" t="s">
        <v>552</v>
      </c>
      <c r="D297" s="634" t="s">
        <v>553</v>
      </c>
      <c r="E297" s="633" t="s">
        <v>531</v>
      </c>
      <c r="F297" s="634" t="s">
        <v>532</v>
      </c>
      <c r="G297" s="633" t="s">
        <v>559</v>
      </c>
      <c r="H297" s="633" t="s">
        <v>1249</v>
      </c>
      <c r="I297" s="633" t="s">
        <v>1250</v>
      </c>
      <c r="J297" s="633" t="s">
        <v>1251</v>
      </c>
      <c r="K297" s="633" t="s">
        <v>1252</v>
      </c>
      <c r="L297" s="635">
        <v>75.239999999999995</v>
      </c>
      <c r="M297" s="635">
        <v>1</v>
      </c>
      <c r="N297" s="636">
        <v>75.239999999999995</v>
      </c>
    </row>
    <row r="298" spans="1:14" ht="14.4" customHeight="1" x14ac:dyDescent="0.3">
      <c r="A298" s="631" t="s">
        <v>528</v>
      </c>
      <c r="B298" s="632" t="s">
        <v>530</v>
      </c>
      <c r="C298" s="633" t="s">
        <v>552</v>
      </c>
      <c r="D298" s="634" t="s">
        <v>553</v>
      </c>
      <c r="E298" s="633" t="s">
        <v>531</v>
      </c>
      <c r="F298" s="634" t="s">
        <v>532</v>
      </c>
      <c r="G298" s="633" t="s">
        <v>559</v>
      </c>
      <c r="H298" s="633" t="s">
        <v>680</v>
      </c>
      <c r="I298" s="633" t="s">
        <v>681</v>
      </c>
      <c r="J298" s="633" t="s">
        <v>682</v>
      </c>
      <c r="K298" s="633" t="s">
        <v>683</v>
      </c>
      <c r="L298" s="635">
        <v>67.412304221500591</v>
      </c>
      <c r="M298" s="635">
        <v>1</v>
      </c>
      <c r="N298" s="636">
        <v>67.412304221500591</v>
      </c>
    </row>
    <row r="299" spans="1:14" ht="14.4" customHeight="1" x14ac:dyDescent="0.3">
      <c r="A299" s="631" t="s">
        <v>528</v>
      </c>
      <c r="B299" s="632" t="s">
        <v>530</v>
      </c>
      <c r="C299" s="633" t="s">
        <v>552</v>
      </c>
      <c r="D299" s="634" t="s">
        <v>553</v>
      </c>
      <c r="E299" s="633" t="s">
        <v>531</v>
      </c>
      <c r="F299" s="634" t="s">
        <v>532</v>
      </c>
      <c r="G299" s="633" t="s">
        <v>559</v>
      </c>
      <c r="H299" s="633" t="s">
        <v>1253</v>
      </c>
      <c r="I299" s="633" t="s">
        <v>1254</v>
      </c>
      <c r="J299" s="633" t="s">
        <v>1255</v>
      </c>
      <c r="K299" s="633" t="s">
        <v>1256</v>
      </c>
      <c r="L299" s="635">
        <v>72.040275000621051</v>
      </c>
      <c r="M299" s="635">
        <v>10</v>
      </c>
      <c r="N299" s="636">
        <v>720.40275000621045</v>
      </c>
    </row>
    <row r="300" spans="1:14" ht="14.4" customHeight="1" x14ac:dyDescent="0.3">
      <c r="A300" s="631" t="s">
        <v>528</v>
      </c>
      <c r="B300" s="632" t="s">
        <v>530</v>
      </c>
      <c r="C300" s="633" t="s">
        <v>552</v>
      </c>
      <c r="D300" s="634" t="s">
        <v>553</v>
      </c>
      <c r="E300" s="633" t="s">
        <v>531</v>
      </c>
      <c r="F300" s="634" t="s">
        <v>532</v>
      </c>
      <c r="G300" s="633" t="s">
        <v>559</v>
      </c>
      <c r="H300" s="633" t="s">
        <v>1257</v>
      </c>
      <c r="I300" s="633" t="s">
        <v>1258</v>
      </c>
      <c r="J300" s="633" t="s">
        <v>574</v>
      </c>
      <c r="K300" s="633" t="s">
        <v>1259</v>
      </c>
      <c r="L300" s="635">
        <v>147.91999999999999</v>
      </c>
      <c r="M300" s="635">
        <v>1</v>
      </c>
      <c r="N300" s="636">
        <v>147.91999999999999</v>
      </c>
    </row>
    <row r="301" spans="1:14" ht="14.4" customHeight="1" x14ac:dyDescent="0.3">
      <c r="A301" s="631" t="s">
        <v>528</v>
      </c>
      <c r="B301" s="632" t="s">
        <v>530</v>
      </c>
      <c r="C301" s="633" t="s">
        <v>552</v>
      </c>
      <c r="D301" s="634" t="s">
        <v>553</v>
      </c>
      <c r="E301" s="633" t="s">
        <v>531</v>
      </c>
      <c r="F301" s="634" t="s">
        <v>532</v>
      </c>
      <c r="G301" s="633" t="s">
        <v>559</v>
      </c>
      <c r="H301" s="633" t="s">
        <v>1260</v>
      </c>
      <c r="I301" s="633" t="s">
        <v>1261</v>
      </c>
      <c r="J301" s="633" t="s">
        <v>1262</v>
      </c>
      <c r="K301" s="633" t="s">
        <v>1263</v>
      </c>
      <c r="L301" s="635">
        <v>2663.16</v>
      </c>
      <c r="M301" s="635">
        <v>1</v>
      </c>
      <c r="N301" s="636">
        <v>2663.16</v>
      </c>
    </row>
    <row r="302" spans="1:14" ht="14.4" customHeight="1" x14ac:dyDescent="0.3">
      <c r="A302" s="631" t="s">
        <v>528</v>
      </c>
      <c r="B302" s="632" t="s">
        <v>530</v>
      </c>
      <c r="C302" s="633" t="s">
        <v>552</v>
      </c>
      <c r="D302" s="634" t="s">
        <v>553</v>
      </c>
      <c r="E302" s="633" t="s">
        <v>531</v>
      </c>
      <c r="F302" s="634" t="s">
        <v>532</v>
      </c>
      <c r="G302" s="633" t="s">
        <v>559</v>
      </c>
      <c r="H302" s="633" t="s">
        <v>1264</v>
      </c>
      <c r="I302" s="633" t="s">
        <v>1265</v>
      </c>
      <c r="J302" s="633" t="s">
        <v>1266</v>
      </c>
      <c r="K302" s="633" t="s">
        <v>1267</v>
      </c>
      <c r="L302" s="635">
        <v>79.93982913172843</v>
      </c>
      <c r="M302" s="635">
        <v>1</v>
      </c>
      <c r="N302" s="636">
        <v>79.93982913172843</v>
      </c>
    </row>
    <row r="303" spans="1:14" ht="14.4" customHeight="1" x14ac:dyDescent="0.3">
      <c r="A303" s="631" t="s">
        <v>528</v>
      </c>
      <c r="B303" s="632" t="s">
        <v>530</v>
      </c>
      <c r="C303" s="633" t="s">
        <v>552</v>
      </c>
      <c r="D303" s="634" t="s">
        <v>553</v>
      </c>
      <c r="E303" s="633" t="s">
        <v>531</v>
      </c>
      <c r="F303" s="634" t="s">
        <v>532</v>
      </c>
      <c r="G303" s="633" t="s">
        <v>559</v>
      </c>
      <c r="H303" s="633" t="s">
        <v>1268</v>
      </c>
      <c r="I303" s="633" t="s">
        <v>1269</v>
      </c>
      <c r="J303" s="633" t="s">
        <v>1270</v>
      </c>
      <c r="K303" s="633" t="s">
        <v>1271</v>
      </c>
      <c r="L303" s="635">
        <v>442.43535589011412</v>
      </c>
      <c r="M303" s="635">
        <v>1</v>
      </c>
      <c r="N303" s="636">
        <v>442.43535589011412</v>
      </c>
    </row>
    <row r="304" spans="1:14" ht="14.4" customHeight="1" x14ac:dyDescent="0.3">
      <c r="A304" s="631" t="s">
        <v>528</v>
      </c>
      <c r="B304" s="632" t="s">
        <v>530</v>
      </c>
      <c r="C304" s="633" t="s">
        <v>552</v>
      </c>
      <c r="D304" s="634" t="s">
        <v>553</v>
      </c>
      <c r="E304" s="633" t="s">
        <v>531</v>
      </c>
      <c r="F304" s="634" t="s">
        <v>532</v>
      </c>
      <c r="G304" s="633" t="s">
        <v>559</v>
      </c>
      <c r="H304" s="633" t="s">
        <v>1272</v>
      </c>
      <c r="I304" s="633" t="s">
        <v>246</v>
      </c>
      <c r="J304" s="633" t="s">
        <v>1273</v>
      </c>
      <c r="K304" s="633"/>
      <c r="L304" s="635">
        <v>37.700000000000003</v>
      </c>
      <c r="M304" s="635">
        <v>3</v>
      </c>
      <c r="N304" s="636">
        <v>113.10000000000001</v>
      </c>
    </row>
    <row r="305" spans="1:14" ht="14.4" customHeight="1" x14ac:dyDescent="0.3">
      <c r="A305" s="631" t="s">
        <v>528</v>
      </c>
      <c r="B305" s="632" t="s">
        <v>530</v>
      </c>
      <c r="C305" s="633" t="s">
        <v>552</v>
      </c>
      <c r="D305" s="634" t="s">
        <v>553</v>
      </c>
      <c r="E305" s="633" t="s">
        <v>531</v>
      </c>
      <c r="F305" s="634" t="s">
        <v>532</v>
      </c>
      <c r="G305" s="633" t="s">
        <v>559</v>
      </c>
      <c r="H305" s="633" t="s">
        <v>1274</v>
      </c>
      <c r="I305" s="633" t="s">
        <v>1275</v>
      </c>
      <c r="J305" s="633" t="s">
        <v>1276</v>
      </c>
      <c r="K305" s="633" t="s">
        <v>1277</v>
      </c>
      <c r="L305" s="635">
        <v>52.409711381661126</v>
      </c>
      <c r="M305" s="635">
        <v>2</v>
      </c>
      <c r="N305" s="636">
        <v>104.81942276332225</v>
      </c>
    </row>
    <row r="306" spans="1:14" ht="14.4" customHeight="1" x14ac:dyDescent="0.3">
      <c r="A306" s="631" t="s">
        <v>528</v>
      </c>
      <c r="B306" s="632" t="s">
        <v>530</v>
      </c>
      <c r="C306" s="633" t="s">
        <v>552</v>
      </c>
      <c r="D306" s="634" t="s">
        <v>553</v>
      </c>
      <c r="E306" s="633" t="s">
        <v>531</v>
      </c>
      <c r="F306" s="634" t="s">
        <v>532</v>
      </c>
      <c r="G306" s="633" t="s">
        <v>559</v>
      </c>
      <c r="H306" s="633" t="s">
        <v>1278</v>
      </c>
      <c r="I306" s="633" t="s">
        <v>246</v>
      </c>
      <c r="J306" s="633" t="s">
        <v>1279</v>
      </c>
      <c r="K306" s="633"/>
      <c r="L306" s="635">
        <v>38.72999999999999</v>
      </c>
      <c r="M306" s="635">
        <v>1</v>
      </c>
      <c r="N306" s="636">
        <v>38.72999999999999</v>
      </c>
    </row>
    <row r="307" spans="1:14" ht="14.4" customHeight="1" x14ac:dyDescent="0.3">
      <c r="A307" s="631" t="s">
        <v>528</v>
      </c>
      <c r="B307" s="632" t="s">
        <v>530</v>
      </c>
      <c r="C307" s="633" t="s">
        <v>552</v>
      </c>
      <c r="D307" s="634" t="s">
        <v>553</v>
      </c>
      <c r="E307" s="633" t="s">
        <v>531</v>
      </c>
      <c r="F307" s="634" t="s">
        <v>532</v>
      </c>
      <c r="G307" s="633" t="s">
        <v>559</v>
      </c>
      <c r="H307" s="633" t="s">
        <v>1280</v>
      </c>
      <c r="I307" s="633" t="s">
        <v>1281</v>
      </c>
      <c r="J307" s="633" t="s">
        <v>1282</v>
      </c>
      <c r="K307" s="633" t="s">
        <v>1283</v>
      </c>
      <c r="L307" s="635">
        <v>182.99999999999991</v>
      </c>
      <c r="M307" s="635">
        <v>1</v>
      </c>
      <c r="N307" s="636">
        <v>182.99999999999991</v>
      </c>
    </row>
    <row r="308" spans="1:14" ht="14.4" customHeight="1" x14ac:dyDescent="0.3">
      <c r="A308" s="631" t="s">
        <v>528</v>
      </c>
      <c r="B308" s="632" t="s">
        <v>530</v>
      </c>
      <c r="C308" s="633" t="s">
        <v>552</v>
      </c>
      <c r="D308" s="634" t="s">
        <v>553</v>
      </c>
      <c r="E308" s="633" t="s">
        <v>531</v>
      </c>
      <c r="F308" s="634" t="s">
        <v>532</v>
      </c>
      <c r="G308" s="633" t="s">
        <v>559</v>
      </c>
      <c r="H308" s="633" t="s">
        <v>931</v>
      </c>
      <c r="I308" s="633" t="s">
        <v>932</v>
      </c>
      <c r="J308" s="633" t="s">
        <v>933</v>
      </c>
      <c r="K308" s="633" t="s">
        <v>934</v>
      </c>
      <c r="L308" s="635">
        <v>56.78666653552218</v>
      </c>
      <c r="M308" s="635">
        <v>12</v>
      </c>
      <c r="N308" s="636">
        <v>681.43999842626613</v>
      </c>
    </row>
    <row r="309" spans="1:14" ht="14.4" customHeight="1" x14ac:dyDescent="0.3">
      <c r="A309" s="631" t="s">
        <v>528</v>
      </c>
      <c r="B309" s="632" t="s">
        <v>530</v>
      </c>
      <c r="C309" s="633" t="s">
        <v>552</v>
      </c>
      <c r="D309" s="634" t="s">
        <v>553</v>
      </c>
      <c r="E309" s="633" t="s">
        <v>531</v>
      </c>
      <c r="F309" s="634" t="s">
        <v>532</v>
      </c>
      <c r="G309" s="633" t="s">
        <v>559</v>
      </c>
      <c r="H309" s="633" t="s">
        <v>1284</v>
      </c>
      <c r="I309" s="633" t="s">
        <v>1285</v>
      </c>
      <c r="J309" s="633" t="s">
        <v>1286</v>
      </c>
      <c r="K309" s="633" t="s">
        <v>1287</v>
      </c>
      <c r="L309" s="635">
        <v>42.399963271726847</v>
      </c>
      <c r="M309" s="635">
        <v>2</v>
      </c>
      <c r="N309" s="636">
        <v>84.799926543453694</v>
      </c>
    </row>
    <row r="310" spans="1:14" ht="14.4" customHeight="1" x14ac:dyDescent="0.3">
      <c r="A310" s="631" t="s">
        <v>528</v>
      </c>
      <c r="B310" s="632" t="s">
        <v>530</v>
      </c>
      <c r="C310" s="633" t="s">
        <v>552</v>
      </c>
      <c r="D310" s="634" t="s">
        <v>553</v>
      </c>
      <c r="E310" s="633" t="s">
        <v>531</v>
      </c>
      <c r="F310" s="634" t="s">
        <v>532</v>
      </c>
      <c r="G310" s="633" t="s">
        <v>559</v>
      </c>
      <c r="H310" s="633" t="s">
        <v>702</v>
      </c>
      <c r="I310" s="633" t="s">
        <v>246</v>
      </c>
      <c r="J310" s="633" t="s">
        <v>703</v>
      </c>
      <c r="K310" s="633"/>
      <c r="L310" s="635">
        <v>104.75263157894737</v>
      </c>
      <c r="M310" s="635">
        <v>19</v>
      </c>
      <c r="N310" s="636">
        <v>1990.3</v>
      </c>
    </row>
    <row r="311" spans="1:14" ht="14.4" customHeight="1" x14ac:dyDescent="0.3">
      <c r="A311" s="631" t="s">
        <v>528</v>
      </c>
      <c r="B311" s="632" t="s">
        <v>530</v>
      </c>
      <c r="C311" s="633" t="s">
        <v>552</v>
      </c>
      <c r="D311" s="634" t="s">
        <v>553</v>
      </c>
      <c r="E311" s="633" t="s">
        <v>531</v>
      </c>
      <c r="F311" s="634" t="s">
        <v>532</v>
      </c>
      <c r="G311" s="633" t="s">
        <v>559</v>
      </c>
      <c r="H311" s="633" t="s">
        <v>1051</v>
      </c>
      <c r="I311" s="633" t="s">
        <v>246</v>
      </c>
      <c r="J311" s="633" t="s">
        <v>1052</v>
      </c>
      <c r="K311" s="633"/>
      <c r="L311" s="635">
        <v>216.84</v>
      </c>
      <c r="M311" s="635">
        <v>1</v>
      </c>
      <c r="N311" s="636">
        <v>216.84</v>
      </c>
    </row>
    <row r="312" spans="1:14" ht="14.4" customHeight="1" x14ac:dyDescent="0.3">
      <c r="A312" s="631" t="s">
        <v>528</v>
      </c>
      <c r="B312" s="632" t="s">
        <v>530</v>
      </c>
      <c r="C312" s="633" t="s">
        <v>552</v>
      </c>
      <c r="D312" s="634" t="s">
        <v>553</v>
      </c>
      <c r="E312" s="633" t="s">
        <v>531</v>
      </c>
      <c r="F312" s="634" t="s">
        <v>532</v>
      </c>
      <c r="G312" s="633" t="s">
        <v>559</v>
      </c>
      <c r="H312" s="633" t="s">
        <v>1288</v>
      </c>
      <c r="I312" s="633" t="s">
        <v>246</v>
      </c>
      <c r="J312" s="633" t="s">
        <v>1289</v>
      </c>
      <c r="K312" s="633"/>
      <c r="L312" s="635">
        <v>75.968670167607598</v>
      </c>
      <c r="M312" s="635">
        <v>1</v>
      </c>
      <c r="N312" s="636">
        <v>75.968670167607598</v>
      </c>
    </row>
    <row r="313" spans="1:14" ht="14.4" customHeight="1" x14ac:dyDescent="0.3">
      <c r="A313" s="631" t="s">
        <v>528</v>
      </c>
      <c r="B313" s="632" t="s">
        <v>530</v>
      </c>
      <c r="C313" s="633" t="s">
        <v>552</v>
      </c>
      <c r="D313" s="634" t="s">
        <v>553</v>
      </c>
      <c r="E313" s="633" t="s">
        <v>531</v>
      </c>
      <c r="F313" s="634" t="s">
        <v>532</v>
      </c>
      <c r="G313" s="633" t="s">
        <v>559</v>
      </c>
      <c r="H313" s="633" t="s">
        <v>1290</v>
      </c>
      <c r="I313" s="633" t="s">
        <v>1291</v>
      </c>
      <c r="J313" s="633" t="s">
        <v>1292</v>
      </c>
      <c r="K313" s="633" t="s">
        <v>1293</v>
      </c>
      <c r="L313" s="635">
        <v>164.86</v>
      </c>
      <c r="M313" s="635">
        <v>1</v>
      </c>
      <c r="N313" s="636">
        <v>164.86</v>
      </c>
    </row>
    <row r="314" spans="1:14" ht="14.4" customHeight="1" x14ac:dyDescent="0.3">
      <c r="A314" s="631" t="s">
        <v>528</v>
      </c>
      <c r="B314" s="632" t="s">
        <v>530</v>
      </c>
      <c r="C314" s="633" t="s">
        <v>552</v>
      </c>
      <c r="D314" s="634" t="s">
        <v>553</v>
      </c>
      <c r="E314" s="633" t="s">
        <v>531</v>
      </c>
      <c r="F314" s="634" t="s">
        <v>532</v>
      </c>
      <c r="G314" s="633" t="s">
        <v>559</v>
      </c>
      <c r="H314" s="633" t="s">
        <v>935</v>
      </c>
      <c r="I314" s="633" t="s">
        <v>936</v>
      </c>
      <c r="J314" s="633" t="s">
        <v>937</v>
      </c>
      <c r="K314" s="633" t="s">
        <v>938</v>
      </c>
      <c r="L314" s="635">
        <v>117.73999999999997</v>
      </c>
      <c r="M314" s="635">
        <v>40</v>
      </c>
      <c r="N314" s="636">
        <v>4709.5999999999985</v>
      </c>
    </row>
    <row r="315" spans="1:14" ht="14.4" customHeight="1" x14ac:dyDescent="0.3">
      <c r="A315" s="631" t="s">
        <v>528</v>
      </c>
      <c r="B315" s="632" t="s">
        <v>530</v>
      </c>
      <c r="C315" s="633" t="s">
        <v>552</v>
      </c>
      <c r="D315" s="634" t="s">
        <v>553</v>
      </c>
      <c r="E315" s="633" t="s">
        <v>531</v>
      </c>
      <c r="F315" s="634" t="s">
        <v>532</v>
      </c>
      <c r="G315" s="633" t="s">
        <v>559</v>
      </c>
      <c r="H315" s="633" t="s">
        <v>1294</v>
      </c>
      <c r="I315" s="633" t="s">
        <v>1295</v>
      </c>
      <c r="J315" s="633" t="s">
        <v>1296</v>
      </c>
      <c r="K315" s="633" t="s">
        <v>1297</v>
      </c>
      <c r="L315" s="635">
        <v>78.400949080724516</v>
      </c>
      <c r="M315" s="635">
        <v>1</v>
      </c>
      <c r="N315" s="636">
        <v>78.400949080724516</v>
      </c>
    </row>
    <row r="316" spans="1:14" ht="14.4" customHeight="1" x14ac:dyDescent="0.3">
      <c r="A316" s="631" t="s">
        <v>528</v>
      </c>
      <c r="B316" s="632" t="s">
        <v>530</v>
      </c>
      <c r="C316" s="633" t="s">
        <v>552</v>
      </c>
      <c r="D316" s="634" t="s">
        <v>553</v>
      </c>
      <c r="E316" s="633" t="s">
        <v>531</v>
      </c>
      <c r="F316" s="634" t="s">
        <v>532</v>
      </c>
      <c r="G316" s="633" t="s">
        <v>559</v>
      </c>
      <c r="H316" s="633" t="s">
        <v>1298</v>
      </c>
      <c r="I316" s="633" t="s">
        <v>1299</v>
      </c>
      <c r="J316" s="633" t="s">
        <v>1300</v>
      </c>
      <c r="K316" s="633" t="s">
        <v>1301</v>
      </c>
      <c r="L316" s="635">
        <v>299.06</v>
      </c>
      <c r="M316" s="635">
        <v>1</v>
      </c>
      <c r="N316" s="636">
        <v>299.06</v>
      </c>
    </row>
    <row r="317" spans="1:14" ht="14.4" customHeight="1" x14ac:dyDescent="0.3">
      <c r="A317" s="631" t="s">
        <v>528</v>
      </c>
      <c r="B317" s="632" t="s">
        <v>530</v>
      </c>
      <c r="C317" s="633" t="s">
        <v>552</v>
      </c>
      <c r="D317" s="634" t="s">
        <v>553</v>
      </c>
      <c r="E317" s="633" t="s">
        <v>531</v>
      </c>
      <c r="F317" s="634" t="s">
        <v>532</v>
      </c>
      <c r="G317" s="633" t="s">
        <v>559</v>
      </c>
      <c r="H317" s="633" t="s">
        <v>1302</v>
      </c>
      <c r="I317" s="633" t="s">
        <v>246</v>
      </c>
      <c r="J317" s="633" t="s">
        <v>1303</v>
      </c>
      <c r="K317" s="633"/>
      <c r="L317" s="635">
        <v>123.26000000000003</v>
      </c>
      <c r="M317" s="635">
        <v>1</v>
      </c>
      <c r="N317" s="636">
        <v>123.26000000000003</v>
      </c>
    </row>
    <row r="318" spans="1:14" ht="14.4" customHeight="1" x14ac:dyDescent="0.3">
      <c r="A318" s="631" t="s">
        <v>528</v>
      </c>
      <c r="B318" s="632" t="s">
        <v>530</v>
      </c>
      <c r="C318" s="633" t="s">
        <v>552</v>
      </c>
      <c r="D318" s="634" t="s">
        <v>553</v>
      </c>
      <c r="E318" s="633" t="s">
        <v>531</v>
      </c>
      <c r="F318" s="634" t="s">
        <v>532</v>
      </c>
      <c r="G318" s="633" t="s">
        <v>559</v>
      </c>
      <c r="H318" s="633" t="s">
        <v>1304</v>
      </c>
      <c r="I318" s="633" t="s">
        <v>246</v>
      </c>
      <c r="J318" s="633" t="s">
        <v>1305</v>
      </c>
      <c r="K318" s="633"/>
      <c r="L318" s="635">
        <v>25.963333333333335</v>
      </c>
      <c r="M318" s="635">
        <v>3</v>
      </c>
      <c r="N318" s="636">
        <v>77.89</v>
      </c>
    </row>
    <row r="319" spans="1:14" ht="14.4" customHeight="1" x14ac:dyDescent="0.3">
      <c r="A319" s="631" t="s">
        <v>528</v>
      </c>
      <c r="B319" s="632" t="s">
        <v>530</v>
      </c>
      <c r="C319" s="633" t="s">
        <v>552</v>
      </c>
      <c r="D319" s="634" t="s">
        <v>553</v>
      </c>
      <c r="E319" s="633" t="s">
        <v>531</v>
      </c>
      <c r="F319" s="634" t="s">
        <v>532</v>
      </c>
      <c r="G319" s="633" t="s">
        <v>559</v>
      </c>
      <c r="H319" s="633" t="s">
        <v>1306</v>
      </c>
      <c r="I319" s="633" t="s">
        <v>1307</v>
      </c>
      <c r="J319" s="633" t="s">
        <v>1308</v>
      </c>
      <c r="K319" s="633" t="s">
        <v>1309</v>
      </c>
      <c r="L319" s="635">
        <v>134.16</v>
      </c>
      <c r="M319" s="635">
        <v>2</v>
      </c>
      <c r="N319" s="636">
        <v>268.32</v>
      </c>
    </row>
    <row r="320" spans="1:14" ht="14.4" customHeight="1" x14ac:dyDescent="0.3">
      <c r="A320" s="631" t="s">
        <v>528</v>
      </c>
      <c r="B320" s="632" t="s">
        <v>530</v>
      </c>
      <c r="C320" s="633" t="s">
        <v>552</v>
      </c>
      <c r="D320" s="634" t="s">
        <v>553</v>
      </c>
      <c r="E320" s="633" t="s">
        <v>531</v>
      </c>
      <c r="F320" s="634" t="s">
        <v>532</v>
      </c>
      <c r="G320" s="633" t="s">
        <v>559</v>
      </c>
      <c r="H320" s="633" t="s">
        <v>712</v>
      </c>
      <c r="I320" s="633" t="s">
        <v>713</v>
      </c>
      <c r="J320" s="633" t="s">
        <v>596</v>
      </c>
      <c r="K320" s="633" t="s">
        <v>714</v>
      </c>
      <c r="L320" s="635">
        <v>66.39</v>
      </c>
      <c r="M320" s="635">
        <v>2</v>
      </c>
      <c r="N320" s="636">
        <v>132.78</v>
      </c>
    </row>
    <row r="321" spans="1:14" ht="14.4" customHeight="1" x14ac:dyDescent="0.3">
      <c r="A321" s="631" t="s">
        <v>528</v>
      </c>
      <c r="B321" s="632" t="s">
        <v>530</v>
      </c>
      <c r="C321" s="633" t="s">
        <v>552</v>
      </c>
      <c r="D321" s="634" t="s">
        <v>553</v>
      </c>
      <c r="E321" s="633" t="s">
        <v>531</v>
      </c>
      <c r="F321" s="634" t="s">
        <v>532</v>
      </c>
      <c r="G321" s="633" t="s">
        <v>559</v>
      </c>
      <c r="H321" s="633" t="s">
        <v>943</v>
      </c>
      <c r="I321" s="633" t="s">
        <v>944</v>
      </c>
      <c r="J321" s="633" t="s">
        <v>945</v>
      </c>
      <c r="K321" s="633" t="s">
        <v>946</v>
      </c>
      <c r="L321" s="635">
        <v>339.93997084150976</v>
      </c>
      <c r="M321" s="635">
        <v>16</v>
      </c>
      <c r="N321" s="636">
        <v>5439.0395334641562</v>
      </c>
    </row>
    <row r="322" spans="1:14" ht="14.4" customHeight="1" x14ac:dyDescent="0.3">
      <c r="A322" s="631" t="s">
        <v>528</v>
      </c>
      <c r="B322" s="632" t="s">
        <v>530</v>
      </c>
      <c r="C322" s="633" t="s">
        <v>552</v>
      </c>
      <c r="D322" s="634" t="s">
        <v>553</v>
      </c>
      <c r="E322" s="633" t="s">
        <v>531</v>
      </c>
      <c r="F322" s="634" t="s">
        <v>532</v>
      </c>
      <c r="G322" s="633" t="s">
        <v>559</v>
      </c>
      <c r="H322" s="633" t="s">
        <v>1143</v>
      </c>
      <c r="I322" s="633" t="s">
        <v>1144</v>
      </c>
      <c r="J322" s="633" t="s">
        <v>1145</v>
      </c>
      <c r="K322" s="633" t="s">
        <v>1146</v>
      </c>
      <c r="L322" s="635">
        <v>292.08000000000004</v>
      </c>
      <c r="M322" s="635">
        <v>2</v>
      </c>
      <c r="N322" s="636">
        <v>584.16000000000008</v>
      </c>
    </row>
    <row r="323" spans="1:14" ht="14.4" customHeight="1" x14ac:dyDescent="0.3">
      <c r="A323" s="631" t="s">
        <v>528</v>
      </c>
      <c r="B323" s="632" t="s">
        <v>530</v>
      </c>
      <c r="C323" s="633" t="s">
        <v>552</v>
      </c>
      <c r="D323" s="634" t="s">
        <v>553</v>
      </c>
      <c r="E323" s="633" t="s">
        <v>531</v>
      </c>
      <c r="F323" s="634" t="s">
        <v>532</v>
      </c>
      <c r="G323" s="633" t="s">
        <v>559</v>
      </c>
      <c r="H323" s="633" t="s">
        <v>1310</v>
      </c>
      <c r="I323" s="633" t="s">
        <v>1311</v>
      </c>
      <c r="J323" s="633" t="s">
        <v>1312</v>
      </c>
      <c r="K323" s="633" t="s">
        <v>1313</v>
      </c>
      <c r="L323" s="635">
        <v>37.19</v>
      </c>
      <c r="M323" s="635">
        <v>1</v>
      </c>
      <c r="N323" s="636">
        <v>37.19</v>
      </c>
    </row>
    <row r="324" spans="1:14" ht="14.4" customHeight="1" x14ac:dyDescent="0.3">
      <c r="A324" s="631" t="s">
        <v>528</v>
      </c>
      <c r="B324" s="632" t="s">
        <v>530</v>
      </c>
      <c r="C324" s="633" t="s">
        <v>552</v>
      </c>
      <c r="D324" s="634" t="s">
        <v>553</v>
      </c>
      <c r="E324" s="633" t="s">
        <v>531</v>
      </c>
      <c r="F324" s="634" t="s">
        <v>532</v>
      </c>
      <c r="G324" s="633" t="s">
        <v>559</v>
      </c>
      <c r="H324" s="633" t="s">
        <v>1314</v>
      </c>
      <c r="I324" s="633" t="s">
        <v>1315</v>
      </c>
      <c r="J324" s="633" t="s">
        <v>1316</v>
      </c>
      <c r="K324" s="633" t="s">
        <v>1317</v>
      </c>
      <c r="L324" s="635">
        <v>101.4973</v>
      </c>
      <c r="M324" s="635">
        <v>1</v>
      </c>
      <c r="N324" s="636">
        <v>101.4973</v>
      </c>
    </row>
    <row r="325" spans="1:14" ht="14.4" customHeight="1" x14ac:dyDescent="0.3">
      <c r="A325" s="631" t="s">
        <v>528</v>
      </c>
      <c r="B325" s="632" t="s">
        <v>530</v>
      </c>
      <c r="C325" s="633" t="s">
        <v>552</v>
      </c>
      <c r="D325" s="634" t="s">
        <v>553</v>
      </c>
      <c r="E325" s="633" t="s">
        <v>531</v>
      </c>
      <c r="F325" s="634" t="s">
        <v>532</v>
      </c>
      <c r="G325" s="633" t="s">
        <v>559</v>
      </c>
      <c r="H325" s="633" t="s">
        <v>1318</v>
      </c>
      <c r="I325" s="633" t="s">
        <v>246</v>
      </c>
      <c r="J325" s="633" t="s">
        <v>1319</v>
      </c>
      <c r="K325" s="633"/>
      <c r="L325" s="635">
        <v>50.740000000000009</v>
      </c>
      <c r="M325" s="635">
        <v>6</v>
      </c>
      <c r="N325" s="636">
        <v>304.44000000000005</v>
      </c>
    </row>
    <row r="326" spans="1:14" ht="14.4" customHeight="1" x14ac:dyDescent="0.3">
      <c r="A326" s="631" t="s">
        <v>528</v>
      </c>
      <c r="B326" s="632" t="s">
        <v>530</v>
      </c>
      <c r="C326" s="633" t="s">
        <v>552</v>
      </c>
      <c r="D326" s="634" t="s">
        <v>553</v>
      </c>
      <c r="E326" s="633" t="s">
        <v>531</v>
      </c>
      <c r="F326" s="634" t="s">
        <v>532</v>
      </c>
      <c r="G326" s="633" t="s">
        <v>559</v>
      </c>
      <c r="H326" s="633" t="s">
        <v>1320</v>
      </c>
      <c r="I326" s="633" t="s">
        <v>1321</v>
      </c>
      <c r="J326" s="633" t="s">
        <v>1322</v>
      </c>
      <c r="K326" s="633" t="s">
        <v>788</v>
      </c>
      <c r="L326" s="635">
        <v>100.41</v>
      </c>
      <c r="M326" s="635">
        <v>1</v>
      </c>
      <c r="N326" s="636">
        <v>100.41</v>
      </c>
    </row>
    <row r="327" spans="1:14" ht="14.4" customHeight="1" x14ac:dyDescent="0.3">
      <c r="A327" s="631" t="s">
        <v>528</v>
      </c>
      <c r="B327" s="632" t="s">
        <v>530</v>
      </c>
      <c r="C327" s="633" t="s">
        <v>552</v>
      </c>
      <c r="D327" s="634" t="s">
        <v>553</v>
      </c>
      <c r="E327" s="633" t="s">
        <v>531</v>
      </c>
      <c r="F327" s="634" t="s">
        <v>532</v>
      </c>
      <c r="G327" s="633" t="s">
        <v>559</v>
      </c>
      <c r="H327" s="633" t="s">
        <v>1323</v>
      </c>
      <c r="I327" s="633" t="s">
        <v>246</v>
      </c>
      <c r="J327" s="633" t="s">
        <v>1324</v>
      </c>
      <c r="K327" s="633"/>
      <c r="L327" s="635">
        <v>262.03000000000003</v>
      </c>
      <c r="M327" s="635">
        <v>1</v>
      </c>
      <c r="N327" s="636">
        <v>262.03000000000003</v>
      </c>
    </row>
    <row r="328" spans="1:14" ht="14.4" customHeight="1" x14ac:dyDescent="0.3">
      <c r="A328" s="631" t="s">
        <v>528</v>
      </c>
      <c r="B328" s="632" t="s">
        <v>530</v>
      </c>
      <c r="C328" s="633" t="s">
        <v>552</v>
      </c>
      <c r="D328" s="634" t="s">
        <v>553</v>
      </c>
      <c r="E328" s="633" t="s">
        <v>531</v>
      </c>
      <c r="F328" s="634" t="s">
        <v>532</v>
      </c>
      <c r="G328" s="633" t="s">
        <v>559</v>
      </c>
      <c r="H328" s="633" t="s">
        <v>724</v>
      </c>
      <c r="I328" s="633" t="s">
        <v>724</v>
      </c>
      <c r="J328" s="633" t="s">
        <v>725</v>
      </c>
      <c r="K328" s="633" t="s">
        <v>726</v>
      </c>
      <c r="L328" s="635">
        <v>285.01679999999999</v>
      </c>
      <c r="M328" s="635">
        <v>1</v>
      </c>
      <c r="N328" s="636">
        <v>285.01679999999999</v>
      </c>
    </row>
    <row r="329" spans="1:14" ht="14.4" customHeight="1" x14ac:dyDescent="0.3">
      <c r="A329" s="631" t="s">
        <v>528</v>
      </c>
      <c r="B329" s="632" t="s">
        <v>530</v>
      </c>
      <c r="C329" s="633" t="s">
        <v>552</v>
      </c>
      <c r="D329" s="634" t="s">
        <v>553</v>
      </c>
      <c r="E329" s="633" t="s">
        <v>531</v>
      </c>
      <c r="F329" s="634" t="s">
        <v>532</v>
      </c>
      <c r="G329" s="633" t="s">
        <v>559</v>
      </c>
      <c r="H329" s="633" t="s">
        <v>735</v>
      </c>
      <c r="I329" s="633" t="s">
        <v>246</v>
      </c>
      <c r="J329" s="633" t="s">
        <v>736</v>
      </c>
      <c r="K329" s="633"/>
      <c r="L329" s="635">
        <v>146.54188888888888</v>
      </c>
      <c r="M329" s="635">
        <v>9</v>
      </c>
      <c r="N329" s="636">
        <v>1318.877</v>
      </c>
    </row>
    <row r="330" spans="1:14" ht="14.4" customHeight="1" x14ac:dyDescent="0.3">
      <c r="A330" s="631" t="s">
        <v>528</v>
      </c>
      <c r="B330" s="632" t="s">
        <v>530</v>
      </c>
      <c r="C330" s="633" t="s">
        <v>552</v>
      </c>
      <c r="D330" s="634" t="s">
        <v>553</v>
      </c>
      <c r="E330" s="633" t="s">
        <v>531</v>
      </c>
      <c r="F330" s="634" t="s">
        <v>532</v>
      </c>
      <c r="G330" s="633" t="s">
        <v>559</v>
      </c>
      <c r="H330" s="633" t="s">
        <v>737</v>
      </c>
      <c r="I330" s="633" t="s">
        <v>246</v>
      </c>
      <c r="J330" s="633" t="s">
        <v>738</v>
      </c>
      <c r="K330" s="633"/>
      <c r="L330" s="635">
        <v>169.94034207400227</v>
      </c>
      <c r="M330" s="635">
        <v>2</v>
      </c>
      <c r="N330" s="636">
        <v>339.88068414800455</v>
      </c>
    </row>
    <row r="331" spans="1:14" ht="14.4" customHeight="1" x14ac:dyDescent="0.3">
      <c r="A331" s="631" t="s">
        <v>528</v>
      </c>
      <c r="B331" s="632" t="s">
        <v>530</v>
      </c>
      <c r="C331" s="633" t="s">
        <v>552</v>
      </c>
      <c r="D331" s="634" t="s">
        <v>553</v>
      </c>
      <c r="E331" s="633" t="s">
        <v>531</v>
      </c>
      <c r="F331" s="634" t="s">
        <v>532</v>
      </c>
      <c r="G331" s="633" t="s">
        <v>559</v>
      </c>
      <c r="H331" s="633" t="s">
        <v>1325</v>
      </c>
      <c r="I331" s="633" t="s">
        <v>246</v>
      </c>
      <c r="J331" s="633" t="s">
        <v>1326</v>
      </c>
      <c r="K331" s="633"/>
      <c r="L331" s="635">
        <v>33.300000000000004</v>
      </c>
      <c r="M331" s="635">
        <v>3</v>
      </c>
      <c r="N331" s="636">
        <v>99.9</v>
      </c>
    </row>
    <row r="332" spans="1:14" ht="14.4" customHeight="1" x14ac:dyDescent="0.3">
      <c r="A332" s="631" t="s">
        <v>528</v>
      </c>
      <c r="B332" s="632" t="s">
        <v>530</v>
      </c>
      <c r="C332" s="633" t="s">
        <v>552</v>
      </c>
      <c r="D332" s="634" t="s">
        <v>553</v>
      </c>
      <c r="E332" s="633" t="s">
        <v>531</v>
      </c>
      <c r="F332" s="634" t="s">
        <v>532</v>
      </c>
      <c r="G332" s="633" t="s">
        <v>742</v>
      </c>
      <c r="H332" s="633" t="s">
        <v>1327</v>
      </c>
      <c r="I332" s="633" t="s">
        <v>1328</v>
      </c>
      <c r="J332" s="633" t="s">
        <v>1329</v>
      </c>
      <c r="K332" s="633" t="s">
        <v>1087</v>
      </c>
      <c r="L332" s="635">
        <v>94.96</v>
      </c>
      <c r="M332" s="635">
        <v>1</v>
      </c>
      <c r="N332" s="636">
        <v>94.96</v>
      </c>
    </row>
    <row r="333" spans="1:14" ht="14.4" customHeight="1" x14ac:dyDescent="0.3">
      <c r="A333" s="631" t="s">
        <v>528</v>
      </c>
      <c r="B333" s="632" t="s">
        <v>530</v>
      </c>
      <c r="C333" s="633" t="s">
        <v>552</v>
      </c>
      <c r="D333" s="634" t="s">
        <v>553</v>
      </c>
      <c r="E333" s="633" t="s">
        <v>531</v>
      </c>
      <c r="F333" s="634" t="s">
        <v>532</v>
      </c>
      <c r="G333" s="633" t="s">
        <v>742</v>
      </c>
      <c r="H333" s="633" t="s">
        <v>1063</v>
      </c>
      <c r="I333" s="633" t="s">
        <v>1064</v>
      </c>
      <c r="J333" s="633" t="s">
        <v>1065</v>
      </c>
      <c r="K333" s="633" t="s">
        <v>1066</v>
      </c>
      <c r="L333" s="635">
        <v>110.199126910846</v>
      </c>
      <c r="M333" s="635">
        <v>1</v>
      </c>
      <c r="N333" s="636">
        <v>110.199126910846</v>
      </c>
    </row>
    <row r="334" spans="1:14" ht="14.4" customHeight="1" x14ac:dyDescent="0.3">
      <c r="A334" s="631" t="s">
        <v>528</v>
      </c>
      <c r="B334" s="632" t="s">
        <v>530</v>
      </c>
      <c r="C334" s="633" t="s">
        <v>552</v>
      </c>
      <c r="D334" s="634" t="s">
        <v>553</v>
      </c>
      <c r="E334" s="633" t="s">
        <v>531</v>
      </c>
      <c r="F334" s="634" t="s">
        <v>532</v>
      </c>
      <c r="G334" s="633" t="s">
        <v>742</v>
      </c>
      <c r="H334" s="633" t="s">
        <v>1330</v>
      </c>
      <c r="I334" s="633" t="s">
        <v>1331</v>
      </c>
      <c r="J334" s="633" t="s">
        <v>1332</v>
      </c>
      <c r="K334" s="633" t="s">
        <v>1333</v>
      </c>
      <c r="L334" s="635">
        <v>378.76</v>
      </c>
      <c r="M334" s="635">
        <v>1</v>
      </c>
      <c r="N334" s="636">
        <v>378.76</v>
      </c>
    </row>
    <row r="335" spans="1:14" ht="14.4" customHeight="1" x14ac:dyDescent="0.3">
      <c r="A335" s="631" t="s">
        <v>528</v>
      </c>
      <c r="B335" s="632" t="s">
        <v>530</v>
      </c>
      <c r="C335" s="633" t="s">
        <v>552</v>
      </c>
      <c r="D335" s="634" t="s">
        <v>553</v>
      </c>
      <c r="E335" s="633" t="s">
        <v>531</v>
      </c>
      <c r="F335" s="634" t="s">
        <v>532</v>
      </c>
      <c r="G335" s="633" t="s">
        <v>742</v>
      </c>
      <c r="H335" s="633" t="s">
        <v>746</v>
      </c>
      <c r="I335" s="633" t="s">
        <v>747</v>
      </c>
      <c r="J335" s="633" t="s">
        <v>748</v>
      </c>
      <c r="K335" s="633" t="s">
        <v>749</v>
      </c>
      <c r="L335" s="635">
        <v>492.1999999999997</v>
      </c>
      <c r="M335" s="635">
        <v>1</v>
      </c>
      <c r="N335" s="636">
        <v>492.1999999999997</v>
      </c>
    </row>
    <row r="336" spans="1:14" ht="14.4" customHeight="1" x14ac:dyDescent="0.3">
      <c r="A336" s="631" t="s">
        <v>528</v>
      </c>
      <c r="B336" s="632" t="s">
        <v>530</v>
      </c>
      <c r="C336" s="633" t="s">
        <v>552</v>
      </c>
      <c r="D336" s="634" t="s">
        <v>553</v>
      </c>
      <c r="E336" s="633" t="s">
        <v>531</v>
      </c>
      <c r="F336" s="634" t="s">
        <v>532</v>
      </c>
      <c r="G336" s="633" t="s">
        <v>742</v>
      </c>
      <c r="H336" s="633" t="s">
        <v>750</v>
      </c>
      <c r="I336" s="633" t="s">
        <v>751</v>
      </c>
      <c r="J336" s="633" t="s">
        <v>748</v>
      </c>
      <c r="K336" s="633" t="s">
        <v>752</v>
      </c>
      <c r="L336" s="635">
        <v>942.99999999999977</v>
      </c>
      <c r="M336" s="635">
        <v>1</v>
      </c>
      <c r="N336" s="636">
        <v>942.99999999999977</v>
      </c>
    </row>
    <row r="337" spans="1:14" ht="14.4" customHeight="1" x14ac:dyDescent="0.3">
      <c r="A337" s="631" t="s">
        <v>528</v>
      </c>
      <c r="B337" s="632" t="s">
        <v>530</v>
      </c>
      <c r="C337" s="633" t="s">
        <v>552</v>
      </c>
      <c r="D337" s="634" t="s">
        <v>553</v>
      </c>
      <c r="E337" s="633" t="s">
        <v>531</v>
      </c>
      <c r="F337" s="634" t="s">
        <v>532</v>
      </c>
      <c r="G337" s="633" t="s">
        <v>742</v>
      </c>
      <c r="H337" s="633" t="s">
        <v>957</v>
      </c>
      <c r="I337" s="633" t="s">
        <v>958</v>
      </c>
      <c r="J337" s="633" t="s">
        <v>959</v>
      </c>
      <c r="K337" s="633" t="s">
        <v>960</v>
      </c>
      <c r="L337" s="635">
        <v>61.39200000000001</v>
      </c>
      <c r="M337" s="635">
        <v>10</v>
      </c>
      <c r="N337" s="636">
        <v>613.92000000000007</v>
      </c>
    </row>
    <row r="338" spans="1:14" ht="14.4" customHeight="1" x14ac:dyDescent="0.3">
      <c r="A338" s="631" t="s">
        <v>528</v>
      </c>
      <c r="B338" s="632" t="s">
        <v>530</v>
      </c>
      <c r="C338" s="633" t="s">
        <v>552</v>
      </c>
      <c r="D338" s="634" t="s">
        <v>553</v>
      </c>
      <c r="E338" s="633" t="s">
        <v>531</v>
      </c>
      <c r="F338" s="634" t="s">
        <v>532</v>
      </c>
      <c r="G338" s="633" t="s">
        <v>742</v>
      </c>
      <c r="H338" s="633" t="s">
        <v>753</v>
      </c>
      <c r="I338" s="633" t="s">
        <v>754</v>
      </c>
      <c r="J338" s="633" t="s">
        <v>755</v>
      </c>
      <c r="K338" s="633" t="s">
        <v>756</v>
      </c>
      <c r="L338" s="635">
        <v>119.99</v>
      </c>
      <c r="M338" s="635">
        <v>2</v>
      </c>
      <c r="N338" s="636">
        <v>239.98</v>
      </c>
    </row>
    <row r="339" spans="1:14" ht="14.4" customHeight="1" x14ac:dyDescent="0.3">
      <c r="A339" s="631" t="s">
        <v>528</v>
      </c>
      <c r="B339" s="632" t="s">
        <v>530</v>
      </c>
      <c r="C339" s="633" t="s">
        <v>552</v>
      </c>
      <c r="D339" s="634" t="s">
        <v>553</v>
      </c>
      <c r="E339" s="633" t="s">
        <v>531</v>
      </c>
      <c r="F339" s="634" t="s">
        <v>532</v>
      </c>
      <c r="G339" s="633" t="s">
        <v>742</v>
      </c>
      <c r="H339" s="633" t="s">
        <v>1334</v>
      </c>
      <c r="I339" s="633" t="s">
        <v>1335</v>
      </c>
      <c r="J339" s="633" t="s">
        <v>1336</v>
      </c>
      <c r="K339" s="633" t="s">
        <v>1337</v>
      </c>
      <c r="L339" s="635">
        <v>98.339369904935197</v>
      </c>
      <c r="M339" s="635">
        <v>1</v>
      </c>
      <c r="N339" s="636">
        <v>98.339369904935197</v>
      </c>
    </row>
    <row r="340" spans="1:14" ht="14.4" customHeight="1" x14ac:dyDescent="0.3">
      <c r="A340" s="631" t="s">
        <v>528</v>
      </c>
      <c r="B340" s="632" t="s">
        <v>530</v>
      </c>
      <c r="C340" s="633" t="s">
        <v>552</v>
      </c>
      <c r="D340" s="634" t="s">
        <v>553</v>
      </c>
      <c r="E340" s="633" t="s">
        <v>531</v>
      </c>
      <c r="F340" s="634" t="s">
        <v>532</v>
      </c>
      <c r="G340" s="633" t="s">
        <v>742</v>
      </c>
      <c r="H340" s="633" t="s">
        <v>1338</v>
      </c>
      <c r="I340" s="633" t="s">
        <v>1339</v>
      </c>
      <c r="J340" s="633" t="s">
        <v>1340</v>
      </c>
      <c r="K340" s="633" t="s">
        <v>1341</v>
      </c>
      <c r="L340" s="635">
        <v>140.94</v>
      </c>
      <c r="M340" s="635">
        <v>1</v>
      </c>
      <c r="N340" s="636">
        <v>140.94</v>
      </c>
    </row>
    <row r="341" spans="1:14" ht="14.4" customHeight="1" x14ac:dyDescent="0.3">
      <c r="A341" s="631" t="s">
        <v>528</v>
      </c>
      <c r="B341" s="632" t="s">
        <v>530</v>
      </c>
      <c r="C341" s="633" t="s">
        <v>552</v>
      </c>
      <c r="D341" s="634" t="s">
        <v>553</v>
      </c>
      <c r="E341" s="633" t="s">
        <v>531</v>
      </c>
      <c r="F341" s="634" t="s">
        <v>532</v>
      </c>
      <c r="G341" s="633" t="s">
        <v>742</v>
      </c>
      <c r="H341" s="633" t="s">
        <v>1342</v>
      </c>
      <c r="I341" s="633" t="s">
        <v>1343</v>
      </c>
      <c r="J341" s="633" t="s">
        <v>767</v>
      </c>
      <c r="K341" s="633" t="s">
        <v>1344</v>
      </c>
      <c r="L341" s="635">
        <v>1964</v>
      </c>
      <c r="M341" s="635">
        <v>1</v>
      </c>
      <c r="N341" s="636">
        <v>1964</v>
      </c>
    </row>
    <row r="342" spans="1:14" ht="14.4" customHeight="1" x14ac:dyDescent="0.3">
      <c r="A342" s="631" t="s">
        <v>528</v>
      </c>
      <c r="B342" s="632" t="s">
        <v>530</v>
      </c>
      <c r="C342" s="633" t="s">
        <v>552</v>
      </c>
      <c r="D342" s="634" t="s">
        <v>553</v>
      </c>
      <c r="E342" s="633" t="s">
        <v>531</v>
      </c>
      <c r="F342" s="634" t="s">
        <v>532</v>
      </c>
      <c r="G342" s="633" t="s">
        <v>742</v>
      </c>
      <c r="H342" s="633" t="s">
        <v>1345</v>
      </c>
      <c r="I342" s="633" t="s">
        <v>1346</v>
      </c>
      <c r="J342" s="633" t="s">
        <v>1347</v>
      </c>
      <c r="K342" s="633" t="s">
        <v>1348</v>
      </c>
      <c r="L342" s="635">
        <v>71.520896343453487</v>
      </c>
      <c r="M342" s="635">
        <v>4</v>
      </c>
      <c r="N342" s="636">
        <v>286.08358537381395</v>
      </c>
    </row>
    <row r="343" spans="1:14" ht="14.4" customHeight="1" x14ac:dyDescent="0.3">
      <c r="A343" s="631" t="s">
        <v>528</v>
      </c>
      <c r="B343" s="632" t="s">
        <v>530</v>
      </c>
      <c r="C343" s="633" t="s">
        <v>552</v>
      </c>
      <c r="D343" s="634" t="s">
        <v>553</v>
      </c>
      <c r="E343" s="633" t="s">
        <v>531</v>
      </c>
      <c r="F343" s="634" t="s">
        <v>532</v>
      </c>
      <c r="G343" s="633" t="s">
        <v>742</v>
      </c>
      <c r="H343" s="633" t="s">
        <v>1349</v>
      </c>
      <c r="I343" s="633" t="s">
        <v>1350</v>
      </c>
      <c r="J343" s="633" t="s">
        <v>1351</v>
      </c>
      <c r="K343" s="633" t="s">
        <v>1352</v>
      </c>
      <c r="L343" s="635">
        <v>472.47951233724393</v>
      </c>
      <c r="M343" s="635">
        <v>2</v>
      </c>
      <c r="N343" s="636">
        <v>944.95902467448786</v>
      </c>
    </row>
    <row r="344" spans="1:14" ht="14.4" customHeight="1" x14ac:dyDescent="0.3">
      <c r="A344" s="631" t="s">
        <v>528</v>
      </c>
      <c r="B344" s="632" t="s">
        <v>530</v>
      </c>
      <c r="C344" s="633" t="s">
        <v>552</v>
      </c>
      <c r="D344" s="634" t="s">
        <v>553</v>
      </c>
      <c r="E344" s="633" t="s">
        <v>531</v>
      </c>
      <c r="F344" s="634" t="s">
        <v>532</v>
      </c>
      <c r="G344" s="633" t="s">
        <v>742</v>
      </c>
      <c r="H344" s="633" t="s">
        <v>796</v>
      </c>
      <c r="I344" s="633" t="s">
        <v>797</v>
      </c>
      <c r="J344" s="633" t="s">
        <v>748</v>
      </c>
      <c r="K344" s="633" t="s">
        <v>798</v>
      </c>
      <c r="L344" s="635">
        <v>356.49858776640917</v>
      </c>
      <c r="M344" s="635">
        <v>2</v>
      </c>
      <c r="N344" s="636">
        <v>712.99717553281835</v>
      </c>
    </row>
    <row r="345" spans="1:14" ht="14.4" customHeight="1" x14ac:dyDescent="0.3">
      <c r="A345" s="631" t="s">
        <v>528</v>
      </c>
      <c r="B345" s="632" t="s">
        <v>530</v>
      </c>
      <c r="C345" s="633" t="s">
        <v>552</v>
      </c>
      <c r="D345" s="634" t="s">
        <v>553</v>
      </c>
      <c r="E345" s="633" t="s">
        <v>531</v>
      </c>
      <c r="F345" s="634" t="s">
        <v>532</v>
      </c>
      <c r="G345" s="633" t="s">
        <v>742</v>
      </c>
      <c r="H345" s="633" t="s">
        <v>799</v>
      </c>
      <c r="I345" s="633" t="s">
        <v>800</v>
      </c>
      <c r="J345" s="633" t="s">
        <v>748</v>
      </c>
      <c r="K345" s="633" t="s">
        <v>801</v>
      </c>
      <c r="L345" s="635">
        <v>414.00000000000006</v>
      </c>
      <c r="M345" s="635">
        <v>11</v>
      </c>
      <c r="N345" s="636">
        <v>4554.0000000000009</v>
      </c>
    </row>
    <row r="346" spans="1:14" ht="14.4" customHeight="1" x14ac:dyDescent="0.3">
      <c r="A346" s="631" t="s">
        <v>528</v>
      </c>
      <c r="B346" s="632" t="s">
        <v>530</v>
      </c>
      <c r="C346" s="633" t="s">
        <v>552</v>
      </c>
      <c r="D346" s="634" t="s">
        <v>553</v>
      </c>
      <c r="E346" s="633" t="s">
        <v>531</v>
      </c>
      <c r="F346" s="634" t="s">
        <v>532</v>
      </c>
      <c r="G346" s="633" t="s">
        <v>742</v>
      </c>
      <c r="H346" s="633" t="s">
        <v>1353</v>
      </c>
      <c r="I346" s="633" t="s">
        <v>1354</v>
      </c>
      <c r="J346" s="633" t="s">
        <v>1355</v>
      </c>
      <c r="K346" s="633" t="s">
        <v>1356</v>
      </c>
      <c r="L346" s="635">
        <v>162.362093073072</v>
      </c>
      <c r="M346" s="635">
        <v>1</v>
      </c>
      <c r="N346" s="636">
        <v>162.362093073072</v>
      </c>
    </row>
    <row r="347" spans="1:14" ht="14.4" customHeight="1" x14ac:dyDescent="0.3">
      <c r="A347" s="631" t="s">
        <v>528</v>
      </c>
      <c r="B347" s="632" t="s">
        <v>530</v>
      </c>
      <c r="C347" s="633" t="s">
        <v>552</v>
      </c>
      <c r="D347" s="634" t="s">
        <v>553</v>
      </c>
      <c r="E347" s="633" t="s">
        <v>531</v>
      </c>
      <c r="F347" s="634" t="s">
        <v>532</v>
      </c>
      <c r="G347" s="633" t="s">
        <v>742</v>
      </c>
      <c r="H347" s="633" t="s">
        <v>1357</v>
      </c>
      <c r="I347" s="633" t="s">
        <v>1357</v>
      </c>
      <c r="J347" s="633" t="s">
        <v>1358</v>
      </c>
      <c r="K347" s="633" t="s">
        <v>1359</v>
      </c>
      <c r="L347" s="635">
        <v>102.75</v>
      </c>
      <c r="M347" s="635">
        <v>1</v>
      </c>
      <c r="N347" s="636">
        <v>102.75</v>
      </c>
    </row>
    <row r="348" spans="1:14" ht="14.4" customHeight="1" x14ac:dyDescent="0.3">
      <c r="A348" s="631" t="s">
        <v>528</v>
      </c>
      <c r="B348" s="632" t="s">
        <v>530</v>
      </c>
      <c r="C348" s="633" t="s">
        <v>552</v>
      </c>
      <c r="D348" s="634" t="s">
        <v>553</v>
      </c>
      <c r="E348" s="633" t="s">
        <v>533</v>
      </c>
      <c r="F348" s="634" t="s">
        <v>534</v>
      </c>
      <c r="G348" s="633" t="s">
        <v>742</v>
      </c>
      <c r="H348" s="633" t="s">
        <v>1360</v>
      </c>
      <c r="I348" s="633" t="s">
        <v>1361</v>
      </c>
      <c r="J348" s="633" t="s">
        <v>1362</v>
      </c>
      <c r="K348" s="633" t="s">
        <v>1363</v>
      </c>
      <c r="L348" s="635">
        <v>54.120000936593385</v>
      </c>
      <c r="M348" s="635">
        <v>40</v>
      </c>
      <c r="N348" s="636">
        <v>2164.8000374637354</v>
      </c>
    </row>
    <row r="349" spans="1:14" ht="14.4" customHeight="1" x14ac:dyDescent="0.3">
      <c r="A349" s="631" t="s">
        <v>528</v>
      </c>
      <c r="B349" s="632" t="s">
        <v>530</v>
      </c>
      <c r="C349" s="633" t="s">
        <v>552</v>
      </c>
      <c r="D349" s="634" t="s">
        <v>553</v>
      </c>
      <c r="E349" s="633" t="s">
        <v>533</v>
      </c>
      <c r="F349" s="634" t="s">
        <v>534</v>
      </c>
      <c r="G349" s="633" t="s">
        <v>742</v>
      </c>
      <c r="H349" s="633" t="s">
        <v>1364</v>
      </c>
      <c r="I349" s="633" t="s">
        <v>1365</v>
      </c>
      <c r="J349" s="633" t="s">
        <v>1366</v>
      </c>
      <c r="K349" s="633" t="s">
        <v>1363</v>
      </c>
      <c r="L349" s="635">
        <v>54.11999448766371</v>
      </c>
      <c r="M349" s="635">
        <v>12</v>
      </c>
      <c r="N349" s="636">
        <v>649.4399338519645</v>
      </c>
    </row>
    <row r="350" spans="1:14" ht="14.4" customHeight="1" x14ac:dyDescent="0.3">
      <c r="A350" s="631" t="s">
        <v>528</v>
      </c>
      <c r="B350" s="632" t="s">
        <v>530</v>
      </c>
      <c r="C350" s="633" t="s">
        <v>552</v>
      </c>
      <c r="D350" s="634" t="s">
        <v>553</v>
      </c>
      <c r="E350" s="633" t="s">
        <v>533</v>
      </c>
      <c r="F350" s="634" t="s">
        <v>534</v>
      </c>
      <c r="G350" s="633" t="s">
        <v>742</v>
      </c>
      <c r="H350" s="633" t="s">
        <v>1367</v>
      </c>
      <c r="I350" s="633" t="s">
        <v>1368</v>
      </c>
      <c r="J350" s="633" t="s">
        <v>1369</v>
      </c>
      <c r="K350" s="633" t="s">
        <v>1363</v>
      </c>
      <c r="L350" s="635">
        <v>42.75999807209913</v>
      </c>
      <c r="M350" s="635">
        <v>48</v>
      </c>
      <c r="N350" s="636">
        <v>2052.4799074607581</v>
      </c>
    </row>
    <row r="351" spans="1:14" ht="14.4" customHeight="1" x14ac:dyDescent="0.3">
      <c r="A351" s="631" t="s">
        <v>528</v>
      </c>
      <c r="B351" s="632" t="s">
        <v>530</v>
      </c>
      <c r="C351" s="633" t="s">
        <v>552</v>
      </c>
      <c r="D351" s="634" t="s">
        <v>553</v>
      </c>
      <c r="E351" s="633" t="s">
        <v>533</v>
      </c>
      <c r="F351" s="634" t="s">
        <v>534</v>
      </c>
      <c r="G351" s="633" t="s">
        <v>742</v>
      </c>
      <c r="H351" s="633" t="s">
        <v>1370</v>
      </c>
      <c r="I351" s="633" t="s">
        <v>1371</v>
      </c>
      <c r="J351" s="633" t="s">
        <v>1372</v>
      </c>
      <c r="K351" s="633" t="s">
        <v>1363</v>
      </c>
      <c r="L351" s="635">
        <v>54.12</v>
      </c>
      <c r="M351" s="635">
        <v>16</v>
      </c>
      <c r="N351" s="636">
        <v>865.92</v>
      </c>
    </row>
    <row r="352" spans="1:14" ht="14.4" customHeight="1" x14ac:dyDescent="0.3">
      <c r="A352" s="631" t="s">
        <v>528</v>
      </c>
      <c r="B352" s="632" t="s">
        <v>530</v>
      </c>
      <c r="C352" s="633" t="s">
        <v>552</v>
      </c>
      <c r="D352" s="634" t="s">
        <v>553</v>
      </c>
      <c r="E352" s="633" t="s">
        <v>533</v>
      </c>
      <c r="F352" s="634" t="s">
        <v>534</v>
      </c>
      <c r="G352" s="633" t="s">
        <v>742</v>
      </c>
      <c r="H352" s="633" t="s">
        <v>1373</v>
      </c>
      <c r="I352" s="633" t="s">
        <v>1374</v>
      </c>
      <c r="J352" s="633" t="s">
        <v>1375</v>
      </c>
      <c r="K352" s="633" t="s">
        <v>1363</v>
      </c>
      <c r="L352" s="635">
        <v>42.759999981672685</v>
      </c>
      <c r="M352" s="635">
        <v>48</v>
      </c>
      <c r="N352" s="636">
        <v>2052.479999120289</v>
      </c>
    </row>
    <row r="353" spans="1:14" ht="14.4" customHeight="1" x14ac:dyDescent="0.3">
      <c r="A353" s="631" t="s">
        <v>528</v>
      </c>
      <c r="B353" s="632" t="s">
        <v>530</v>
      </c>
      <c r="C353" s="633" t="s">
        <v>552</v>
      </c>
      <c r="D353" s="634" t="s">
        <v>553</v>
      </c>
      <c r="E353" s="633" t="s">
        <v>533</v>
      </c>
      <c r="F353" s="634" t="s">
        <v>534</v>
      </c>
      <c r="G353" s="633" t="s">
        <v>742</v>
      </c>
      <c r="H353" s="633" t="s">
        <v>1376</v>
      </c>
      <c r="I353" s="633" t="s">
        <v>1376</v>
      </c>
      <c r="J353" s="633" t="s">
        <v>1377</v>
      </c>
      <c r="K353" s="633" t="s">
        <v>1378</v>
      </c>
      <c r="L353" s="635">
        <v>148.06999939074501</v>
      </c>
      <c r="M353" s="635">
        <v>4</v>
      </c>
      <c r="N353" s="636">
        <v>592.27999756298004</v>
      </c>
    </row>
    <row r="354" spans="1:14" ht="14.4" customHeight="1" x14ac:dyDescent="0.3">
      <c r="A354" s="631" t="s">
        <v>528</v>
      </c>
      <c r="B354" s="632" t="s">
        <v>530</v>
      </c>
      <c r="C354" s="633" t="s">
        <v>552</v>
      </c>
      <c r="D354" s="634" t="s">
        <v>553</v>
      </c>
      <c r="E354" s="633" t="s">
        <v>533</v>
      </c>
      <c r="F354" s="634" t="s">
        <v>534</v>
      </c>
      <c r="G354" s="633" t="s">
        <v>742</v>
      </c>
      <c r="H354" s="633" t="s">
        <v>1379</v>
      </c>
      <c r="I354" s="633" t="s">
        <v>1380</v>
      </c>
      <c r="J354" s="633" t="s">
        <v>1381</v>
      </c>
      <c r="K354" s="633" t="s">
        <v>1363</v>
      </c>
      <c r="L354" s="635">
        <v>40.570000000000014</v>
      </c>
      <c r="M354" s="635">
        <v>24</v>
      </c>
      <c r="N354" s="636">
        <v>973.68000000000029</v>
      </c>
    </row>
    <row r="355" spans="1:14" ht="14.4" customHeight="1" x14ac:dyDescent="0.3">
      <c r="A355" s="631" t="s">
        <v>528</v>
      </c>
      <c r="B355" s="632" t="s">
        <v>530</v>
      </c>
      <c r="C355" s="633" t="s">
        <v>552</v>
      </c>
      <c r="D355" s="634" t="s">
        <v>553</v>
      </c>
      <c r="E355" s="633" t="s">
        <v>533</v>
      </c>
      <c r="F355" s="634" t="s">
        <v>534</v>
      </c>
      <c r="G355" s="633" t="s">
        <v>742</v>
      </c>
      <c r="H355" s="633" t="s">
        <v>1382</v>
      </c>
      <c r="I355" s="633" t="s">
        <v>1383</v>
      </c>
      <c r="J355" s="633" t="s">
        <v>1384</v>
      </c>
      <c r="K355" s="633" t="s">
        <v>1385</v>
      </c>
      <c r="L355" s="635">
        <v>148.06999939074501</v>
      </c>
      <c r="M355" s="635">
        <v>4</v>
      </c>
      <c r="N355" s="636">
        <v>592.27999756298004</v>
      </c>
    </row>
    <row r="356" spans="1:14" ht="14.4" customHeight="1" x14ac:dyDescent="0.3">
      <c r="A356" s="631" t="s">
        <v>528</v>
      </c>
      <c r="B356" s="632" t="s">
        <v>530</v>
      </c>
      <c r="C356" s="633" t="s">
        <v>552</v>
      </c>
      <c r="D356" s="634" t="s">
        <v>553</v>
      </c>
      <c r="E356" s="633" t="s">
        <v>533</v>
      </c>
      <c r="F356" s="634" t="s">
        <v>534</v>
      </c>
      <c r="G356" s="633" t="s">
        <v>742</v>
      </c>
      <c r="H356" s="633" t="s">
        <v>1386</v>
      </c>
      <c r="I356" s="633" t="s">
        <v>1387</v>
      </c>
      <c r="J356" s="633" t="s">
        <v>1388</v>
      </c>
      <c r="K356" s="633" t="s">
        <v>1363</v>
      </c>
      <c r="L356" s="635">
        <v>44.780094987296835</v>
      </c>
      <c r="M356" s="635">
        <v>43</v>
      </c>
      <c r="N356" s="636">
        <v>1925.5440844537638</v>
      </c>
    </row>
    <row r="357" spans="1:14" ht="14.4" customHeight="1" x14ac:dyDescent="0.3">
      <c r="A357" s="631" t="s">
        <v>528</v>
      </c>
      <c r="B357" s="632" t="s">
        <v>530</v>
      </c>
      <c r="C357" s="633" t="s">
        <v>552</v>
      </c>
      <c r="D357" s="634" t="s">
        <v>553</v>
      </c>
      <c r="E357" s="633" t="s">
        <v>537</v>
      </c>
      <c r="F357" s="634" t="s">
        <v>538</v>
      </c>
      <c r="G357" s="633" t="s">
        <v>559</v>
      </c>
      <c r="H357" s="633" t="s">
        <v>805</v>
      </c>
      <c r="I357" s="633" t="s">
        <v>805</v>
      </c>
      <c r="J357" s="633" t="s">
        <v>806</v>
      </c>
      <c r="K357" s="633" t="s">
        <v>807</v>
      </c>
      <c r="L357" s="635">
        <v>72.84</v>
      </c>
      <c r="M357" s="635">
        <v>0.5</v>
      </c>
      <c r="N357" s="636">
        <v>36.42</v>
      </c>
    </row>
    <row r="358" spans="1:14" ht="14.4" customHeight="1" x14ac:dyDescent="0.3">
      <c r="A358" s="631" t="s">
        <v>528</v>
      </c>
      <c r="B358" s="632" t="s">
        <v>530</v>
      </c>
      <c r="C358" s="633" t="s">
        <v>552</v>
      </c>
      <c r="D358" s="634" t="s">
        <v>553</v>
      </c>
      <c r="E358" s="633" t="s">
        <v>537</v>
      </c>
      <c r="F358" s="634" t="s">
        <v>538</v>
      </c>
      <c r="G358" s="633" t="s">
        <v>742</v>
      </c>
      <c r="H358" s="633" t="s">
        <v>826</v>
      </c>
      <c r="I358" s="633" t="s">
        <v>827</v>
      </c>
      <c r="J358" s="633" t="s">
        <v>828</v>
      </c>
      <c r="K358" s="633" t="s">
        <v>829</v>
      </c>
      <c r="L358" s="635">
        <v>88.599994600172906</v>
      </c>
      <c r="M358" s="635">
        <v>37</v>
      </c>
      <c r="N358" s="636">
        <v>3278.1998002063974</v>
      </c>
    </row>
    <row r="359" spans="1:14" ht="14.4" customHeight="1" x14ac:dyDescent="0.3">
      <c r="A359" s="631" t="s">
        <v>528</v>
      </c>
      <c r="B359" s="632" t="s">
        <v>530</v>
      </c>
      <c r="C359" s="633" t="s">
        <v>552</v>
      </c>
      <c r="D359" s="634" t="s">
        <v>553</v>
      </c>
      <c r="E359" s="633" t="s">
        <v>537</v>
      </c>
      <c r="F359" s="634" t="s">
        <v>538</v>
      </c>
      <c r="G359" s="633" t="s">
        <v>742</v>
      </c>
      <c r="H359" s="633" t="s">
        <v>834</v>
      </c>
      <c r="I359" s="633" t="s">
        <v>835</v>
      </c>
      <c r="J359" s="633" t="s">
        <v>836</v>
      </c>
      <c r="K359" s="633" t="s">
        <v>837</v>
      </c>
      <c r="L359" s="635">
        <v>212.55594555120558</v>
      </c>
      <c r="M359" s="635">
        <v>25.299999999999962</v>
      </c>
      <c r="N359" s="636">
        <v>5377.6654224454933</v>
      </c>
    </row>
    <row r="360" spans="1:14" ht="14.4" customHeight="1" x14ac:dyDescent="0.3">
      <c r="A360" s="631" t="s">
        <v>528</v>
      </c>
      <c r="B360" s="632" t="s">
        <v>530</v>
      </c>
      <c r="C360" s="633" t="s">
        <v>552</v>
      </c>
      <c r="D360" s="634" t="s">
        <v>553</v>
      </c>
      <c r="E360" s="633" t="s">
        <v>537</v>
      </c>
      <c r="F360" s="634" t="s">
        <v>538</v>
      </c>
      <c r="G360" s="633" t="s">
        <v>742</v>
      </c>
      <c r="H360" s="633" t="s">
        <v>838</v>
      </c>
      <c r="I360" s="633" t="s">
        <v>839</v>
      </c>
      <c r="J360" s="633" t="s">
        <v>840</v>
      </c>
      <c r="K360" s="633" t="s">
        <v>841</v>
      </c>
      <c r="L360" s="635">
        <v>134.81783177015379</v>
      </c>
      <c r="M360" s="635">
        <v>3.8</v>
      </c>
      <c r="N360" s="636">
        <v>512.30776072658432</v>
      </c>
    </row>
    <row r="361" spans="1:14" ht="14.4" customHeight="1" x14ac:dyDescent="0.3">
      <c r="A361" s="631" t="s">
        <v>528</v>
      </c>
      <c r="B361" s="632" t="s">
        <v>530</v>
      </c>
      <c r="C361" s="633" t="s">
        <v>552</v>
      </c>
      <c r="D361" s="634" t="s">
        <v>553</v>
      </c>
      <c r="E361" s="633" t="s">
        <v>537</v>
      </c>
      <c r="F361" s="634" t="s">
        <v>538</v>
      </c>
      <c r="G361" s="633" t="s">
        <v>742</v>
      </c>
      <c r="H361" s="633" t="s">
        <v>842</v>
      </c>
      <c r="I361" s="633" t="s">
        <v>843</v>
      </c>
      <c r="J361" s="633" t="s">
        <v>844</v>
      </c>
      <c r="K361" s="633" t="s">
        <v>845</v>
      </c>
      <c r="L361" s="635">
        <v>75.228721465443712</v>
      </c>
      <c r="M361" s="635">
        <v>114</v>
      </c>
      <c r="N361" s="636">
        <v>8576.0742470605837</v>
      </c>
    </row>
    <row r="362" spans="1:14" ht="14.4" customHeight="1" x14ac:dyDescent="0.3">
      <c r="A362" s="631" t="s">
        <v>528</v>
      </c>
      <c r="B362" s="632" t="s">
        <v>530</v>
      </c>
      <c r="C362" s="633" t="s">
        <v>552</v>
      </c>
      <c r="D362" s="634" t="s">
        <v>553</v>
      </c>
      <c r="E362" s="633" t="s">
        <v>537</v>
      </c>
      <c r="F362" s="634" t="s">
        <v>538</v>
      </c>
      <c r="G362" s="633" t="s">
        <v>742</v>
      </c>
      <c r="H362" s="633" t="s">
        <v>846</v>
      </c>
      <c r="I362" s="633" t="s">
        <v>847</v>
      </c>
      <c r="J362" s="633" t="s">
        <v>828</v>
      </c>
      <c r="K362" s="633" t="s">
        <v>848</v>
      </c>
      <c r="L362" s="635">
        <v>74</v>
      </c>
      <c r="M362" s="635">
        <v>9</v>
      </c>
      <c r="N362" s="636">
        <v>666</v>
      </c>
    </row>
    <row r="363" spans="1:14" ht="14.4" customHeight="1" x14ac:dyDescent="0.3">
      <c r="A363" s="631" t="s">
        <v>528</v>
      </c>
      <c r="B363" s="632" t="s">
        <v>530</v>
      </c>
      <c r="C363" s="633" t="s">
        <v>552</v>
      </c>
      <c r="D363" s="634" t="s">
        <v>553</v>
      </c>
      <c r="E363" s="633" t="s">
        <v>537</v>
      </c>
      <c r="F363" s="634" t="s">
        <v>538</v>
      </c>
      <c r="G363" s="633" t="s">
        <v>742</v>
      </c>
      <c r="H363" s="633" t="s">
        <v>849</v>
      </c>
      <c r="I363" s="633" t="s">
        <v>850</v>
      </c>
      <c r="J363" s="633" t="s">
        <v>851</v>
      </c>
      <c r="K363" s="633" t="s">
        <v>852</v>
      </c>
      <c r="L363" s="635">
        <v>59.79</v>
      </c>
      <c r="M363" s="635">
        <v>5</v>
      </c>
      <c r="N363" s="636">
        <v>298.95</v>
      </c>
    </row>
    <row r="364" spans="1:14" ht="14.4" customHeight="1" x14ac:dyDescent="0.3">
      <c r="A364" s="631" t="s">
        <v>528</v>
      </c>
      <c r="B364" s="632" t="s">
        <v>530</v>
      </c>
      <c r="C364" s="633" t="s">
        <v>554</v>
      </c>
      <c r="D364" s="634" t="s">
        <v>555</v>
      </c>
      <c r="E364" s="633" t="s">
        <v>531</v>
      </c>
      <c r="F364" s="634" t="s">
        <v>532</v>
      </c>
      <c r="G364" s="633" t="s">
        <v>559</v>
      </c>
      <c r="H364" s="633" t="s">
        <v>1168</v>
      </c>
      <c r="I364" s="633" t="s">
        <v>1169</v>
      </c>
      <c r="J364" s="633" t="s">
        <v>1170</v>
      </c>
      <c r="K364" s="633" t="s">
        <v>1171</v>
      </c>
      <c r="L364" s="635">
        <v>84.569757740512244</v>
      </c>
      <c r="M364" s="635">
        <v>30</v>
      </c>
      <c r="N364" s="636">
        <v>2537.0927322153675</v>
      </c>
    </row>
    <row r="365" spans="1:14" ht="14.4" customHeight="1" x14ac:dyDescent="0.3">
      <c r="A365" s="631" t="s">
        <v>528</v>
      </c>
      <c r="B365" s="632" t="s">
        <v>530</v>
      </c>
      <c r="C365" s="633" t="s">
        <v>554</v>
      </c>
      <c r="D365" s="634" t="s">
        <v>555</v>
      </c>
      <c r="E365" s="633" t="s">
        <v>531</v>
      </c>
      <c r="F365" s="634" t="s">
        <v>532</v>
      </c>
      <c r="G365" s="633" t="s">
        <v>559</v>
      </c>
      <c r="H365" s="633" t="s">
        <v>865</v>
      </c>
      <c r="I365" s="633" t="s">
        <v>866</v>
      </c>
      <c r="J365" s="633" t="s">
        <v>700</v>
      </c>
      <c r="K365" s="633" t="s">
        <v>867</v>
      </c>
      <c r="L365" s="635">
        <v>170.32625000000002</v>
      </c>
      <c r="M365" s="635">
        <v>8</v>
      </c>
      <c r="N365" s="636">
        <v>1362.6100000000001</v>
      </c>
    </row>
    <row r="366" spans="1:14" ht="14.4" customHeight="1" x14ac:dyDescent="0.3">
      <c r="A366" s="631" t="s">
        <v>528</v>
      </c>
      <c r="B366" s="632" t="s">
        <v>530</v>
      </c>
      <c r="C366" s="633" t="s">
        <v>554</v>
      </c>
      <c r="D366" s="634" t="s">
        <v>555</v>
      </c>
      <c r="E366" s="633" t="s">
        <v>531</v>
      </c>
      <c r="F366" s="634" t="s">
        <v>532</v>
      </c>
      <c r="G366" s="633" t="s">
        <v>559</v>
      </c>
      <c r="H366" s="633" t="s">
        <v>1389</v>
      </c>
      <c r="I366" s="633" t="s">
        <v>1390</v>
      </c>
      <c r="J366" s="633" t="s">
        <v>1391</v>
      </c>
      <c r="K366" s="633" t="s">
        <v>1171</v>
      </c>
      <c r="L366" s="635">
        <v>121.969639569306</v>
      </c>
      <c r="M366" s="635">
        <v>4</v>
      </c>
      <c r="N366" s="636">
        <v>487.87855827722399</v>
      </c>
    </row>
    <row r="367" spans="1:14" ht="14.4" customHeight="1" x14ac:dyDescent="0.3">
      <c r="A367" s="631" t="s">
        <v>528</v>
      </c>
      <c r="B367" s="632" t="s">
        <v>530</v>
      </c>
      <c r="C367" s="633" t="s">
        <v>554</v>
      </c>
      <c r="D367" s="634" t="s">
        <v>555</v>
      </c>
      <c r="E367" s="633" t="s">
        <v>531</v>
      </c>
      <c r="F367" s="634" t="s">
        <v>532</v>
      </c>
      <c r="G367" s="633" t="s">
        <v>559</v>
      </c>
      <c r="H367" s="633" t="s">
        <v>1392</v>
      </c>
      <c r="I367" s="633" t="s">
        <v>246</v>
      </c>
      <c r="J367" s="633" t="s">
        <v>1393</v>
      </c>
      <c r="K367" s="633"/>
      <c r="L367" s="635">
        <v>418.85290767796636</v>
      </c>
      <c r="M367" s="635">
        <v>1</v>
      </c>
      <c r="N367" s="636">
        <v>418.85290767796636</v>
      </c>
    </row>
    <row r="368" spans="1:14" ht="14.4" customHeight="1" x14ac:dyDescent="0.3">
      <c r="A368" s="631" t="s">
        <v>528</v>
      </c>
      <c r="B368" s="632" t="s">
        <v>530</v>
      </c>
      <c r="C368" s="633" t="s">
        <v>554</v>
      </c>
      <c r="D368" s="634" t="s">
        <v>555</v>
      </c>
      <c r="E368" s="633" t="s">
        <v>531</v>
      </c>
      <c r="F368" s="634" t="s">
        <v>532</v>
      </c>
      <c r="G368" s="633" t="s">
        <v>559</v>
      </c>
      <c r="H368" s="633" t="s">
        <v>1394</v>
      </c>
      <c r="I368" s="633" t="s">
        <v>246</v>
      </c>
      <c r="J368" s="633" t="s">
        <v>1395</v>
      </c>
      <c r="K368" s="633"/>
      <c r="L368" s="635">
        <v>264.47704945133682</v>
      </c>
      <c r="M368" s="635">
        <v>11</v>
      </c>
      <c r="N368" s="636">
        <v>2909.2475439647051</v>
      </c>
    </row>
    <row r="369" spans="1:14" ht="14.4" customHeight="1" x14ac:dyDescent="0.3">
      <c r="A369" s="631" t="s">
        <v>528</v>
      </c>
      <c r="B369" s="632" t="s">
        <v>530</v>
      </c>
      <c r="C369" s="633" t="s">
        <v>554</v>
      </c>
      <c r="D369" s="634" t="s">
        <v>555</v>
      </c>
      <c r="E369" s="633" t="s">
        <v>531</v>
      </c>
      <c r="F369" s="634" t="s">
        <v>532</v>
      </c>
      <c r="G369" s="633" t="s">
        <v>559</v>
      </c>
      <c r="H369" s="633" t="s">
        <v>1143</v>
      </c>
      <c r="I369" s="633" t="s">
        <v>1144</v>
      </c>
      <c r="J369" s="633" t="s">
        <v>1145</v>
      </c>
      <c r="K369" s="633" t="s">
        <v>1146</v>
      </c>
      <c r="L369" s="635">
        <v>291.8866666666666</v>
      </c>
      <c r="M369" s="635">
        <v>6</v>
      </c>
      <c r="N369" s="636">
        <v>1751.3199999999997</v>
      </c>
    </row>
    <row r="370" spans="1:14" ht="14.4" customHeight="1" x14ac:dyDescent="0.3">
      <c r="A370" s="631" t="s">
        <v>528</v>
      </c>
      <c r="B370" s="632" t="s">
        <v>530</v>
      </c>
      <c r="C370" s="633" t="s">
        <v>554</v>
      </c>
      <c r="D370" s="634" t="s">
        <v>555</v>
      </c>
      <c r="E370" s="633" t="s">
        <v>531</v>
      </c>
      <c r="F370" s="634" t="s">
        <v>532</v>
      </c>
      <c r="G370" s="633" t="s">
        <v>559</v>
      </c>
      <c r="H370" s="633" t="s">
        <v>1396</v>
      </c>
      <c r="I370" s="633" t="s">
        <v>1397</v>
      </c>
      <c r="J370" s="633" t="s">
        <v>1398</v>
      </c>
      <c r="K370" s="633" t="s">
        <v>1348</v>
      </c>
      <c r="L370" s="635">
        <v>2300</v>
      </c>
      <c r="M370" s="635">
        <v>1</v>
      </c>
      <c r="N370" s="636">
        <v>2300</v>
      </c>
    </row>
    <row r="371" spans="1:14" ht="14.4" customHeight="1" x14ac:dyDescent="0.3">
      <c r="A371" s="631" t="s">
        <v>528</v>
      </c>
      <c r="B371" s="632" t="s">
        <v>530</v>
      </c>
      <c r="C371" s="633" t="s">
        <v>554</v>
      </c>
      <c r="D371" s="634" t="s">
        <v>555</v>
      </c>
      <c r="E371" s="633" t="s">
        <v>531</v>
      </c>
      <c r="F371" s="634" t="s">
        <v>532</v>
      </c>
      <c r="G371" s="633" t="s">
        <v>559</v>
      </c>
      <c r="H371" s="633" t="s">
        <v>1399</v>
      </c>
      <c r="I371" s="633" t="s">
        <v>1399</v>
      </c>
      <c r="J371" s="633" t="s">
        <v>1400</v>
      </c>
      <c r="K371" s="633" t="s">
        <v>1401</v>
      </c>
      <c r="L371" s="635">
        <v>2073.3691123296808</v>
      </c>
      <c r="M371" s="635">
        <v>12</v>
      </c>
      <c r="N371" s="636">
        <v>24880.429347956171</v>
      </c>
    </row>
    <row r="372" spans="1:14" ht="14.4" customHeight="1" x14ac:dyDescent="0.3">
      <c r="A372" s="631" t="s">
        <v>528</v>
      </c>
      <c r="B372" s="632" t="s">
        <v>530</v>
      </c>
      <c r="C372" s="633" t="s">
        <v>554</v>
      </c>
      <c r="D372" s="634" t="s">
        <v>555</v>
      </c>
      <c r="E372" s="633" t="s">
        <v>531</v>
      </c>
      <c r="F372" s="634" t="s">
        <v>532</v>
      </c>
      <c r="G372" s="633" t="s">
        <v>559</v>
      </c>
      <c r="H372" s="633" t="s">
        <v>1402</v>
      </c>
      <c r="I372" s="633" t="s">
        <v>1403</v>
      </c>
      <c r="J372" s="633" t="s">
        <v>1404</v>
      </c>
      <c r="K372" s="633" t="s">
        <v>1191</v>
      </c>
      <c r="L372" s="635">
        <v>257.69510951407415</v>
      </c>
      <c r="M372" s="635">
        <v>123</v>
      </c>
      <c r="N372" s="636">
        <v>31696.498470231123</v>
      </c>
    </row>
    <row r="373" spans="1:14" ht="14.4" customHeight="1" x14ac:dyDescent="0.3">
      <c r="A373" s="631" t="s">
        <v>528</v>
      </c>
      <c r="B373" s="632" t="s">
        <v>530</v>
      </c>
      <c r="C373" s="633" t="s">
        <v>554</v>
      </c>
      <c r="D373" s="634" t="s">
        <v>555</v>
      </c>
      <c r="E373" s="633" t="s">
        <v>531</v>
      </c>
      <c r="F373" s="634" t="s">
        <v>532</v>
      </c>
      <c r="G373" s="633" t="s">
        <v>559</v>
      </c>
      <c r="H373" s="633" t="s">
        <v>1405</v>
      </c>
      <c r="I373" s="633" t="s">
        <v>246</v>
      </c>
      <c r="J373" s="633" t="s">
        <v>1406</v>
      </c>
      <c r="K373" s="633" t="s">
        <v>1407</v>
      </c>
      <c r="L373" s="635">
        <v>98.097066666666677</v>
      </c>
      <c r="M373" s="635">
        <v>150</v>
      </c>
      <c r="N373" s="636">
        <v>14714.560000000001</v>
      </c>
    </row>
    <row r="374" spans="1:14" ht="14.4" customHeight="1" x14ac:dyDescent="0.3">
      <c r="A374" s="631" t="s">
        <v>528</v>
      </c>
      <c r="B374" s="632" t="s">
        <v>530</v>
      </c>
      <c r="C374" s="633" t="s">
        <v>554</v>
      </c>
      <c r="D374" s="634" t="s">
        <v>555</v>
      </c>
      <c r="E374" s="633" t="s">
        <v>531</v>
      </c>
      <c r="F374" s="634" t="s">
        <v>532</v>
      </c>
      <c r="G374" s="633" t="s">
        <v>559</v>
      </c>
      <c r="H374" s="633" t="s">
        <v>1408</v>
      </c>
      <c r="I374" s="633" t="s">
        <v>246</v>
      </c>
      <c r="J374" s="633" t="s">
        <v>1409</v>
      </c>
      <c r="K374" s="633"/>
      <c r="L374" s="635">
        <v>61.889545185860307</v>
      </c>
      <c r="M374" s="635">
        <v>11</v>
      </c>
      <c r="N374" s="636">
        <v>680.78499704446335</v>
      </c>
    </row>
    <row r="375" spans="1:14" ht="14.4" customHeight="1" thickBot="1" x14ac:dyDescent="0.35">
      <c r="A375" s="637" t="s">
        <v>528</v>
      </c>
      <c r="B375" s="638" t="s">
        <v>530</v>
      </c>
      <c r="C375" s="639" t="s">
        <v>554</v>
      </c>
      <c r="D375" s="640" t="s">
        <v>555</v>
      </c>
      <c r="E375" s="639" t="s">
        <v>531</v>
      </c>
      <c r="F375" s="640" t="s">
        <v>532</v>
      </c>
      <c r="G375" s="639" t="s">
        <v>559</v>
      </c>
      <c r="H375" s="639" t="s">
        <v>1410</v>
      </c>
      <c r="I375" s="639" t="s">
        <v>246</v>
      </c>
      <c r="J375" s="639" t="s">
        <v>1406</v>
      </c>
      <c r="K375" s="639" t="s">
        <v>1411</v>
      </c>
      <c r="L375" s="641">
        <v>106.95</v>
      </c>
      <c r="M375" s="641">
        <v>150</v>
      </c>
      <c r="N375" s="642">
        <v>16042.5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1412</v>
      </c>
      <c r="B5" s="629">
        <v>260.20000000000005</v>
      </c>
      <c r="C5" s="647">
        <v>7.2028118763718891E-3</v>
      </c>
      <c r="D5" s="629">
        <v>35864.580775346971</v>
      </c>
      <c r="E5" s="647">
        <v>0.99279718812362816</v>
      </c>
      <c r="F5" s="630">
        <v>36124.780775346968</v>
      </c>
    </row>
    <row r="6" spans="1:6" ht="14.4" customHeight="1" x14ac:dyDescent="0.3">
      <c r="A6" s="658" t="s">
        <v>1413</v>
      </c>
      <c r="B6" s="635">
        <v>103.98009122470998</v>
      </c>
      <c r="C6" s="648">
        <v>2.1329671168377534E-3</v>
      </c>
      <c r="D6" s="635">
        <v>48645.056124048249</v>
      </c>
      <c r="E6" s="648">
        <v>0.99786703288316225</v>
      </c>
      <c r="F6" s="636">
        <v>48749.036215272958</v>
      </c>
    </row>
    <row r="7" spans="1:6" ht="14.4" customHeight="1" x14ac:dyDescent="0.3">
      <c r="A7" s="658" t="s">
        <v>1414</v>
      </c>
      <c r="B7" s="635">
        <v>102.75</v>
      </c>
      <c r="C7" s="648">
        <v>2.4233975232618192E-3</v>
      </c>
      <c r="D7" s="635">
        <v>42296.402022612303</v>
      </c>
      <c r="E7" s="648">
        <v>0.99757660247673818</v>
      </c>
      <c r="F7" s="636">
        <v>42399.152022612303</v>
      </c>
    </row>
    <row r="8" spans="1:6" ht="14.4" customHeight="1" x14ac:dyDescent="0.3">
      <c r="A8" s="658" t="s">
        <v>1415</v>
      </c>
      <c r="B8" s="635"/>
      <c r="C8" s="648">
        <v>0</v>
      </c>
      <c r="D8" s="635">
        <v>53188.239373930955</v>
      </c>
      <c r="E8" s="648">
        <v>1</v>
      </c>
      <c r="F8" s="636">
        <v>53188.239373930955</v>
      </c>
    </row>
    <row r="9" spans="1:6" ht="14.4" customHeight="1" thickBot="1" x14ac:dyDescent="0.35">
      <c r="A9" s="659" t="s">
        <v>1416</v>
      </c>
      <c r="B9" s="650"/>
      <c r="C9" s="651">
        <v>0</v>
      </c>
      <c r="D9" s="650">
        <v>8890.836144973764</v>
      </c>
      <c r="E9" s="651">
        <v>1</v>
      </c>
      <c r="F9" s="652">
        <v>8890.836144973764</v>
      </c>
    </row>
    <row r="10" spans="1:6" ht="14.4" customHeight="1" thickBot="1" x14ac:dyDescent="0.35">
      <c r="A10" s="653" t="s">
        <v>6</v>
      </c>
      <c r="B10" s="654">
        <v>466.93009122471005</v>
      </c>
      <c r="C10" s="655">
        <v>2.4659363587989269E-3</v>
      </c>
      <c r="D10" s="654">
        <v>188885.11444091224</v>
      </c>
      <c r="E10" s="655">
        <v>0.99753406364120101</v>
      </c>
      <c r="F10" s="656">
        <v>189352.04453213696</v>
      </c>
    </row>
    <row r="11" spans="1:6" ht="14.4" customHeight="1" thickBot="1" x14ac:dyDescent="0.35"/>
    <row r="12" spans="1:6" ht="14.4" customHeight="1" x14ac:dyDescent="0.3">
      <c r="A12" s="657" t="s">
        <v>1417</v>
      </c>
      <c r="B12" s="629">
        <v>260.20000000000005</v>
      </c>
      <c r="C12" s="647">
        <v>0.1834556582828798</v>
      </c>
      <c r="D12" s="629">
        <v>1158.1263816196072</v>
      </c>
      <c r="E12" s="647">
        <v>0.8165443417171202</v>
      </c>
      <c r="F12" s="630">
        <v>1418.3263816196072</v>
      </c>
    </row>
    <row r="13" spans="1:6" ht="14.4" customHeight="1" x14ac:dyDescent="0.3">
      <c r="A13" s="658" t="s">
        <v>1418</v>
      </c>
      <c r="B13" s="635">
        <v>103.98009122470998</v>
      </c>
      <c r="C13" s="648">
        <v>1</v>
      </c>
      <c r="D13" s="635"/>
      <c r="E13" s="648">
        <v>0</v>
      </c>
      <c r="F13" s="636">
        <v>103.98009122470998</v>
      </c>
    </row>
    <row r="14" spans="1:6" ht="14.4" customHeight="1" x14ac:dyDescent="0.3">
      <c r="A14" s="658" t="s">
        <v>1419</v>
      </c>
      <c r="B14" s="635">
        <v>102.75</v>
      </c>
      <c r="C14" s="648">
        <v>1</v>
      </c>
      <c r="D14" s="635"/>
      <c r="E14" s="648">
        <v>0</v>
      </c>
      <c r="F14" s="636">
        <v>102.75</v>
      </c>
    </row>
    <row r="15" spans="1:6" ht="14.4" customHeight="1" x14ac:dyDescent="0.3">
      <c r="A15" s="658" t="s">
        <v>1420</v>
      </c>
      <c r="B15" s="635"/>
      <c r="C15" s="648">
        <v>0</v>
      </c>
      <c r="D15" s="635">
        <v>17168.988522655782</v>
      </c>
      <c r="E15" s="648">
        <v>1</v>
      </c>
      <c r="F15" s="636">
        <v>17168.988522655782</v>
      </c>
    </row>
    <row r="16" spans="1:6" ht="14.4" customHeight="1" x14ac:dyDescent="0.3">
      <c r="A16" s="658" t="s">
        <v>1421</v>
      </c>
      <c r="B16" s="635"/>
      <c r="C16" s="648">
        <v>0</v>
      </c>
      <c r="D16" s="635">
        <v>944.95902467448786</v>
      </c>
      <c r="E16" s="648">
        <v>1</v>
      </c>
      <c r="F16" s="636">
        <v>944.95902467448786</v>
      </c>
    </row>
    <row r="17" spans="1:6" ht="14.4" customHeight="1" x14ac:dyDescent="0.3">
      <c r="A17" s="658" t="s">
        <v>1422</v>
      </c>
      <c r="B17" s="635"/>
      <c r="C17" s="648">
        <v>0</v>
      </c>
      <c r="D17" s="635">
        <v>887.27</v>
      </c>
      <c r="E17" s="648">
        <v>1</v>
      </c>
      <c r="F17" s="636">
        <v>887.27</v>
      </c>
    </row>
    <row r="18" spans="1:6" ht="14.4" customHeight="1" x14ac:dyDescent="0.3">
      <c r="A18" s="658" t="s">
        <v>1423</v>
      </c>
      <c r="B18" s="635"/>
      <c r="C18" s="648">
        <v>0</v>
      </c>
      <c r="D18" s="635">
        <v>675.6</v>
      </c>
      <c r="E18" s="648">
        <v>1</v>
      </c>
      <c r="F18" s="636">
        <v>675.6</v>
      </c>
    </row>
    <row r="19" spans="1:6" ht="14.4" customHeight="1" x14ac:dyDescent="0.3">
      <c r="A19" s="658" t="s">
        <v>1424</v>
      </c>
      <c r="B19" s="635"/>
      <c r="C19" s="648">
        <v>0</v>
      </c>
      <c r="D19" s="635">
        <v>122.03</v>
      </c>
      <c r="E19" s="648">
        <v>1</v>
      </c>
      <c r="F19" s="636">
        <v>122.03</v>
      </c>
    </row>
    <row r="20" spans="1:6" ht="14.4" customHeight="1" x14ac:dyDescent="0.3">
      <c r="A20" s="658" t="s">
        <v>1425</v>
      </c>
      <c r="B20" s="635"/>
      <c r="C20" s="648">
        <v>0</v>
      </c>
      <c r="D20" s="635">
        <v>16824.894703525344</v>
      </c>
      <c r="E20" s="648">
        <v>1</v>
      </c>
      <c r="F20" s="636">
        <v>16824.894703525344</v>
      </c>
    </row>
    <row r="21" spans="1:6" ht="14.4" customHeight="1" x14ac:dyDescent="0.3">
      <c r="A21" s="658" t="s">
        <v>1426</v>
      </c>
      <c r="B21" s="635"/>
      <c r="C21" s="648">
        <v>0</v>
      </c>
      <c r="D21" s="635">
        <v>23.919958559420099</v>
      </c>
      <c r="E21" s="648">
        <v>1</v>
      </c>
      <c r="F21" s="636">
        <v>23.919958559420099</v>
      </c>
    </row>
    <row r="22" spans="1:6" ht="14.4" customHeight="1" x14ac:dyDescent="0.3">
      <c r="A22" s="658" t="s">
        <v>1427</v>
      </c>
      <c r="B22" s="635"/>
      <c r="C22" s="648">
        <v>0</v>
      </c>
      <c r="D22" s="635">
        <v>114.7399580394996</v>
      </c>
      <c r="E22" s="648">
        <v>1</v>
      </c>
      <c r="F22" s="636">
        <v>114.7399580394996</v>
      </c>
    </row>
    <row r="23" spans="1:6" ht="14.4" customHeight="1" x14ac:dyDescent="0.3">
      <c r="A23" s="658" t="s">
        <v>1428</v>
      </c>
      <c r="B23" s="635"/>
      <c r="C23" s="648">
        <v>0</v>
      </c>
      <c r="D23" s="635">
        <v>79525.340460174688</v>
      </c>
      <c r="E23" s="648">
        <v>1</v>
      </c>
      <c r="F23" s="636">
        <v>79525.340460174688</v>
      </c>
    </row>
    <row r="24" spans="1:6" ht="14.4" customHeight="1" x14ac:dyDescent="0.3">
      <c r="A24" s="658" t="s">
        <v>1429</v>
      </c>
      <c r="B24" s="635"/>
      <c r="C24" s="648">
        <v>0</v>
      </c>
      <c r="D24" s="635">
        <v>73.439872767718001</v>
      </c>
      <c r="E24" s="648">
        <v>1</v>
      </c>
      <c r="F24" s="636">
        <v>73.439872767718001</v>
      </c>
    </row>
    <row r="25" spans="1:6" ht="14.4" customHeight="1" x14ac:dyDescent="0.3">
      <c r="A25" s="658" t="s">
        <v>1430</v>
      </c>
      <c r="B25" s="635"/>
      <c r="C25" s="648">
        <v>0</v>
      </c>
      <c r="D25" s="635">
        <v>275.81912691084597</v>
      </c>
      <c r="E25" s="648">
        <v>1</v>
      </c>
      <c r="F25" s="636">
        <v>275.81912691084597</v>
      </c>
    </row>
    <row r="26" spans="1:6" ht="14.4" customHeight="1" x14ac:dyDescent="0.3">
      <c r="A26" s="658" t="s">
        <v>1431</v>
      </c>
      <c r="B26" s="635"/>
      <c r="C26" s="648">
        <v>0</v>
      </c>
      <c r="D26" s="635">
        <v>162.362093073072</v>
      </c>
      <c r="E26" s="648">
        <v>1</v>
      </c>
      <c r="F26" s="636">
        <v>162.362093073072</v>
      </c>
    </row>
    <row r="27" spans="1:6" ht="14.4" customHeight="1" x14ac:dyDescent="0.3">
      <c r="A27" s="658" t="s">
        <v>1432</v>
      </c>
      <c r="B27" s="635"/>
      <c r="C27" s="648">
        <v>0</v>
      </c>
      <c r="D27" s="635">
        <v>11868.90395747647</v>
      </c>
      <c r="E27" s="648">
        <v>1</v>
      </c>
      <c r="F27" s="636">
        <v>11868.90395747647</v>
      </c>
    </row>
    <row r="28" spans="1:6" ht="14.4" customHeight="1" x14ac:dyDescent="0.3">
      <c r="A28" s="658" t="s">
        <v>1433</v>
      </c>
      <c r="B28" s="635"/>
      <c r="C28" s="648">
        <v>0</v>
      </c>
      <c r="D28" s="635">
        <v>826.77910227103405</v>
      </c>
      <c r="E28" s="648">
        <v>1</v>
      </c>
      <c r="F28" s="636">
        <v>826.77910227103405</v>
      </c>
    </row>
    <row r="29" spans="1:6" ht="14.4" customHeight="1" x14ac:dyDescent="0.3">
      <c r="A29" s="658" t="s">
        <v>1434</v>
      </c>
      <c r="B29" s="635"/>
      <c r="C29" s="648">
        <v>0</v>
      </c>
      <c r="D29" s="635">
        <v>9243.7553916660891</v>
      </c>
      <c r="E29" s="648">
        <v>1</v>
      </c>
      <c r="F29" s="636">
        <v>9243.7553916660891</v>
      </c>
    </row>
    <row r="30" spans="1:6" ht="14.4" customHeight="1" x14ac:dyDescent="0.3">
      <c r="A30" s="658" t="s">
        <v>1435</v>
      </c>
      <c r="B30" s="635"/>
      <c r="C30" s="648">
        <v>0</v>
      </c>
      <c r="D30" s="635">
        <v>6272.7297614804329</v>
      </c>
      <c r="E30" s="648">
        <v>1</v>
      </c>
      <c r="F30" s="636">
        <v>6272.7297614804329</v>
      </c>
    </row>
    <row r="31" spans="1:6" ht="14.4" customHeight="1" x14ac:dyDescent="0.3">
      <c r="A31" s="658" t="s">
        <v>1436</v>
      </c>
      <c r="B31" s="635"/>
      <c r="C31" s="648">
        <v>0</v>
      </c>
      <c r="D31" s="635">
        <v>159.66</v>
      </c>
      <c r="E31" s="648">
        <v>1</v>
      </c>
      <c r="F31" s="636">
        <v>159.66</v>
      </c>
    </row>
    <row r="32" spans="1:6" ht="14.4" customHeight="1" x14ac:dyDescent="0.3">
      <c r="A32" s="658" t="s">
        <v>1437</v>
      </c>
      <c r="B32" s="635"/>
      <c r="C32" s="648">
        <v>0</v>
      </c>
      <c r="D32" s="635">
        <v>34896.005608403357</v>
      </c>
      <c r="E32" s="648">
        <v>1</v>
      </c>
      <c r="F32" s="636">
        <v>34896.005608403357</v>
      </c>
    </row>
    <row r="33" spans="1:6" ht="14.4" customHeight="1" x14ac:dyDescent="0.3">
      <c r="A33" s="658" t="s">
        <v>1438</v>
      </c>
      <c r="B33" s="635"/>
      <c r="C33" s="648">
        <v>0</v>
      </c>
      <c r="D33" s="635">
        <v>55.140710840411302</v>
      </c>
      <c r="E33" s="648">
        <v>1</v>
      </c>
      <c r="F33" s="636">
        <v>55.140710840411302</v>
      </c>
    </row>
    <row r="34" spans="1:6" ht="14.4" customHeight="1" x14ac:dyDescent="0.3">
      <c r="A34" s="658" t="s">
        <v>1439</v>
      </c>
      <c r="B34" s="635"/>
      <c r="C34" s="648">
        <v>0</v>
      </c>
      <c r="D34" s="635">
        <v>272.14999999999998</v>
      </c>
      <c r="E34" s="648">
        <v>1</v>
      </c>
      <c r="F34" s="636">
        <v>272.14999999999998</v>
      </c>
    </row>
    <row r="35" spans="1:6" ht="14.4" customHeight="1" x14ac:dyDescent="0.3">
      <c r="A35" s="658" t="s">
        <v>1440</v>
      </c>
      <c r="B35" s="635"/>
      <c r="C35" s="648">
        <v>0</v>
      </c>
      <c r="D35" s="635">
        <v>26.110081261162421</v>
      </c>
      <c r="E35" s="648">
        <v>1</v>
      </c>
      <c r="F35" s="636">
        <v>26.110081261162421</v>
      </c>
    </row>
    <row r="36" spans="1:6" ht="14.4" customHeight="1" x14ac:dyDescent="0.3">
      <c r="A36" s="658" t="s">
        <v>1441</v>
      </c>
      <c r="B36" s="635"/>
      <c r="C36" s="648">
        <v>0</v>
      </c>
      <c r="D36" s="635">
        <v>2108.6</v>
      </c>
      <c r="E36" s="648">
        <v>1</v>
      </c>
      <c r="F36" s="636">
        <v>2108.6</v>
      </c>
    </row>
    <row r="37" spans="1:6" ht="14.4" customHeight="1" x14ac:dyDescent="0.3">
      <c r="A37" s="658" t="s">
        <v>1442</v>
      </c>
      <c r="B37" s="635"/>
      <c r="C37" s="648">
        <v>0</v>
      </c>
      <c r="D37" s="635">
        <v>100.97</v>
      </c>
      <c r="E37" s="648">
        <v>1</v>
      </c>
      <c r="F37" s="636">
        <v>100.97</v>
      </c>
    </row>
    <row r="38" spans="1:6" ht="14.4" customHeight="1" x14ac:dyDescent="0.3">
      <c r="A38" s="658" t="s">
        <v>1443</v>
      </c>
      <c r="B38" s="635"/>
      <c r="C38" s="648">
        <v>0</v>
      </c>
      <c r="D38" s="635">
        <v>1834.9099999999999</v>
      </c>
      <c r="E38" s="648">
        <v>1</v>
      </c>
      <c r="F38" s="636">
        <v>1834.9099999999999</v>
      </c>
    </row>
    <row r="39" spans="1:6" ht="14.4" customHeight="1" x14ac:dyDescent="0.3">
      <c r="A39" s="658" t="s">
        <v>1444</v>
      </c>
      <c r="B39" s="635"/>
      <c r="C39" s="648">
        <v>0</v>
      </c>
      <c r="D39" s="635">
        <v>208.64982913172844</v>
      </c>
      <c r="E39" s="648">
        <v>1</v>
      </c>
      <c r="F39" s="636">
        <v>208.64982913172844</v>
      </c>
    </row>
    <row r="40" spans="1:6" ht="14.4" customHeight="1" x14ac:dyDescent="0.3">
      <c r="A40" s="658" t="s">
        <v>1445</v>
      </c>
      <c r="B40" s="635"/>
      <c r="C40" s="648">
        <v>0</v>
      </c>
      <c r="D40" s="635">
        <v>1452.9079314204564</v>
      </c>
      <c r="E40" s="648">
        <v>1</v>
      </c>
      <c r="F40" s="636">
        <v>1452.9079314204564</v>
      </c>
    </row>
    <row r="41" spans="1:6" ht="14.4" customHeight="1" x14ac:dyDescent="0.3">
      <c r="A41" s="658" t="s">
        <v>1446</v>
      </c>
      <c r="B41" s="635"/>
      <c r="C41" s="648">
        <v>0</v>
      </c>
      <c r="D41" s="635">
        <v>82.1</v>
      </c>
      <c r="E41" s="648">
        <v>1</v>
      </c>
      <c r="F41" s="636">
        <v>82.1</v>
      </c>
    </row>
    <row r="42" spans="1:6" ht="14.4" customHeight="1" x14ac:dyDescent="0.3">
      <c r="A42" s="658" t="s">
        <v>1447</v>
      </c>
      <c r="B42" s="635"/>
      <c r="C42" s="648">
        <v>0</v>
      </c>
      <c r="D42" s="635">
        <v>378.76</v>
      </c>
      <c r="E42" s="648">
        <v>1</v>
      </c>
      <c r="F42" s="636">
        <v>378.76</v>
      </c>
    </row>
    <row r="43" spans="1:6" ht="14.4" customHeight="1" x14ac:dyDescent="0.3">
      <c r="A43" s="658" t="s">
        <v>1448</v>
      </c>
      <c r="B43" s="635"/>
      <c r="C43" s="648">
        <v>0</v>
      </c>
      <c r="D43" s="635">
        <v>102.54925250494399</v>
      </c>
      <c r="E43" s="648">
        <v>1</v>
      </c>
      <c r="F43" s="636">
        <v>102.54925250494399</v>
      </c>
    </row>
    <row r="44" spans="1:6" ht="14.4" customHeight="1" x14ac:dyDescent="0.3">
      <c r="A44" s="658" t="s">
        <v>1449</v>
      </c>
      <c r="B44" s="635"/>
      <c r="C44" s="648">
        <v>0</v>
      </c>
      <c r="D44" s="635">
        <v>94.96</v>
      </c>
      <c r="E44" s="648">
        <v>1</v>
      </c>
      <c r="F44" s="636">
        <v>94.96</v>
      </c>
    </row>
    <row r="45" spans="1:6" ht="14.4" customHeight="1" x14ac:dyDescent="0.3">
      <c r="A45" s="658" t="s">
        <v>1450</v>
      </c>
      <c r="B45" s="635"/>
      <c r="C45" s="648">
        <v>0</v>
      </c>
      <c r="D45" s="635">
        <v>212.43</v>
      </c>
      <c r="E45" s="648">
        <v>1</v>
      </c>
      <c r="F45" s="636">
        <v>212.43</v>
      </c>
    </row>
    <row r="46" spans="1:6" ht="14.4" customHeight="1" x14ac:dyDescent="0.3">
      <c r="A46" s="658" t="s">
        <v>1451</v>
      </c>
      <c r="B46" s="635"/>
      <c r="C46" s="648">
        <v>0</v>
      </c>
      <c r="D46" s="635">
        <v>108.91968572293338</v>
      </c>
      <c r="E46" s="648">
        <v>1</v>
      </c>
      <c r="F46" s="636">
        <v>108.91968572293338</v>
      </c>
    </row>
    <row r="47" spans="1:6" ht="14.4" customHeight="1" x14ac:dyDescent="0.3">
      <c r="A47" s="658" t="s">
        <v>1452</v>
      </c>
      <c r="B47" s="635"/>
      <c r="C47" s="648">
        <v>0</v>
      </c>
      <c r="D47" s="635">
        <v>140.94</v>
      </c>
      <c r="E47" s="648">
        <v>1</v>
      </c>
      <c r="F47" s="636">
        <v>140.94</v>
      </c>
    </row>
    <row r="48" spans="1:6" ht="14.4" customHeight="1" x14ac:dyDescent="0.3">
      <c r="A48" s="658" t="s">
        <v>1453</v>
      </c>
      <c r="B48" s="635"/>
      <c r="C48" s="648">
        <v>0</v>
      </c>
      <c r="D48" s="635">
        <v>286.08358537381395</v>
      </c>
      <c r="E48" s="648">
        <v>1</v>
      </c>
      <c r="F48" s="636">
        <v>286.08358537381395</v>
      </c>
    </row>
    <row r="49" spans="1:6" ht="14.4" customHeight="1" thickBot="1" x14ac:dyDescent="0.35">
      <c r="A49" s="659" t="s">
        <v>1454</v>
      </c>
      <c r="B49" s="650"/>
      <c r="C49" s="651">
        <v>0</v>
      </c>
      <c r="D49" s="650">
        <v>193.60944135895275</v>
      </c>
      <c r="E49" s="651">
        <v>1</v>
      </c>
      <c r="F49" s="652">
        <v>193.60944135895275</v>
      </c>
    </row>
    <row r="50" spans="1:6" ht="14.4" customHeight="1" thickBot="1" x14ac:dyDescent="0.35">
      <c r="A50" s="653" t="s">
        <v>6</v>
      </c>
      <c r="B50" s="654">
        <v>466.93009122471005</v>
      </c>
      <c r="C50" s="655">
        <v>2.4659363587989261E-3</v>
      </c>
      <c r="D50" s="654">
        <v>188885.11444091229</v>
      </c>
      <c r="E50" s="655">
        <v>0.99753406364120101</v>
      </c>
      <c r="F50" s="656">
        <v>189352.04453213702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1537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4</v>
      </c>
      <c r="G3" s="47">
        <f>SUBTOTAL(9,G6:G1048576)</f>
        <v>466.93009122471005</v>
      </c>
      <c r="H3" s="48">
        <f>IF(M3=0,0,G3/M3)</f>
        <v>2.4659363587989252E-3</v>
      </c>
      <c r="I3" s="47">
        <f>SUBTOTAL(9,I6:I1048576)</f>
        <v>1434.6</v>
      </c>
      <c r="J3" s="47">
        <f>SUBTOTAL(9,J6:J1048576)</f>
        <v>188885.11444091238</v>
      </c>
      <c r="K3" s="48">
        <f>IF(M3=0,0,J3/M3)</f>
        <v>0.99753406364120112</v>
      </c>
      <c r="L3" s="47">
        <f>SUBTOTAL(9,L6:L1048576)</f>
        <v>1438.6</v>
      </c>
      <c r="M3" s="49">
        <f>SUBTOTAL(9,M6:M1048576)</f>
        <v>189352.04453213708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542</v>
      </c>
      <c r="B6" s="626" t="s">
        <v>1455</v>
      </c>
      <c r="C6" s="626" t="s">
        <v>754</v>
      </c>
      <c r="D6" s="626" t="s">
        <v>755</v>
      </c>
      <c r="E6" s="626" t="s">
        <v>756</v>
      </c>
      <c r="F6" s="629"/>
      <c r="G6" s="629"/>
      <c r="H6" s="647">
        <v>0</v>
      </c>
      <c r="I6" s="629">
        <v>4</v>
      </c>
      <c r="J6" s="629">
        <v>473.49</v>
      </c>
      <c r="K6" s="647">
        <v>1</v>
      </c>
      <c r="L6" s="629">
        <v>4</v>
      </c>
      <c r="M6" s="630">
        <v>473.49</v>
      </c>
    </row>
    <row r="7" spans="1:13" ht="14.4" customHeight="1" x14ac:dyDescent="0.3">
      <c r="A7" s="631" t="s">
        <v>542</v>
      </c>
      <c r="B7" s="632" t="s">
        <v>1456</v>
      </c>
      <c r="C7" s="632" t="s">
        <v>797</v>
      </c>
      <c r="D7" s="632" t="s">
        <v>748</v>
      </c>
      <c r="E7" s="632" t="s">
        <v>798</v>
      </c>
      <c r="F7" s="635"/>
      <c r="G7" s="635"/>
      <c r="H7" s="648">
        <v>0</v>
      </c>
      <c r="I7" s="635">
        <v>1</v>
      </c>
      <c r="J7" s="635">
        <v>356.49999999999983</v>
      </c>
      <c r="K7" s="648">
        <v>1</v>
      </c>
      <c r="L7" s="635">
        <v>1</v>
      </c>
      <c r="M7" s="636">
        <v>356.49999999999983</v>
      </c>
    </row>
    <row r="8" spans="1:13" ht="14.4" customHeight="1" x14ac:dyDescent="0.3">
      <c r="A8" s="631" t="s">
        <v>542</v>
      </c>
      <c r="B8" s="632" t="s">
        <v>1456</v>
      </c>
      <c r="C8" s="632" t="s">
        <v>800</v>
      </c>
      <c r="D8" s="632" t="s">
        <v>748</v>
      </c>
      <c r="E8" s="632" t="s">
        <v>801</v>
      </c>
      <c r="F8" s="635"/>
      <c r="G8" s="635"/>
      <c r="H8" s="648">
        <v>0</v>
      </c>
      <c r="I8" s="635">
        <v>29</v>
      </c>
      <c r="J8" s="635">
        <v>12005.987511213381</v>
      </c>
      <c r="K8" s="648">
        <v>1</v>
      </c>
      <c r="L8" s="635">
        <v>29</v>
      </c>
      <c r="M8" s="636">
        <v>12005.987511213381</v>
      </c>
    </row>
    <row r="9" spans="1:13" ht="14.4" customHeight="1" x14ac:dyDescent="0.3">
      <c r="A9" s="631" t="s">
        <v>542</v>
      </c>
      <c r="B9" s="632" t="s">
        <v>1456</v>
      </c>
      <c r="C9" s="632" t="s">
        <v>747</v>
      </c>
      <c r="D9" s="632" t="s">
        <v>748</v>
      </c>
      <c r="E9" s="632" t="s">
        <v>749</v>
      </c>
      <c r="F9" s="635"/>
      <c r="G9" s="635"/>
      <c r="H9" s="648">
        <v>0</v>
      </c>
      <c r="I9" s="635">
        <v>11</v>
      </c>
      <c r="J9" s="635">
        <v>5414.1796297409519</v>
      </c>
      <c r="K9" s="648">
        <v>1</v>
      </c>
      <c r="L9" s="635">
        <v>11</v>
      </c>
      <c r="M9" s="636">
        <v>5414.1796297409519</v>
      </c>
    </row>
    <row r="10" spans="1:13" ht="14.4" customHeight="1" x14ac:dyDescent="0.3">
      <c r="A10" s="631" t="s">
        <v>542</v>
      </c>
      <c r="B10" s="632" t="s">
        <v>1456</v>
      </c>
      <c r="C10" s="632" t="s">
        <v>751</v>
      </c>
      <c r="D10" s="632" t="s">
        <v>748</v>
      </c>
      <c r="E10" s="632" t="s">
        <v>752</v>
      </c>
      <c r="F10" s="635"/>
      <c r="G10" s="635"/>
      <c r="H10" s="648">
        <v>0</v>
      </c>
      <c r="I10" s="635">
        <v>1</v>
      </c>
      <c r="J10" s="635">
        <v>942.99999999999977</v>
      </c>
      <c r="K10" s="648">
        <v>1</v>
      </c>
      <c r="L10" s="635">
        <v>1</v>
      </c>
      <c r="M10" s="636">
        <v>942.99999999999977</v>
      </c>
    </row>
    <row r="11" spans="1:13" ht="14.4" customHeight="1" x14ac:dyDescent="0.3">
      <c r="A11" s="631" t="s">
        <v>542</v>
      </c>
      <c r="B11" s="632" t="s">
        <v>1456</v>
      </c>
      <c r="C11" s="632" t="s">
        <v>766</v>
      </c>
      <c r="D11" s="632" t="s">
        <v>767</v>
      </c>
      <c r="E11" s="632" t="s">
        <v>749</v>
      </c>
      <c r="F11" s="635"/>
      <c r="G11" s="635"/>
      <c r="H11" s="648">
        <v>0</v>
      </c>
      <c r="I11" s="635">
        <v>1</v>
      </c>
      <c r="J11" s="635">
        <v>1428.01</v>
      </c>
      <c r="K11" s="648">
        <v>1</v>
      </c>
      <c r="L11" s="635">
        <v>1</v>
      </c>
      <c r="M11" s="636">
        <v>1428.01</v>
      </c>
    </row>
    <row r="12" spans="1:13" ht="14.4" customHeight="1" x14ac:dyDescent="0.3">
      <c r="A12" s="631" t="s">
        <v>542</v>
      </c>
      <c r="B12" s="632" t="s">
        <v>1457</v>
      </c>
      <c r="C12" s="632" t="s">
        <v>802</v>
      </c>
      <c r="D12" s="632" t="s">
        <v>803</v>
      </c>
      <c r="E12" s="632" t="s">
        <v>804</v>
      </c>
      <c r="F12" s="635"/>
      <c r="G12" s="635"/>
      <c r="H12" s="648">
        <v>0</v>
      </c>
      <c r="I12" s="635">
        <v>1</v>
      </c>
      <c r="J12" s="635">
        <v>55.2</v>
      </c>
      <c r="K12" s="648">
        <v>1</v>
      </c>
      <c r="L12" s="635">
        <v>1</v>
      </c>
      <c r="M12" s="636">
        <v>55.2</v>
      </c>
    </row>
    <row r="13" spans="1:13" ht="14.4" customHeight="1" x14ac:dyDescent="0.3">
      <c r="A13" s="631" t="s">
        <v>542</v>
      </c>
      <c r="B13" s="632" t="s">
        <v>1458</v>
      </c>
      <c r="C13" s="632" t="s">
        <v>758</v>
      </c>
      <c r="D13" s="632" t="s">
        <v>759</v>
      </c>
      <c r="E13" s="632" t="s">
        <v>760</v>
      </c>
      <c r="F13" s="635"/>
      <c r="G13" s="635"/>
      <c r="H13" s="648">
        <v>0</v>
      </c>
      <c r="I13" s="635">
        <v>1</v>
      </c>
      <c r="J13" s="635">
        <v>79.83</v>
      </c>
      <c r="K13" s="648">
        <v>1</v>
      </c>
      <c r="L13" s="635">
        <v>1</v>
      </c>
      <c r="M13" s="636">
        <v>79.83</v>
      </c>
    </row>
    <row r="14" spans="1:13" ht="14.4" customHeight="1" x14ac:dyDescent="0.3">
      <c r="A14" s="631" t="s">
        <v>542</v>
      </c>
      <c r="B14" s="632" t="s">
        <v>1459</v>
      </c>
      <c r="C14" s="632" t="s">
        <v>786</v>
      </c>
      <c r="D14" s="632" t="s">
        <v>787</v>
      </c>
      <c r="E14" s="632" t="s">
        <v>788</v>
      </c>
      <c r="F14" s="635"/>
      <c r="G14" s="635"/>
      <c r="H14" s="648">
        <v>0</v>
      </c>
      <c r="I14" s="635">
        <v>1</v>
      </c>
      <c r="J14" s="635">
        <v>36.32</v>
      </c>
      <c r="K14" s="648">
        <v>1</v>
      </c>
      <c r="L14" s="635">
        <v>1</v>
      </c>
      <c r="M14" s="636">
        <v>36.32</v>
      </c>
    </row>
    <row r="15" spans="1:13" ht="14.4" customHeight="1" x14ac:dyDescent="0.3">
      <c r="A15" s="631" t="s">
        <v>542</v>
      </c>
      <c r="B15" s="632" t="s">
        <v>1460</v>
      </c>
      <c r="C15" s="632" t="s">
        <v>782</v>
      </c>
      <c r="D15" s="632" t="s">
        <v>783</v>
      </c>
      <c r="E15" s="632" t="s">
        <v>784</v>
      </c>
      <c r="F15" s="635"/>
      <c r="G15" s="635"/>
      <c r="H15" s="648">
        <v>0</v>
      </c>
      <c r="I15" s="635">
        <v>1</v>
      </c>
      <c r="J15" s="635">
        <v>82.1</v>
      </c>
      <c r="K15" s="648">
        <v>1</v>
      </c>
      <c r="L15" s="635">
        <v>1</v>
      </c>
      <c r="M15" s="636">
        <v>82.1</v>
      </c>
    </row>
    <row r="16" spans="1:13" ht="14.4" customHeight="1" x14ac:dyDescent="0.3">
      <c r="A16" s="631" t="s">
        <v>542</v>
      </c>
      <c r="B16" s="632" t="s">
        <v>1461</v>
      </c>
      <c r="C16" s="632" t="s">
        <v>778</v>
      </c>
      <c r="D16" s="632" t="s">
        <v>779</v>
      </c>
      <c r="E16" s="632" t="s">
        <v>780</v>
      </c>
      <c r="F16" s="635"/>
      <c r="G16" s="635"/>
      <c r="H16" s="648">
        <v>0</v>
      </c>
      <c r="I16" s="635">
        <v>1</v>
      </c>
      <c r="J16" s="635">
        <v>102.54925250494399</v>
      </c>
      <c r="K16" s="648">
        <v>1</v>
      </c>
      <c r="L16" s="635">
        <v>1</v>
      </c>
      <c r="M16" s="636">
        <v>102.54925250494399</v>
      </c>
    </row>
    <row r="17" spans="1:13" ht="14.4" customHeight="1" x14ac:dyDescent="0.3">
      <c r="A17" s="631" t="s">
        <v>542</v>
      </c>
      <c r="B17" s="632" t="s">
        <v>1462</v>
      </c>
      <c r="C17" s="632" t="s">
        <v>774</v>
      </c>
      <c r="D17" s="632" t="s">
        <v>794</v>
      </c>
      <c r="E17" s="632" t="s">
        <v>964</v>
      </c>
      <c r="F17" s="635"/>
      <c r="G17" s="635"/>
      <c r="H17" s="648">
        <v>0</v>
      </c>
      <c r="I17" s="635">
        <v>1</v>
      </c>
      <c r="J17" s="635">
        <v>48.960000000000015</v>
      </c>
      <c r="K17" s="648">
        <v>1</v>
      </c>
      <c r="L17" s="635">
        <v>1</v>
      </c>
      <c r="M17" s="636">
        <v>48.960000000000015</v>
      </c>
    </row>
    <row r="18" spans="1:13" ht="14.4" customHeight="1" x14ac:dyDescent="0.3">
      <c r="A18" s="631" t="s">
        <v>542</v>
      </c>
      <c r="B18" s="632" t="s">
        <v>1462</v>
      </c>
      <c r="C18" s="632" t="s">
        <v>793</v>
      </c>
      <c r="D18" s="632" t="s">
        <v>794</v>
      </c>
      <c r="E18" s="632" t="s">
        <v>709</v>
      </c>
      <c r="F18" s="635"/>
      <c r="G18" s="635"/>
      <c r="H18" s="648">
        <v>0</v>
      </c>
      <c r="I18" s="635">
        <v>1</v>
      </c>
      <c r="J18" s="635">
        <v>163.47</v>
      </c>
      <c r="K18" s="648">
        <v>1</v>
      </c>
      <c r="L18" s="635">
        <v>1</v>
      </c>
      <c r="M18" s="636">
        <v>163.47</v>
      </c>
    </row>
    <row r="19" spans="1:13" ht="14.4" customHeight="1" x14ac:dyDescent="0.3">
      <c r="A19" s="631" t="s">
        <v>542</v>
      </c>
      <c r="B19" s="632" t="s">
        <v>1463</v>
      </c>
      <c r="C19" s="632" t="s">
        <v>744</v>
      </c>
      <c r="D19" s="632" t="s">
        <v>1464</v>
      </c>
      <c r="E19" s="632" t="s">
        <v>672</v>
      </c>
      <c r="F19" s="635"/>
      <c r="G19" s="635"/>
      <c r="H19" s="648">
        <v>0</v>
      </c>
      <c r="I19" s="635">
        <v>1</v>
      </c>
      <c r="J19" s="635">
        <v>193.60944135895275</v>
      </c>
      <c r="K19" s="648">
        <v>1</v>
      </c>
      <c r="L19" s="635">
        <v>1</v>
      </c>
      <c r="M19" s="636">
        <v>193.60944135895275</v>
      </c>
    </row>
    <row r="20" spans="1:13" ht="14.4" customHeight="1" x14ac:dyDescent="0.3">
      <c r="A20" s="631" t="s">
        <v>542</v>
      </c>
      <c r="B20" s="632" t="s">
        <v>1465</v>
      </c>
      <c r="C20" s="632" t="s">
        <v>839</v>
      </c>
      <c r="D20" s="632" t="s">
        <v>1466</v>
      </c>
      <c r="E20" s="632" t="s">
        <v>1467</v>
      </c>
      <c r="F20" s="635"/>
      <c r="G20" s="635"/>
      <c r="H20" s="648">
        <v>0</v>
      </c>
      <c r="I20" s="635">
        <v>10.199999999999999</v>
      </c>
      <c r="J20" s="635">
        <v>938.40000958570181</v>
      </c>
      <c r="K20" s="648">
        <v>1</v>
      </c>
      <c r="L20" s="635">
        <v>10.199999999999999</v>
      </c>
      <c r="M20" s="636">
        <v>938.40000958570181</v>
      </c>
    </row>
    <row r="21" spans="1:13" ht="14.4" customHeight="1" x14ac:dyDescent="0.3">
      <c r="A21" s="631" t="s">
        <v>542</v>
      </c>
      <c r="B21" s="632" t="s">
        <v>1468</v>
      </c>
      <c r="C21" s="632" t="s">
        <v>835</v>
      </c>
      <c r="D21" s="632" t="s">
        <v>836</v>
      </c>
      <c r="E21" s="632" t="s">
        <v>1469</v>
      </c>
      <c r="F21" s="635"/>
      <c r="G21" s="635"/>
      <c r="H21" s="648">
        <v>0</v>
      </c>
      <c r="I21" s="635">
        <v>11.69999999999999</v>
      </c>
      <c r="J21" s="635">
        <v>2462.0619702519307</v>
      </c>
      <c r="K21" s="648">
        <v>1</v>
      </c>
      <c r="L21" s="635">
        <v>11.69999999999999</v>
      </c>
      <c r="M21" s="636">
        <v>2462.0619702519307</v>
      </c>
    </row>
    <row r="22" spans="1:13" ht="14.4" customHeight="1" x14ac:dyDescent="0.3">
      <c r="A22" s="631" t="s">
        <v>542</v>
      </c>
      <c r="B22" s="632" t="s">
        <v>1470</v>
      </c>
      <c r="C22" s="632" t="s">
        <v>831</v>
      </c>
      <c r="D22" s="632" t="s">
        <v>832</v>
      </c>
      <c r="E22" s="632" t="s">
        <v>1471</v>
      </c>
      <c r="F22" s="635"/>
      <c r="G22" s="635"/>
      <c r="H22" s="648">
        <v>0</v>
      </c>
      <c r="I22" s="635">
        <v>1</v>
      </c>
      <c r="J22" s="635">
        <v>138.09</v>
      </c>
      <c r="K22" s="648">
        <v>1</v>
      </c>
      <c r="L22" s="635">
        <v>1</v>
      </c>
      <c r="M22" s="636">
        <v>138.09</v>
      </c>
    </row>
    <row r="23" spans="1:13" ht="14.4" customHeight="1" x14ac:dyDescent="0.3">
      <c r="A23" s="631" t="s">
        <v>542</v>
      </c>
      <c r="B23" s="632" t="s">
        <v>1470</v>
      </c>
      <c r="C23" s="632" t="s">
        <v>843</v>
      </c>
      <c r="D23" s="632" t="s">
        <v>1472</v>
      </c>
      <c r="E23" s="632" t="s">
        <v>1473</v>
      </c>
      <c r="F23" s="635"/>
      <c r="G23" s="635"/>
      <c r="H23" s="648">
        <v>0</v>
      </c>
      <c r="I23" s="635">
        <v>90</v>
      </c>
      <c r="J23" s="635">
        <v>6769.8152607058491</v>
      </c>
      <c r="K23" s="648">
        <v>1</v>
      </c>
      <c r="L23" s="635">
        <v>90</v>
      </c>
      <c r="M23" s="636">
        <v>6769.8152607058491</v>
      </c>
    </row>
    <row r="24" spans="1:13" ht="14.4" customHeight="1" x14ac:dyDescent="0.3">
      <c r="A24" s="631" t="s">
        <v>542</v>
      </c>
      <c r="B24" s="632" t="s">
        <v>1474</v>
      </c>
      <c r="C24" s="632" t="s">
        <v>847</v>
      </c>
      <c r="D24" s="632" t="s">
        <v>851</v>
      </c>
      <c r="E24" s="632" t="s">
        <v>1475</v>
      </c>
      <c r="F24" s="635"/>
      <c r="G24" s="635"/>
      <c r="H24" s="648">
        <v>0</v>
      </c>
      <c r="I24" s="635">
        <v>6</v>
      </c>
      <c r="J24" s="635">
        <v>444</v>
      </c>
      <c r="K24" s="648">
        <v>1</v>
      </c>
      <c r="L24" s="635">
        <v>6</v>
      </c>
      <c r="M24" s="636">
        <v>444</v>
      </c>
    </row>
    <row r="25" spans="1:13" ht="14.4" customHeight="1" x14ac:dyDescent="0.3">
      <c r="A25" s="631" t="s">
        <v>542</v>
      </c>
      <c r="B25" s="632" t="s">
        <v>1474</v>
      </c>
      <c r="C25" s="632" t="s">
        <v>827</v>
      </c>
      <c r="D25" s="632" t="s">
        <v>851</v>
      </c>
      <c r="E25" s="632" t="s">
        <v>1476</v>
      </c>
      <c r="F25" s="635"/>
      <c r="G25" s="635"/>
      <c r="H25" s="648">
        <v>0</v>
      </c>
      <c r="I25" s="635">
        <v>18</v>
      </c>
      <c r="J25" s="635">
        <v>1594.8001122388578</v>
      </c>
      <c r="K25" s="648">
        <v>1</v>
      </c>
      <c r="L25" s="635">
        <v>18</v>
      </c>
      <c r="M25" s="636">
        <v>1594.8001122388578</v>
      </c>
    </row>
    <row r="26" spans="1:13" ht="14.4" customHeight="1" x14ac:dyDescent="0.3">
      <c r="A26" s="631" t="s">
        <v>542</v>
      </c>
      <c r="B26" s="632" t="s">
        <v>1474</v>
      </c>
      <c r="C26" s="632" t="s">
        <v>850</v>
      </c>
      <c r="D26" s="632" t="s">
        <v>851</v>
      </c>
      <c r="E26" s="632" t="s">
        <v>852</v>
      </c>
      <c r="F26" s="635"/>
      <c r="G26" s="635"/>
      <c r="H26" s="648">
        <v>0</v>
      </c>
      <c r="I26" s="635">
        <v>21</v>
      </c>
      <c r="J26" s="635">
        <v>1255.58</v>
      </c>
      <c r="K26" s="648">
        <v>1</v>
      </c>
      <c r="L26" s="635">
        <v>21</v>
      </c>
      <c r="M26" s="636">
        <v>1255.58</v>
      </c>
    </row>
    <row r="27" spans="1:13" ht="14.4" customHeight="1" x14ac:dyDescent="0.3">
      <c r="A27" s="631" t="s">
        <v>542</v>
      </c>
      <c r="B27" s="632" t="s">
        <v>1477</v>
      </c>
      <c r="C27" s="632" t="s">
        <v>790</v>
      </c>
      <c r="D27" s="632" t="s">
        <v>557</v>
      </c>
      <c r="E27" s="632" t="s">
        <v>1478</v>
      </c>
      <c r="F27" s="635"/>
      <c r="G27" s="635"/>
      <c r="H27" s="648">
        <v>0</v>
      </c>
      <c r="I27" s="635">
        <v>6</v>
      </c>
      <c r="J27" s="635">
        <v>445.25758774640479</v>
      </c>
      <c r="K27" s="648">
        <v>1</v>
      </c>
      <c r="L27" s="635">
        <v>6</v>
      </c>
      <c r="M27" s="636">
        <v>445.25758774640479</v>
      </c>
    </row>
    <row r="28" spans="1:13" ht="14.4" customHeight="1" x14ac:dyDescent="0.3">
      <c r="A28" s="631" t="s">
        <v>542</v>
      </c>
      <c r="B28" s="632" t="s">
        <v>1477</v>
      </c>
      <c r="C28" s="632" t="s">
        <v>556</v>
      </c>
      <c r="D28" s="632" t="s">
        <v>557</v>
      </c>
      <c r="E28" s="632" t="s">
        <v>558</v>
      </c>
      <c r="F28" s="635">
        <v>2</v>
      </c>
      <c r="G28" s="635">
        <v>260.20000000000005</v>
      </c>
      <c r="H28" s="648">
        <v>1</v>
      </c>
      <c r="I28" s="635"/>
      <c r="J28" s="635"/>
      <c r="K28" s="648">
        <v>0</v>
      </c>
      <c r="L28" s="635">
        <v>2</v>
      </c>
      <c r="M28" s="636">
        <v>260.20000000000005</v>
      </c>
    </row>
    <row r="29" spans="1:13" ht="14.4" customHeight="1" x14ac:dyDescent="0.3">
      <c r="A29" s="631" t="s">
        <v>542</v>
      </c>
      <c r="B29" s="632" t="s">
        <v>1479</v>
      </c>
      <c r="C29" s="632" t="s">
        <v>762</v>
      </c>
      <c r="D29" s="632" t="s">
        <v>763</v>
      </c>
      <c r="E29" s="632" t="s">
        <v>1480</v>
      </c>
      <c r="F29" s="635"/>
      <c r="G29" s="635"/>
      <c r="H29" s="648">
        <v>0</v>
      </c>
      <c r="I29" s="635">
        <v>1</v>
      </c>
      <c r="J29" s="635">
        <v>95.570000000000007</v>
      </c>
      <c r="K29" s="648">
        <v>1</v>
      </c>
      <c r="L29" s="635">
        <v>1</v>
      </c>
      <c r="M29" s="636">
        <v>95.570000000000007</v>
      </c>
    </row>
    <row r="30" spans="1:13" ht="14.4" customHeight="1" x14ac:dyDescent="0.3">
      <c r="A30" s="631" t="s">
        <v>542</v>
      </c>
      <c r="B30" s="632" t="s">
        <v>1481</v>
      </c>
      <c r="C30" s="632" t="s">
        <v>770</v>
      </c>
      <c r="D30" s="632" t="s">
        <v>1482</v>
      </c>
      <c r="E30" s="632" t="s">
        <v>1483</v>
      </c>
      <c r="F30" s="635"/>
      <c r="G30" s="635"/>
      <c r="H30" s="648">
        <v>0</v>
      </c>
      <c r="I30" s="635">
        <v>1</v>
      </c>
      <c r="J30" s="635">
        <v>337.8</v>
      </c>
      <c r="K30" s="648">
        <v>1</v>
      </c>
      <c r="L30" s="635">
        <v>1</v>
      </c>
      <c r="M30" s="636">
        <v>337.8</v>
      </c>
    </row>
    <row r="31" spans="1:13" ht="14.4" customHeight="1" x14ac:dyDescent="0.3">
      <c r="A31" s="631" t="s">
        <v>546</v>
      </c>
      <c r="B31" s="632" t="s">
        <v>1484</v>
      </c>
      <c r="C31" s="632" t="s">
        <v>966</v>
      </c>
      <c r="D31" s="632" t="s">
        <v>967</v>
      </c>
      <c r="E31" s="632" t="s">
        <v>1485</v>
      </c>
      <c r="F31" s="635"/>
      <c r="G31" s="635"/>
      <c r="H31" s="648">
        <v>0</v>
      </c>
      <c r="I31" s="635">
        <v>1</v>
      </c>
      <c r="J31" s="635">
        <v>73.439872767718001</v>
      </c>
      <c r="K31" s="648">
        <v>1</v>
      </c>
      <c r="L31" s="635">
        <v>1</v>
      </c>
      <c r="M31" s="636">
        <v>73.439872767718001</v>
      </c>
    </row>
    <row r="32" spans="1:13" ht="14.4" customHeight="1" x14ac:dyDescent="0.3">
      <c r="A32" s="631" t="s">
        <v>546</v>
      </c>
      <c r="B32" s="632" t="s">
        <v>1486</v>
      </c>
      <c r="C32" s="632" t="s">
        <v>976</v>
      </c>
      <c r="D32" s="632" t="s">
        <v>977</v>
      </c>
      <c r="E32" s="632" t="s">
        <v>978</v>
      </c>
      <c r="F32" s="635"/>
      <c r="G32" s="635"/>
      <c r="H32" s="648">
        <v>0</v>
      </c>
      <c r="I32" s="635">
        <v>1</v>
      </c>
      <c r="J32" s="635">
        <v>23.919958559420099</v>
      </c>
      <c r="K32" s="648">
        <v>1</v>
      </c>
      <c r="L32" s="635">
        <v>1</v>
      </c>
      <c r="M32" s="636">
        <v>23.919958559420099</v>
      </c>
    </row>
    <row r="33" spans="1:13" ht="14.4" customHeight="1" x14ac:dyDescent="0.3">
      <c r="A33" s="631" t="s">
        <v>546</v>
      </c>
      <c r="B33" s="632" t="s">
        <v>1456</v>
      </c>
      <c r="C33" s="632" t="s">
        <v>797</v>
      </c>
      <c r="D33" s="632" t="s">
        <v>748</v>
      </c>
      <c r="E33" s="632" t="s">
        <v>798</v>
      </c>
      <c r="F33" s="635"/>
      <c r="G33" s="635"/>
      <c r="H33" s="648">
        <v>0</v>
      </c>
      <c r="I33" s="635">
        <v>5</v>
      </c>
      <c r="J33" s="635">
        <v>1782.4971755328183</v>
      </c>
      <c r="K33" s="648">
        <v>1</v>
      </c>
      <c r="L33" s="635">
        <v>5</v>
      </c>
      <c r="M33" s="636">
        <v>1782.4971755328183</v>
      </c>
    </row>
    <row r="34" spans="1:13" ht="14.4" customHeight="1" x14ac:dyDescent="0.3">
      <c r="A34" s="631" t="s">
        <v>546</v>
      </c>
      <c r="B34" s="632" t="s">
        <v>1456</v>
      </c>
      <c r="C34" s="632" t="s">
        <v>800</v>
      </c>
      <c r="D34" s="632" t="s">
        <v>748</v>
      </c>
      <c r="E34" s="632" t="s">
        <v>801</v>
      </c>
      <c r="F34" s="635"/>
      <c r="G34" s="635"/>
      <c r="H34" s="648">
        <v>0</v>
      </c>
      <c r="I34" s="635">
        <v>66</v>
      </c>
      <c r="J34" s="635">
        <v>27323.959361130663</v>
      </c>
      <c r="K34" s="648">
        <v>1</v>
      </c>
      <c r="L34" s="635">
        <v>66</v>
      </c>
      <c r="M34" s="636">
        <v>27323.959361130663</v>
      </c>
    </row>
    <row r="35" spans="1:13" ht="14.4" customHeight="1" x14ac:dyDescent="0.3">
      <c r="A35" s="631" t="s">
        <v>546</v>
      </c>
      <c r="B35" s="632" t="s">
        <v>1456</v>
      </c>
      <c r="C35" s="632" t="s">
        <v>747</v>
      </c>
      <c r="D35" s="632" t="s">
        <v>748</v>
      </c>
      <c r="E35" s="632" t="s">
        <v>749</v>
      </c>
      <c r="F35" s="635"/>
      <c r="G35" s="635"/>
      <c r="H35" s="648">
        <v>0</v>
      </c>
      <c r="I35" s="635">
        <v>10</v>
      </c>
      <c r="J35" s="635">
        <v>4921.9891579510477</v>
      </c>
      <c r="K35" s="648">
        <v>1</v>
      </c>
      <c r="L35" s="635">
        <v>10</v>
      </c>
      <c r="M35" s="636">
        <v>4921.9891579510477</v>
      </c>
    </row>
    <row r="36" spans="1:13" ht="14.4" customHeight="1" x14ac:dyDescent="0.3">
      <c r="A36" s="631" t="s">
        <v>546</v>
      </c>
      <c r="B36" s="632" t="s">
        <v>1456</v>
      </c>
      <c r="C36" s="632" t="s">
        <v>973</v>
      </c>
      <c r="D36" s="632" t="s">
        <v>767</v>
      </c>
      <c r="E36" s="632" t="s">
        <v>1487</v>
      </c>
      <c r="F36" s="635"/>
      <c r="G36" s="635"/>
      <c r="H36" s="648">
        <v>0</v>
      </c>
      <c r="I36" s="635">
        <v>1</v>
      </c>
      <c r="J36" s="635">
        <v>2475.9367646615901</v>
      </c>
      <c r="K36" s="648">
        <v>1</v>
      </c>
      <c r="L36" s="635">
        <v>1</v>
      </c>
      <c r="M36" s="636">
        <v>2475.9367646615901</v>
      </c>
    </row>
    <row r="37" spans="1:13" ht="14.4" customHeight="1" x14ac:dyDescent="0.3">
      <c r="A37" s="631" t="s">
        <v>546</v>
      </c>
      <c r="B37" s="632" t="s">
        <v>1458</v>
      </c>
      <c r="C37" s="632" t="s">
        <v>758</v>
      </c>
      <c r="D37" s="632" t="s">
        <v>759</v>
      </c>
      <c r="E37" s="632" t="s">
        <v>760</v>
      </c>
      <c r="F37" s="635"/>
      <c r="G37" s="635"/>
      <c r="H37" s="648">
        <v>0</v>
      </c>
      <c r="I37" s="635">
        <v>1</v>
      </c>
      <c r="J37" s="635">
        <v>79.83</v>
      </c>
      <c r="K37" s="648">
        <v>1</v>
      </c>
      <c r="L37" s="635">
        <v>1</v>
      </c>
      <c r="M37" s="636">
        <v>79.83</v>
      </c>
    </row>
    <row r="38" spans="1:13" ht="14.4" customHeight="1" x14ac:dyDescent="0.3">
      <c r="A38" s="631" t="s">
        <v>546</v>
      </c>
      <c r="B38" s="632" t="s">
        <v>1488</v>
      </c>
      <c r="C38" s="632" t="s">
        <v>962</v>
      </c>
      <c r="D38" s="632" t="s">
        <v>963</v>
      </c>
      <c r="E38" s="632" t="s">
        <v>964</v>
      </c>
      <c r="F38" s="635"/>
      <c r="G38" s="635"/>
      <c r="H38" s="648">
        <v>0</v>
      </c>
      <c r="I38" s="635">
        <v>1</v>
      </c>
      <c r="J38" s="635">
        <v>55.140710840411302</v>
      </c>
      <c r="K38" s="648">
        <v>1</v>
      </c>
      <c r="L38" s="635">
        <v>1</v>
      </c>
      <c r="M38" s="636">
        <v>55.140710840411302</v>
      </c>
    </row>
    <row r="39" spans="1:13" ht="14.4" customHeight="1" x14ac:dyDescent="0.3">
      <c r="A39" s="631" t="s">
        <v>546</v>
      </c>
      <c r="B39" s="632" t="s">
        <v>1489</v>
      </c>
      <c r="C39" s="632" t="s">
        <v>951</v>
      </c>
      <c r="D39" s="632" t="s">
        <v>952</v>
      </c>
      <c r="E39" s="632" t="s">
        <v>953</v>
      </c>
      <c r="F39" s="635"/>
      <c r="G39" s="635"/>
      <c r="H39" s="648">
        <v>0</v>
      </c>
      <c r="I39" s="635">
        <v>1</v>
      </c>
      <c r="J39" s="635">
        <v>128.71</v>
      </c>
      <c r="K39" s="648">
        <v>1</v>
      </c>
      <c r="L39" s="635">
        <v>1</v>
      </c>
      <c r="M39" s="636">
        <v>128.71</v>
      </c>
    </row>
    <row r="40" spans="1:13" ht="14.4" customHeight="1" x14ac:dyDescent="0.3">
      <c r="A40" s="631" t="s">
        <v>546</v>
      </c>
      <c r="B40" s="632" t="s">
        <v>1490</v>
      </c>
      <c r="C40" s="632" t="s">
        <v>980</v>
      </c>
      <c r="D40" s="632" t="s">
        <v>1491</v>
      </c>
      <c r="E40" s="632" t="s">
        <v>1492</v>
      </c>
      <c r="F40" s="635"/>
      <c r="G40" s="635"/>
      <c r="H40" s="648">
        <v>0</v>
      </c>
      <c r="I40" s="635">
        <v>9</v>
      </c>
      <c r="J40" s="635">
        <v>352.9192466923248</v>
      </c>
      <c r="K40" s="648">
        <v>1</v>
      </c>
      <c r="L40" s="635">
        <v>9</v>
      </c>
      <c r="M40" s="636">
        <v>352.9192466923248</v>
      </c>
    </row>
    <row r="41" spans="1:13" ht="14.4" customHeight="1" x14ac:dyDescent="0.3">
      <c r="A41" s="631" t="s">
        <v>546</v>
      </c>
      <c r="B41" s="632" t="s">
        <v>1465</v>
      </c>
      <c r="C41" s="632" t="s">
        <v>839</v>
      </c>
      <c r="D41" s="632" t="s">
        <v>1466</v>
      </c>
      <c r="E41" s="632" t="s">
        <v>1467</v>
      </c>
      <c r="F41" s="635"/>
      <c r="G41" s="635"/>
      <c r="H41" s="648">
        <v>0</v>
      </c>
      <c r="I41" s="635">
        <v>5.2</v>
      </c>
      <c r="J41" s="635">
        <v>478.4</v>
      </c>
      <c r="K41" s="648">
        <v>1</v>
      </c>
      <c r="L41" s="635">
        <v>5.2</v>
      </c>
      <c r="M41" s="636">
        <v>478.4</v>
      </c>
    </row>
    <row r="42" spans="1:13" ht="14.4" customHeight="1" x14ac:dyDescent="0.3">
      <c r="A42" s="631" t="s">
        <v>546</v>
      </c>
      <c r="B42" s="632" t="s">
        <v>1468</v>
      </c>
      <c r="C42" s="632" t="s">
        <v>835</v>
      </c>
      <c r="D42" s="632" t="s">
        <v>836</v>
      </c>
      <c r="E42" s="632" t="s">
        <v>1469</v>
      </c>
      <c r="F42" s="635"/>
      <c r="G42" s="635"/>
      <c r="H42" s="648">
        <v>0</v>
      </c>
      <c r="I42" s="635">
        <v>42.000000000000043</v>
      </c>
      <c r="J42" s="635">
        <v>8985.1673108279138</v>
      </c>
      <c r="K42" s="648">
        <v>1</v>
      </c>
      <c r="L42" s="635">
        <v>42.000000000000043</v>
      </c>
      <c r="M42" s="636">
        <v>8985.1673108279138</v>
      </c>
    </row>
    <row r="43" spans="1:13" ht="14.4" customHeight="1" x14ac:dyDescent="0.3">
      <c r="A43" s="631" t="s">
        <v>546</v>
      </c>
      <c r="B43" s="632" t="s">
        <v>1470</v>
      </c>
      <c r="C43" s="632" t="s">
        <v>831</v>
      </c>
      <c r="D43" s="632" t="s">
        <v>832</v>
      </c>
      <c r="E43" s="632" t="s">
        <v>1471</v>
      </c>
      <c r="F43" s="635"/>
      <c r="G43" s="635"/>
      <c r="H43" s="648">
        <v>0</v>
      </c>
      <c r="I43" s="635">
        <v>11</v>
      </c>
      <c r="J43" s="635">
        <v>1520.3402412866394</v>
      </c>
      <c r="K43" s="648">
        <v>1</v>
      </c>
      <c r="L43" s="635">
        <v>11</v>
      </c>
      <c r="M43" s="636">
        <v>1520.3402412866394</v>
      </c>
    </row>
    <row r="44" spans="1:13" ht="14.4" customHeight="1" x14ac:dyDescent="0.3">
      <c r="A44" s="631" t="s">
        <v>546</v>
      </c>
      <c r="B44" s="632" t="s">
        <v>1470</v>
      </c>
      <c r="C44" s="632" t="s">
        <v>843</v>
      </c>
      <c r="D44" s="632" t="s">
        <v>1472</v>
      </c>
      <c r="E44" s="632" t="s">
        <v>1473</v>
      </c>
      <c r="F44" s="635"/>
      <c r="G44" s="635"/>
      <c r="H44" s="648">
        <v>0</v>
      </c>
      <c r="I44" s="635">
        <v>11</v>
      </c>
      <c r="J44" s="635">
        <v>827.42000000000007</v>
      </c>
      <c r="K44" s="648">
        <v>1</v>
      </c>
      <c r="L44" s="635">
        <v>11</v>
      </c>
      <c r="M44" s="636">
        <v>827.42000000000007</v>
      </c>
    </row>
    <row r="45" spans="1:13" ht="14.4" customHeight="1" x14ac:dyDescent="0.3">
      <c r="A45" s="631" t="s">
        <v>546</v>
      </c>
      <c r="B45" s="632" t="s">
        <v>1474</v>
      </c>
      <c r="C45" s="632" t="s">
        <v>984</v>
      </c>
      <c r="D45" s="632" t="s">
        <v>985</v>
      </c>
      <c r="E45" s="632" t="s">
        <v>986</v>
      </c>
      <c r="F45" s="635"/>
      <c r="G45" s="635"/>
      <c r="H45" s="648">
        <v>0</v>
      </c>
      <c r="I45" s="635">
        <v>1</v>
      </c>
      <c r="J45" s="635">
        <v>104.41997674398922</v>
      </c>
      <c r="K45" s="648">
        <v>1</v>
      </c>
      <c r="L45" s="635">
        <v>1</v>
      </c>
      <c r="M45" s="636">
        <v>104.41997674398922</v>
      </c>
    </row>
    <row r="46" spans="1:13" ht="14.4" customHeight="1" x14ac:dyDescent="0.3">
      <c r="A46" s="631" t="s">
        <v>546</v>
      </c>
      <c r="B46" s="632" t="s">
        <v>1474</v>
      </c>
      <c r="C46" s="632" t="s">
        <v>827</v>
      </c>
      <c r="D46" s="632" t="s">
        <v>851</v>
      </c>
      <c r="E46" s="632" t="s">
        <v>1476</v>
      </c>
      <c r="F46" s="635"/>
      <c r="G46" s="635"/>
      <c r="H46" s="648">
        <v>0</v>
      </c>
      <c r="I46" s="635">
        <v>24</v>
      </c>
      <c r="J46" s="635">
        <v>2126.4008030632021</v>
      </c>
      <c r="K46" s="648">
        <v>1</v>
      </c>
      <c r="L46" s="635">
        <v>24</v>
      </c>
      <c r="M46" s="636">
        <v>2126.4008030632021</v>
      </c>
    </row>
    <row r="47" spans="1:13" ht="14.4" customHeight="1" x14ac:dyDescent="0.3">
      <c r="A47" s="631" t="s">
        <v>546</v>
      </c>
      <c r="B47" s="632" t="s">
        <v>1474</v>
      </c>
      <c r="C47" s="632" t="s">
        <v>850</v>
      </c>
      <c r="D47" s="632" t="s">
        <v>851</v>
      </c>
      <c r="E47" s="632" t="s">
        <v>852</v>
      </c>
      <c r="F47" s="635"/>
      <c r="G47" s="635"/>
      <c r="H47" s="648">
        <v>0</v>
      </c>
      <c r="I47" s="635">
        <v>18</v>
      </c>
      <c r="J47" s="635">
        <v>1076.22</v>
      </c>
      <c r="K47" s="648">
        <v>1</v>
      </c>
      <c r="L47" s="635">
        <v>18</v>
      </c>
      <c r="M47" s="636">
        <v>1076.22</v>
      </c>
    </row>
    <row r="48" spans="1:13" ht="14.4" customHeight="1" x14ac:dyDescent="0.3">
      <c r="A48" s="631" t="s">
        <v>546</v>
      </c>
      <c r="B48" s="632" t="s">
        <v>1493</v>
      </c>
      <c r="C48" s="632" t="s">
        <v>988</v>
      </c>
      <c r="D48" s="632" t="s">
        <v>989</v>
      </c>
      <c r="E48" s="632" t="s">
        <v>1494</v>
      </c>
      <c r="F48" s="635"/>
      <c r="G48" s="635"/>
      <c r="H48" s="648">
        <v>0</v>
      </c>
      <c r="I48" s="635">
        <v>5</v>
      </c>
      <c r="J48" s="635">
        <v>272.14999999999998</v>
      </c>
      <c r="K48" s="648">
        <v>1</v>
      </c>
      <c r="L48" s="635">
        <v>5</v>
      </c>
      <c r="M48" s="636">
        <v>272.14999999999998</v>
      </c>
    </row>
    <row r="49" spans="1:13" ht="14.4" customHeight="1" x14ac:dyDescent="0.3">
      <c r="A49" s="631" t="s">
        <v>546</v>
      </c>
      <c r="B49" s="632" t="s">
        <v>1477</v>
      </c>
      <c r="C49" s="632" t="s">
        <v>790</v>
      </c>
      <c r="D49" s="632" t="s">
        <v>557</v>
      </c>
      <c r="E49" s="632" t="s">
        <v>1478</v>
      </c>
      <c r="F49" s="635"/>
      <c r="G49" s="635"/>
      <c r="H49" s="648">
        <v>0</v>
      </c>
      <c r="I49" s="635">
        <v>5</v>
      </c>
      <c r="J49" s="635">
        <v>349.54879387320238</v>
      </c>
      <c r="K49" s="648">
        <v>1</v>
      </c>
      <c r="L49" s="635">
        <v>5</v>
      </c>
      <c r="M49" s="636">
        <v>349.54879387320238</v>
      </c>
    </row>
    <row r="50" spans="1:13" ht="14.4" customHeight="1" x14ac:dyDescent="0.3">
      <c r="A50" s="631" t="s">
        <v>546</v>
      </c>
      <c r="B50" s="632" t="s">
        <v>1477</v>
      </c>
      <c r="C50" s="632" t="s">
        <v>955</v>
      </c>
      <c r="D50" s="632" t="s">
        <v>557</v>
      </c>
      <c r="E50" s="632" t="s">
        <v>558</v>
      </c>
      <c r="F50" s="635"/>
      <c r="G50" s="635"/>
      <c r="H50" s="648">
        <v>0</v>
      </c>
      <c r="I50" s="635">
        <v>1</v>
      </c>
      <c r="J50" s="635">
        <v>134.12000000000003</v>
      </c>
      <c r="K50" s="648">
        <v>1</v>
      </c>
      <c r="L50" s="635">
        <v>1</v>
      </c>
      <c r="M50" s="636">
        <v>134.12000000000003</v>
      </c>
    </row>
    <row r="51" spans="1:13" ht="14.4" customHeight="1" x14ac:dyDescent="0.3">
      <c r="A51" s="631" t="s">
        <v>546</v>
      </c>
      <c r="B51" s="632" t="s">
        <v>1479</v>
      </c>
      <c r="C51" s="632" t="s">
        <v>958</v>
      </c>
      <c r="D51" s="632" t="s">
        <v>959</v>
      </c>
      <c r="E51" s="632" t="s">
        <v>960</v>
      </c>
      <c r="F51" s="635"/>
      <c r="G51" s="635"/>
      <c r="H51" s="648">
        <v>0</v>
      </c>
      <c r="I51" s="635">
        <v>1</v>
      </c>
      <c r="J51" s="635">
        <v>61.34</v>
      </c>
      <c r="K51" s="648">
        <v>1</v>
      </c>
      <c r="L51" s="635">
        <v>1</v>
      </c>
      <c r="M51" s="636">
        <v>61.34</v>
      </c>
    </row>
    <row r="52" spans="1:13" ht="14.4" customHeight="1" x14ac:dyDescent="0.3">
      <c r="A52" s="631" t="s">
        <v>546</v>
      </c>
      <c r="B52" s="632" t="s">
        <v>1479</v>
      </c>
      <c r="C52" s="632" t="s">
        <v>970</v>
      </c>
      <c r="D52" s="632" t="s">
        <v>763</v>
      </c>
      <c r="E52" s="632" t="s">
        <v>1495</v>
      </c>
      <c r="F52" s="635"/>
      <c r="G52" s="635"/>
      <c r="H52" s="648">
        <v>0</v>
      </c>
      <c r="I52" s="635">
        <v>1</v>
      </c>
      <c r="J52" s="635">
        <v>34.369999999999997</v>
      </c>
      <c r="K52" s="648">
        <v>1</v>
      </c>
      <c r="L52" s="635">
        <v>1</v>
      </c>
      <c r="M52" s="636">
        <v>34.369999999999997</v>
      </c>
    </row>
    <row r="53" spans="1:13" ht="14.4" customHeight="1" x14ac:dyDescent="0.3">
      <c r="A53" s="631" t="s">
        <v>548</v>
      </c>
      <c r="B53" s="632" t="s">
        <v>1455</v>
      </c>
      <c r="C53" s="632" t="s">
        <v>754</v>
      </c>
      <c r="D53" s="632" t="s">
        <v>755</v>
      </c>
      <c r="E53" s="632" t="s">
        <v>756</v>
      </c>
      <c r="F53" s="635"/>
      <c r="G53" s="635"/>
      <c r="H53" s="648">
        <v>0</v>
      </c>
      <c r="I53" s="635">
        <v>1</v>
      </c>
      <c r="J53" s="635">
        <v>113.30910227103412</v>
      </c>
      <c r="K53" s="648">
        <v>1</v>
      </c>
      <c r="L53" s="635">
        <v>1</v>
      </c>
      <c r="M53" s="636">
        <v>113.30910227103412</v>
      </c>
    </row>
    <row r="54" spans="1:13" ht="14.4" customHeight="1" x14ac:dyDescent="0.3">
      <c r="A54" s="631" t="s">
        <v>548</v>
      </c>
      <c r="B54" s="632" t="s">
        <v>1456</v>
      </c>
      <c r="C54" s="632" t="s">
        <v>797</v>
      </c>
      <c r="D54" s="632" t="s">
        <v>748</v>
      </c>
      <c r="E54" s="632" t="s">
        <v>798</v>
      </c>
      <c r="F54" s="635"/>
      <c r="G54" s="635"/>
      <c r="H54" s="648">
        <v>0</v>
      </c>
      <c r="I54" s="635">
        <v>3</v>
      </c>
      <c r="J54" s="635">
        <v>1069.4999999999995</v>
      </c>
      <c r="K54" s="648">
        <v>1</v>
      </c>
      <c r="L54" s="635">
        <v>3</v>
      </c>
      <c r="M54" s="636">
        <v>1069.4999999999995</v>
      </c>
    </row>
    <row r="55" spans="1:13" ht="14.4" customHeight="1" x14ac:dyDescent="0.3">
      <c r="A55" s="631" t="s">
        <v>548</v>
      </c>
      <c r="B55" s="632" t="s">
        <v>1456</v>
      </c>
      <c r="C55" s="632" t="s">
        <v>800</v>
      </c>
      <c r="D55" s="632" t="s">
        <v>748</v>
      </c>
      <c r="E55" s="632" t="s">
        <v>801</v>
      </c>
      <c r="F55" s="635"/>
      <c r="G55" s="635"/>
      <c r="H55" s="648">
        <v>0</v>
      </c>
      <c r="I55" s="635">
        <v>14</v>
      </c>
      <c r="J55" s="635">
        <v>5795.9992827591923</v>
      </c>
      <c r="K55" s="648">
        <v>1</v>
      </c>
      <c r="L55" s="635">
        <v>14</v>
      </c>
      <c r="M55" s="636">
        <v>5795.9992827591923</v>
      </c>
    </row>
    <row r="56" spans="1:13" ht="14.4" customHeight="1" x14ac:dyDescent="0.3">
      <c r="A56" s="631" t="s">
        <v>548</v>
      </c>
      <c r="B56" s="632" t="s">
        <v>1456</v>
      </c>
      <c r="C56" s="632" t="s">
        <v>747</v>
      </c>
      <c r="D56" s="632" t="s">
        <v>748</v>
      </c>
      <c r="E56" s="632" t="s">
        <v>749</v>
      </c>
      <c r="F56" s="635"/>
      <c r="G56" s="635"/>
      <c r="H56" s="648">
        <v>0</v>
      </c>
      <c r="I56" s="635">
        <v>13</v>
      </c>
      <c r="J56" s="635">
        <v>6398.5844016522105</v>
      </c>
      <c r="K56" s="648">
        <v>1</v>
      </c>
      <c r="L56" s="635">
        <v>13</v>
      </c>
      <c r="M56" s="636">
        <v>6398.5844016522105</v>
      </c>
    </row>
    <row r="57" spans="1:13" ht="14.4" customHeight="1" x14ac:dyDescent="0.3">
      <c r="A57" s="631" t="s">
        <v>548</v>
      </c>
      <c r="B57" s="632" t="s">
        <v>1456</v>
      </c>
      <c r="C57" s="632" t="s">
        <v>751</v>
      </c>
      <c r="D57" s="632" t="s">
        <v>748</v>
      </c>
      <c r="E57" s="632" t="s">
        <v>752</v>
      </c>
      <c r="F57" s="635"/>
      <c r="G57" s="635"/>
      <c r="H57" s="648">
        <v>0</v>
      </c>
      <c r="I57" s="635">
        <v>1</v>
      </c>
      <c r="J57" s="635">
        <v>942.99999999999955</v>
      </c>
      <c r="K57" s="648">
        <v>1</v>
      </c>
      <c r="L57" s="635">
        <v>1</v>
      </c>
      <c r="M57" s="636">
        <v>942.99999999999955</v>
      </c>
    </row>
    <row r="58" spans="1:13" ht="14.4" customHeight="1" x14ac:dyDescent="0.3">
      <c r="A58" s="631" t="s">
        <v>548</v>
      </c>
      <c r="B58" s="632" t="s">
        <v>1457</v>
      </c>
      <c r="C58" s="632" t="s">
        <v>1064</v>
      </c>
      <c r="D58" s="632" t="s">
        <v>1496</v>
      </c>
      <c r="E58" s="632" t="s">
        <v>1497</v>
      </c>
      <c r="F58" s="635"/>
      <c r="G58" s="635"/>
      <c r="H58" s="648">
        <v>0</v>
      </c>
      <c r="I58" s="635">
        <v>1</v>
      </c>
      <c r="J58" s="635">
        <v>110.41999999999997</v>
      </c>
      <c r="K58" s="648">
        <v>1</v>
      </c>
      <c r="L58" s="635">
        <v>1</v>
      </c>
      <c r="M58" s="636">
        <v>110.41999999999997</v>
      </c>
    </row>
    <row r="59" spans="1:13" ht="14.4" customHeight="1" x14ac:dyDescent="0.3">
      <c r="A59" s="631" t="s">
        <v>548</v>
      </c>
      <c r="B59" s="632" t="s">
        <v>1498</v>
      </c>
      <c r="C59" s="632" t="s">
        <v>1008</v>
      </c>
      <c r="D59" s="632" t="s">
        <v>1499</v>
      </c>
      <c r="E59" s="632" t="s">
        <v>1500</v>
      </c>
      <c r="F59" s="635">
        <v>1</v>
      </c>
      <c r="G59" s="635">
        <v>103.98009122470998</v>
      </c>
      <c r="H59" s="648">
        <v>1</v>
      </c>
      <c r="I59" s="635"/>
      <c r="J59" s="635"/>
      <c r="K59" s="648">
        <v>0</v>
      </c>
      <c r="L59" s="635">
        <v>1</v>
      </c>
      <c r="M59" s="636">
        <v>103.98009122470998</v>
      </c>
    </row>
    <row r="60" spans="1:13" ht="14.4" customHeight="1" x14ac:dyDescent="0.3">
      <c r="A60" s="631" t="s">
        <v>548</v>
      </c>
      <c r="B60" s="632" t="s">
        <v>1501</v>
      </c>
      <c r="C60" s="632" t="s">
        <v>1089</v>
      </c>
      <c r="D60" s="632" t="s">
        <v>1090</v>
      </c>
      <c r="E60" s="632" t="s">
        <v>1091</v>
      </c>
      <c r="F60" s="635"/>
      <c r="G60" s="635"/>
      <c r="H60" s="648">
        <v>0</v>
      </c>
      <c r="I60" s="635">
        <v>1</v>
      </c>
      <c r="J60" s="635">
        <v>26.110081261162421</v>
      </c>
      <c r="K60" s="648">
        <v>1</v>
      </c>
      <c r="L60" s="635">
        <v>1</v>
      </c>
      <c r="M60" s="636">
        <v>26.110081261162421</v>
      </c>
    </row>
    <row r="61" spans="1:13" ht="14.4" customHeight="1" x14ac:dyDescent="0.3">
      <c r="A61" s="631" t="s">
        <v>548</v>
      </c>
      <c r="B61" s="632" t="s">
        <v>1459</v>
      </c>
      <c r="C61" s="632" t="s">
        <v>1085</v>
      </c>
      <c r="D61" s="632" t="s">
        <v>1086</v>
      </c>
      <c r="E61" s="632" t="s">
        <v>1087</v>
      </c>
      <c r="F61" s="635"/>
      <c r="G61" s="635"/>
      <c r="H61" s="648">
        <v>0</v>
      </c>
      <c r="I61" s="635">
        <v>1</v>
      </c>
      <c r="J61" s="635">
        <v>64.650000000000006</v>
      </c>
      <c r="K61" s="648">
        <v>1</v>
      </c>
      <c r="L61" s="635">
        <v>1</v>
      </c>
      <c r="M61" s="636">
        <v>64.650000000000006</v>
      </c>
    </row>
    <row r="62" spans="1:13" ht="14.4" customHeight="1" x14ac:dyDescent="0.3">
      <c r="A62" s="631" t="s">
        <v>548</v>
      </c>
      <c r="B62" s="632" t="s">
        <v>1465</v>
      </c>
      <c r="C62" s="632" t="s">
        <v>1121</v>
      </c>
      <c r="D62" s="632" t="s">
        <v>1502</v>
      </c>
      <c r="E62" s="632" t="s">
        <v>1503</v>
      </c>
      <c r="F62" s="635"/>
      <c r="G62" s="635"/>
      <c r="H62" s="648">
        <v>0</v>
      </c>
      <c r="I62" s="635">
        <v>1</v>
      </c>
      <c r="J62" s="635">
        <v>166.81999999999991</v>
      </c>
      <c r="K62" s="648">
        <v>1</v>
      </c>
      <c r="L62" s="635">
        <v>1</v>
      </c>
      <c r="M62" s="636">
        <v>166.81999999999991</v>
      </c>
    </row>
    <row r="63" spans="1:13" ht="14.4" customHeight="1" x14ac:dyDescent="0.3">
      <c r="A63" s="631" t="s">
        <v>548</v>
      </c>
      <c r="B63" s="632" t="s">
        <v>1465</v>
      </c>
      <c r="C63" s="632" t="s">
        <v>839</v>
      </c>
      <c r="D63" s="632" t="s">
        <v>1466</v>
      </c>
      <c r="E63" s="632" t="s">
        <v>1467</v>
      </c>
      <c r="F63" s="635"/>
      <c r="G63" s="635"/>
      <c r="H63" s="648">
        <v>0</v>
      </c>
      <c r="I63" s="635">
        <v>45.4</v>
      </c>
      <c r="J63" s="635">
        <v>4176.8019911681477</v>
      </c>
      <c r="K63" s="648">
        <v>1</v>
      </c>
      <c r="L63" s="635">
        <v>45.4</v>
      </c>
      <c r="M63" s="636">
        <v>4176.8019911681477</v>
      </c>
    </row>
    <row r="64" spans="1:13" ht="14.4" customHeight="1" x14ac:dyDescent="0.3">
      <c r="A64" s="631" t="s">
        <v>548</v>
      </c>
      <c r="B64" s="632" t="s">
        <v>1470</v>
      </c>
      <c r="C64" s="632" t="s">
        <v>831</v>
      </c>
      <c r="D64" s="632" t="s">
        <v>832</v>
      </c>
      <c r="E64" s="632" t="s">
        <v>1471</v>
      </c>
      <c r="F64" s="635"/>
      <c r="G64" s="635"/>
      <c r="H64" s="648">
        <v>0</v>
      </c>
      <c r="I64" s="635">
        <v>1</v>
      </c>
      <c r="J64" s="635">
        <v>138.08999999999995</v>
      </c>
      <c r="K64" s="648">
        <v>1</v>
      </c>
      <c r="L64" s="635">
        <v>1</v>
      </c>
      <c r="M64" s="636">
        <v>138.08999999999995</v>
      </c>
    </row>
    <row r="65" spans="1:13" ht="14.4" customHeight="1" x14ac:dyDescent="0.3">
      <c r="A65" s="631" t="s">
        <v>548</v>
      </c>
      <c r="B65" s="632" t="s">
        <v>1470</v>
      </c>
      <c r="C65" s="632" t="s">
        <v>843</v>
      </c>
      <c r="D65" s="632" t="s">
        <v>1472</v>
      </c>
      <c r="E65" s="632" t="s">
        <v>1473</v>
      </c>
      <c r="F65" s="635"/>
      <c r="G65" s="635"/>
      <c r="H65" s="648">
        <v>0</v>
      </c>
      <c r="I65" s="635">
        <v>225</v>
      </c>
      <c r="J65" s="635">
        <v>16926.175859350282</v>
      </c>
      <c r="K65" s="648">
        <v>1</v>
      </c>
      <c r="L65" s="635">
        <v>225</v>
      </c>
      <c r="M65" s="636">
        <v>16926.175859350282</v>
      </c>
    </row>
    <row r="66" spans="1:13" ht="14.4" customHeight="1" x14ac:dyDescent="0.3">
      <c r="A66" s="631" t="s">
        <v>548</v>
      </c>
      <c r="B66" s="632" t="s">
        <v>1474</v>
      </c>
      <c r="C66" s="632" t="s">
        <v>984</v>
      </c>
      <c r="D66" s="632" t="s">
        <v>985</v>
      </c>
      <c r="E66" s="632" t="s">
        <v>986</v>
      </c>
      <c r="F66" s="635"/>
      <c r="G66" s="635"/>
      <c r="H66" s="648">
        <v>0</v>
      </c>
      <c r="I66" s="635">
        <v>2</v>
      </c>
      <c r="J66" s="635">
        <v>208.83995348797799</v>
      </c>
      <c r="K66" s="648">
        <v>1</v>
      </c>
      <c r="L66" s="635">
        <v>2</v>
      </c>
      <c r="M66" s="636">
        <v>208.83995348797799</v>
      </c>
    </row>
    <row r="67" spans="1:13" ht="14.4" customHeight="1" x14ac:dyDescent="0.3">
      <c r="A67" s="631" t="s">
        <v>548</v>
      </c>
      <c r="B67" s="632" t="s">
        <v>1474</v>
      </c>
      <c r="C67" s="632" t="s">
        <v>847</v>
      </c>
      <c r="D67" s="632" t="s">
        <v>851</v>
      </c>
      <c r="E67" s="632" t="s">
        <v>1475</v>
      </c>
      <c r="F67" s="635"/>
      <c r="G67" s="635"/>
      <c r="H67" s="648">
        <v>0</v>
      </c>
      <c r="I67" s="635">
        <v>8</v>
      </c>
      <c r="J67" s="635">
        <v>592</v>
      </c>
      <c r="K67" s="648">
        <v>1</v>
      </c>
      <c r="L67" s="635">
        <v>8</v>
      </c>
      <c r="M67" s="636">
        <v>592</v>
      </c>
    </row>
    <row r="68" spans="1:13" ht="14.4" customHeight="1" x14ac:dyDescent="0.3">
      <c r="A68" s="631" t="s">
        <v>548</v>
      </c>
      <c r="B68" s="632" t="s">
        <v>1474</v>
      </c>
      <c r="C68" s="632" t="s">
        <v>827</v>
      </c>
      <c r="D68" s="632" t="s">
        <v>851</v>
      </c>
      <c r="E68" s="632" t="s">
        <v>1476</v>
      </c>
      <c r="F68" s="635"/>
      <c r="G68" s="635"/>
      <c r="H68" s="648">
        <v>0</v>
      </c>
      <c r="I68" s="635">
        <v>34</v>
      </c>
      <c r="J68" s="635">
        <v>3012.3978769153564</v>
      </c>
      <c r="K68" s="648">
        <v>1</v>
      </c>
      <c r="L68" s="635">
        <v>34</v>
      </c>
      <c r="M68" s="636">
        <v>3012.3978769153564</v>
      </c>
    </row>
    <row r="69" spans="1:13" ht="14.4" customHeight="1" x14ac:dyDescent="0.3">
      <c r="A69" s="631" t="s">
        <v>548</v>
      </c>
      <c r="B69" s="632" t="s">
        <v>1474</v>
      </c>
      <c r="C69" s="632" t="s">
        <v>850</v>
      </c>
      <c r="D69" s="632" t="s">
        <v>851</v>
      </c>
      <c r="E69" s="632" t="s">
        <v>852</v>
      </c>
      <c r="F69" s="635"/>
      <c r="G69" s="635"/>
      <c r="H69" s="648">
        <v>0</v>
      </c>
      <c r="I69" s="635">
        <v>42</v>
      </c>
      <c r="J69" s="635">
        <v>2511.1800000000003</v>
      </c>
      <c r="K69" s="648">
        <v>1</v>
      </c>
      <c r="L69" s="635">
        <v>42</v>
      </c>
      <c r="M69" s="636">
        <v>2511.1800000000003</v>
      </c>
    </row>
    <row r="70" spans="1:13" ht="14.4" customHeight="1" x14ac:dyDescent="0.3">
      <c r="A70" s="631" t="s">
        <v>548</v>
      </c>
      <c r="B70" s="632" t="s">
        <v>1504</v>
      </c>
      <c r="C70" s="632" t="s">
        <v>1125</v>
      </c>
      <c r="D70" s="632" t="s">
        <v>1126</v>
      </c>
      <c r="E70" s="632" t="s">
        <v>1471</v>
      </c>
      <c r="F70" s="635"/>
      <c r="G70" s="635"/>
      <c r="H70" s="648">
        <v>0</v>
      </c>
      <c r="I70" s="635">
        <v>2</v>
      </c>
      <c r="J70" s="635">
        <v>114.7399580394996</v>
      </c>
      <c r="K70" s="648">
        <v>1</v>
      </c>
      <c r="L70" s="635">
        <v>2</v>
      </c>
      <c r="M70" s="636">
        <v>114.7399580394996</v>
      </c>
    </row>
    <row r="71" spans="1:13" ht="14.4" customHeight="1" x14ac:dyDescent="0.3">
      <c r="A71" s="631" t="s">
        <v>548</v>
      </c>
      <c r="B71" s="632" t="s">
        <v>1505</v>
      </c>
      <c r="C71" s="632" t="s">
        <v>1108</v>
      </c>
      <c r="D71" s="632" t="s">
        <v>1506</v>
      </c>
      <c r="E71" s="632" t="s">
        <v>1507</v>
      </c>
      <c r="F71" s="635"/>
      <c r="G71" s="635"/>
      <c r="H71" s="648">
        <v>0</v>
      </c>
      <c r="I71" s="635">
        <v>26</v>
      </c>
      <c r="J71" s="635">
        <v>2108.6</v>
      </c>
      <c r="K71" s="648">
        <v>1</v>
      </c>
      <c r="L71" s="635">
        <v>26</v>
      </c>
      <c r="M71" s="636">
        <v>2108.6</v>
      </c>
    </row>
    <row r="72" spans="1:13" ht="14.4" customHeight="1" x14ac:dyDescent="0.3">
      <c r="A72" s="631" t="s">
        <v>548</v>
      </c>
      <c r="B72" s="632" t="s">
        <v>1508</v>
      </c>
      <c r="C72" s="632" t="s">
        <v>1128</v>
      </c>
      <c r="D72" s="632" t="s">
        <v>1509</v>
      </c>
      <c r="E72" s="632" t="s">
        <v>1510</v>
      </c>
      <c r="F72" s="635"/>
      <c r="G72" s="635"/>
      <c r="H72" s="648">
        <v>0</v>
      </c>
      <c r="I72" s="635">
        <v>1</v>
      </c>
      <c r="J72" s="635">
        <v>887.27</v>
      </c>
      <c r="K72" s="648">
        <v>1</v>
      </c>
      <c r="L72" s="635">
        <v>1</v>
      </c>
      <c r="M72" s="636">
        <v>887.27</v>
      </c>
    </row>
    <row r="73" spans="1:13" ht="14.4" customHeight="1" x14ac:dyDescent="0.3">
      <c r="A73" s="631" t="s">
        <v>548</v>
      </c>
      <c r="B73" s="632" t="s">
        <v>1511</v>
      </c>
      <c r="C73" s="632" t="s">
        <v>1136</v>
      </c>
      <c r="D73" s="632" t="s">
        <v>1137</v>
      </c>
      <c r="E73" s="632" t="s">
        <v>1512</v>
      </c>
      <c r="F73" s="635"/>
      <c r="G73" s="635"/>
      <c r="H73" s="648">
        <v>0</v>
      </c>
      <c r="I73" s="635">
        <v>1</v>
      </c>
      <c r="J73" s="635">
        <v>1834.9099999999999</v>
      </c>
      <c r="K73" s="648">
        <v>1</v>
      </c>
      <c r="L73" s="635">
        <v>1</v>
      </c>
      <c r="M73" s="636">
        <v>1834.9099999999999</v>
      </c>
    </row>
    <row r="74" spans="1:13" ht="14.4" customHeight="1" x14ac:dyDescent="0.3">
      <c r="A74" s="631" t="s">
        <v>548</v>
      </c>
      <c r="B74" s="632" t="s">
        <v>1477</v>
      </c>
      <c r="C74" s="632" t="s">
        <v>955</v>
      </c>
      <c r="D74" s="632" t="s">
        <v>557</v>
      </c>
      <c r="E74" s="632" t="s">
        <v>558</v>
      </c>
      <c r="F74" s="635"/>
      <c r="G74" s="635"/>
      <c r="H74" s="648">
        <v>0</v>
      </c>
      <c r="I74" s="635">
        <v>2</v>
      </c>
      <c r="J74" s="635">
        <v>229.2</v>
      </c>
      <c r="K74" s="648">
        <v>1</v>
      </c>
      <c r="L74" s="635">
        <v>2</v>
      </c>
      <c r="M74" s="636">
        <v>229.2</v>
      </c>
    </row>
    <row r="75" spans="1:13" ht="14.4" customHeight="1" x14ac:dyDescent="0.3">
      <c r="A75" s="631" t="s">
        <v>548</v>
      </c>
      <c r="B75" s="632" t="s">
        <v>1479</v>
      </c>
      <c r="C75" s="632" t="s">
        <v>1068</v>
      </c>
      <c r="D75" s="632" t="s">
        <v>1069</v>
      </c>
      <c r="E75" s="632" t="s">
        <v>1070</v>
      </c>
      <c r="F75" s="635"/>
      <c r="G75" s="635"/>
      <c r="H75" s="648">
        <v>0</v>
      </c>
      <c r="I75" s="635">
        <v>4</v>
      </c>
      <c r="J75" s="635">
        <v>161.32000000000002</v>
      </c>
      <c r="K75" s="648">
        <v>1</v>
      </c>
      <c r="L75" s="635">
        <v>4</v>
      </c>
      <c r="M75" s="636">
        <v>161.32000000000002</v>
      </c>
    </row>
    <row r="76" spans="1:13" ht="14.4" customHeight="1" x14ac:dyDescent="0.3">
      <c r="A76" s="631" t="s">
        <v>548</v>
      </c>
      <c r="B76" s="632" t="s">
        <v>1479</v>
      </c>
      <c r="C76" s="632" t="s">
        <v>958</v>
      </c>
      <c r="D76" s="632" t="s">
        <v>959</v>
      </c>
      <c r="E76" s="632" t="s">
        <v>960</v>
      </c>
      <c r="F76" s="635"/>
      <c r="G76" s="635"/>
      <c r="H76" s="648">
        <v>0</v>
      </c>
      <c r="I76" s="635">
        <v>4</v>
      </c>
      <c r="J76" s="635">
        <v>245.88</v>
      </c>
      <c r="K76" s="648">
        <v>1</v>
      </c>
      <c r="L76" s="635">
        <v>4</v>
      </c>
      <c r="M76" s="636">
        <v>245.88</v>
      </c>
    </row>
    <row r="77" spans="1:13" ht="14.4" customHeight="1" x14ac:dyDescent="0.3">
      <c r="A77" s="631" t="s">
        <v>548</v>
      </c>
      <c r="B77" s="632" t="s">
        <v>1479</v>
      </c>
      <c r="C77" s="632" t="s">
        <v>1072</v>
      </c>
      <c r="D77" s="632" t="s">
        <v>1073</v>
      </c>
      <c r="E77" s="632" t="s">
        <v>1074</v>
      </c>
      <c r="F77" s="635"/>
      <c r="G77" s="635"/>
      <c r="H77" s="648">
        <v>0</v>
      </c>
      <c r="I77" s="635">
        <v>2</v>
      </c>
      <c r="J77" s="635">
        <v>117.5383164727333</v>
      </c>
      <c r="K77" s="648">
        <v>1</v>
      </c>
      <c r="L77" s="635">
        <v>2</v>
      </c>
      <c r="M77" s="636">
        <v>117.5383164727333</v>
      </c>
    </row>
    <row r="78" spans="1:13" ht="14.4" customHeight="1" x14ac:dyDescent="0.3">
      <c r="A78" s="631" t="s">
        <v>548</v>
      </c>
      <c r="B78" s="632" t="s">
        <v>1479</v>
      </c>
      <c r="C78" s="632" t="s">
        <v>1076</v>
      </c>
      <c r="D78" s="632" t="s">
        <v>763</v>
      </c>
      <c r="E78" s="632" t="s">
        <v>1513</v>
      </c>
      <c r="F78" s="635"/>
      <c r="G78" s="635"/>
      <c r="H78" s="648">
        <v>0</v>
      </c>
      <c r="I78" s="635">
        <v>1</v>
      </c>
      <c r="J78" s="635">
        <v>122.969614947723</v>
      </c>
      <c r="K78" s="648">
        <v>1</v>
      </c>
      <c r="L78" s="635">
        <v>1</v>
      </c>
      <c r="M78" s="636">
        <v>122.969614947723</v>
      </c>
    </row>
    <row r="79" spans="1:13" ht="14.4" customHeight="1" x14ac:dyDescent="0.3">
      <c r="A79" s="631" t="s">
        <v>548</v>
      </c>
      <c r="B79" s="632" t="s">
        <v>1481</v>
      </c>
      <c r="C79" s="632" t="s">
        <v>770</v>
      </c>
      <c r="D79" s="632" t="s">
        <v>1482</v>
      </c>
      <c r="E79" s="632" t="s">
        <v>1483</v>
      </c>
      <c r="F79" s="635"/>
      <c r="G79" s="635"/>
      <c r="H79" s="648">
        <v>0</v>
      </c>
      <c r="I79" s="635">
        <v>1</v>
      </c>
      <c r="J79" s="635">
        <v>337.8</v>
      </c>
      <c r="K79" s="648">
        <v>1</v>
      </c>
      <c r="L79" s="635">
        <v>1</v>
      </c>
      <c r="M79" s="636">
        <v>337.8</v>
      </c>
    </row>
    <row r="80" spans="1:13" ht="14.4" customHeight="1" x14ac:dyDescent="0.3">
      <c r="A80" s="631" t="s">
        <v>548</v>
      </c>
      <c r="B80" s="632" t="s">
        <v>1514</v>
      </c>
      <c r="C80" s="632" t="s">
        <v>1081</v>
      </c>
      <c r="D80" s="632" t="s">
        <v>1082</v>
      </c>
      <c r="E80" s="632" t="s">
        <v>1083</v>
      </c>
      <c r="F80" s="635"/>
      <c r="G80" s="635"/>
      <c r="H80" s="648">
        <v>0</v>
      </c>
      <c r="I80" s="635">
        <v>1</v>
      </c>
      <c r="J80" s="635">
        <v>122.03</v>
      </c>
      <c r="K80" s="648">
        <v>1</v>
      </c>
      <c r="L80" s="635">
        <v>1</v>
      </c>
      <c r="M80" s="636">
        <v>122.03</v>
      </c>
    </row>
    <row r="81" spans="1:13" ht="14.4" customHeight="1" x14ac:dyDescent="0.3">
      <c r="A81" s="631" t="s">
        <v>548</v>
      </c>
      <c r="B81" s="632" t="s">
        <v>1515</v>
      </c>
      <c r="C81" s="632" t="s">
        <v>1079</v>
      </c>
      <c r="D81" s="632" t="s">
        <v>1080</v>
      </c>
      <c r="E81" s="632" t="s">
        <v>964</v>
      </c>
      <c r="F81" s="635"/>
      <c r="G81" s="635"/>
      <c r="H81" s="648">
        <v>0</v>
      </c>
      <c r="I81" s="635">
        <v>1</v>
      </c>
      <c r="J81" s="635">
        <v>108.91968572293338</v>
      </c>
      <c r="K81" s="648">
        <v>1</v>
      </c>
      <c r="L81" s="635">
        <v>1</v>
      </c>
      <c r="M81" s="636">
        <v>108.91968572293338</v>
      </c>
    </row>
    <row r="82" spans="1:13" ht="14.4" customHeight="1" x14ac:dyDescent="0.3">
      <c r="A82" s="631" t="s">
        <v>550</v>
      </c>
      <c r="B82" s="632" t="s">
        <v>1490</v>
      </c>
      <c r="C82" s="632" t="s">
        <v>1159</v>
      </c>
      <c r="D82" s="632" t="s">
        <v>1491</v>
      </c>
      <c r="E82" s="632" t="s">
        <v>1516</v>
      </c>
      <c r="F82" s="635"/>
      <c r="G82" s="635"/>
      <c r="H82" s="648">
        <v>0</v>
      </c>
      <c r="I82" s="635">
        <v>80</v>
      </c>
      <c r="J82" s="635">
        <v>8890.836144973764</v>
      </c>
      <c r="K82" s="648">
        <v>1</v>
      </c>
      <c r="L82" s="635">
        <v>80</v>
      </c>
      <c r="M82" s="636">
        <v>8890.836144973764</v>
      </c>
    </row>
    <row r="83" spans="1:13" ht="14.4" customHeight="1" x14ac:dyDescent="0.3">
      <c r="A83" s="631" t="s">
        <v>552</v>
      </c>
      <c r="B83" s="632" t="s">
        <v>1517</v>
      </c>
      <c r="C83" s="632" t="s">
        <v>1346</v>
      </c>
      <c r="D83" s="632" t="s">
        <v>1518</v>
      </c>
      <c r="E83" s="632" t="s">
        <v>1519</v>
      </c>
      <c r="F83" s="635"/>
      <c r="G83" s="635"/>
      <c r="H83" s="648">
        <v>0</v>
      </c>
      <c r="I83" s="635">
        <v>4</v>
      </c>
      <c r="J83" s="635">
        <v>286.08358537381395</v>
      </c>
      <c r="K83" s="648">
        <v>1</v>
      </c>
      <c r="L83" s="635">
        <v>4</v>
      </c>
      <c r="M83" s="636">
        <v>286.08358537381395</v>
      </c>
    </row>
    <row r="84" spans="1:13" ht="14.4" customHeight="1" x14ac:dyDescent="0.3">
      <c r="A84" s="631" t="s">
        <v>552</v>
      </c>
      <c r="B84" s="632" t="s">
        <v>1455</v>
      </c>
      <c r="C84" s="632" t="s">
        <v>754</v>
      </c>
      <c r="D84" s="632" t="s">
        <v>755</v>
      </c>
      <c r="E84" s="632" t="s">
        <v>756</v>
      </c>
      <c r="F84" s="635"/>
      <c r="G84" s="635"/>
      <c r="H84" s="648">
        <v>0</v>
      </c>
      <c r="I84" s="635">
        <v>2</v>
      </c>
      <c r="J84" s="635">
        <v>239.98</v>
      </c>
      <c r="K84" s="648">
        <v>1</v>
      </c>
      <c r="L84" s="635">
        <v>2</v>
      </c>
      <c r="M84" s="636">
        <v>239.98</v>
      </c>
    </row>
    <row r="85" spans="1:13" ht="14.4" customHeight="1" x14ac:dyDescent="0.3">
      <c r="A85" s="631" t="s">
        <v>552</v>
      </c>
      <c r="B85" s="632" t="s">
        <v>1520</v>
      </c>
      <c r="C85" s="632" t="s">
        <v>1350</v>
      </c>
      <c r="D85" s="632" t="s">
        <v>1351</v>
      </c>
      <c r="E85" s="632" t="s">
        <v>1352</v>
      </c>
      <c r="F85" s="635"/>
      <c r="G85" s="635"/>
      <c r="H85" s="648">
        <v>0</v>
      </c>
      <c r="I85" s="635">
        <v>2</v>
      </c>
      <c r="J85" s="635">
        <v>944.95902467448786</v>
      </c>
      <c r="K85" s="648">
        <v>1</v>
      </c>
      <c r="L85" s="635">
        <v>2</v>
      </c>
      <c r="M85" s="636">
        <v>944.95902467448786</v>
      </c>
    </row>
    <row r="86" spans="1:13" ht="14.4" customHeight="1" x14ac:dyDescent="0.3">
      <c r="A86" s="631" t="s">
        <v>552</v>
      </c>
      <c r="B86" s="632" t="s">
        <v>1521</v>
      </c>
      <c r="C86" s="632" t="s">
        <v>1357</v>
      </c>
      <c r="D86" s="632" t="s">
        <v>1358</v>
      </c>
      <c r="E86" s="632" t="s">
        <v>1359</v>
      </c>
      <c r="F86" s="635">
        <v>1</v>
      </c>
      <c r="G86" s="635">
        <v>102.75</v>
      </c>
      <c r="H86" s="648">
        <v>1</v>
      </c>
      <c r="I86" s="635"/>
      <c r="J86" s="635"/>
      <c r="K86" s="648">
        <v>0</v>
      </c>
      <c r="L86" s="635">
        <v>1</v>
      </c>
      <c r="M86" s="636">
        <v>102.75</v>
      </c>
    </row>
    <row r="87" spans="1:13" ht="14.4" customHeight="1" x14ac:dyDescent="0.3">
      <c r="A87" s="631" t="s">
        <v>552</v>
      </c>
      <c r="B87" s="632" t="s">
        <v>1456</v>
      </c>
      <c r="C87" s="632" t="s">
        <v>797</v>
      </c>
      <c r="D87" s="632" t="s">
        <v>748</v>
      </c>
      <c r="E87" s="632" t="s">
        <v>798</v>
      </c>
      <c r="F87" s="635"/>
      <c r="G87" s="635"/>
      <c r="H87" s="648">
        <v>0</v>
      </c>
      <c r="I87" s="635">
        <v>2</v>
      </c>
      <c r="J87" s="635">
        <v>712.99717553281835</v>
      </c>
      <c r="K87" s="648">
        <v>1</v>
      </c>
      <c r="L87" s="635">
        <v>2</v>
      </c>
      <c r="M87" s="636">
        <v>712.99717553281835</v>
      </c>
    </row>
    <row r="88" spans="1:13" ht="14.4" customHeight="1" x14ac:dyDescent="0.3">
      <c r="A88" s="631" t="s">
        <v>552</v>
      </c>
      <c r="B88" s="632" t="s">
        <v>1456</v>
      </c>
      <c r="C88" s="632" t="s">
        <v>800</v>
      </c>
      <c r="D88" s="632" t="s">
        <v>748</v>
      </c>
      <c r="E88" s="632" t="s">
        <v>801</v>
      </c>
      <c r="F88" s="635"/>
      <c r="G88" s="635"/>
      <c r="H88" s="648">
        <v>0</v>
      </c>
      <c r="I88" s="635">
        <v>11</v>
      </c>
      <c r="J88" s="635">
        <v>4554</v>
      </c>
      <c r="K88" s="648">
        <v>1</v>
      </c>
      <c r="L88" s="635">
        <v>11</v>
      </c>
      <c r="M88" s="636">
        <v>4554</v>
      </c>
    </row>
    <row r="89" spans="1:13" ht="14.4" customHeight="1" x14ac:dyDescent="0.3">
      <c r="A89" s="631" t="s">
        <v>552</v>
      </c>
      <c r="B89" s="632" t="s">
        <v>1456</v>
      </c>
      <c r="C89" s="632" t="s">
        <v>747</v>
      </c>
      <c r="D89" s="632" t="s">
        <v>748</v>
      </c>
      <c r="E89" s="632" t="s">
        <v>749</v>
      </c>
      <c r="F89" s="635"/>
      <c r="G89" s="635"/>
      <c r="H89" s="648">
        <v>0</v>
      </c>
      <c r="I89" s="635">
        <v>1</v>
      </c>
      <c r="J89" s="635">
        <v>492.1999999999997</v>
      </c>
      <c r="K89" s="648">
        <v>1</v>
      </c>
      <c r="L89" s="635">
        <v>1</v>
      </c>
      <c r="M89" s="636">
        <v>492.1999999999997</v>
      </c>
    </row>
    <row r="90" spans="1:13" ht="14.4" customHeight="1" x14ac:dyDescent="0.3">
      <c r="A90" s="631" t="s">
        <v>552</v>
      </c>
      <c r="B90" s="632" t="s">
        <v>1456</v>
      </c>
      <c r="C90" s="632" t="s">
        <v>751</v>
      </c>
      <c r="D90" s="632" t="s">
        <v>748</v>
      </c>
      <c r="E90" s="632" t="s">
        <v>752</v>
      </c>
      <c r="F90" s="635"/>
      <c r="G90" s="635"/>
      <c r="H90" s="648">
        <v>0</v>
      </c>
      <c r="I90" s="635">
        <v>1</v>
      </c>
      <c r="J90" s="635">
        <v>942.99999999999977</v>
      </c>
      <c r="K90" s="648">
        <v>1</v>
      </c>
      <c r="L90" s="635">
        <v>1</v>
      </c>
      <c r="M90" s="636">
        <v>942.99999999999977</v>
      </c>
    </row>
    <row r="91" spans="1:13" ht="14.4" customHeight="1" x14ac:dyDescent="0.3">
      <c r="A91" s="631" t="s">
        <v>552</v>
      </c>
      <c r="B91" s="632" t="s">
        <v>1456</v>
      </c>
      <c r="C91" s="632" t="s">
        <v>1343</v>
      </c>
      <c r="D91" s="632" t="s">
        <v>767</v>
      </c>
      <c r="E91" s="632" t="s">
        <v>752</v>
      </c>
      <c r="F91" s="635"/>
      <c r="G91" s="635"/>
      <c r="H91" s="648">
        <v>0</v>
      </c>
      <c r="I91" s="635">
        <v>1</v>
      </c>
      <c r="J91" s="635">
        <v>1964</v>
      </c>
      <c r="K91" s="648">
        <v>1</v>
      </c>
      <c r="L91" s="635">
        <v>1</v>
      </c>
      <c r="M91" s="636">
        <v>1964</v>
      </c>
    </row>
    <row r="92" spans="1:13" ht="14.4" customHeight="1" x14ac:dyDescent="0.3">
      <c r="A92" s="631" t="s">
        <v>552</v>
      </c>
      <c r="B92" s="632" t="s">
        <v>1457</v>
      </c>
      <c r="C92" s="632" t="s">
        <v>1064</v>
      </c>
      <c r="D92" s="632" t="s">
        <v>1496</v>
      </c>
      <c r="E92" s="632" t="s">
        <v>1497</v>
      </c>
      <c r="F92" s="635"/>
      <c r="G92" s="635"/>
      <c r="H92" s="648">
        <v>0</v>
      </c>
      <c r="I92" s="635">
        <v>1</v>
      </c>
      <c r="J92" s="635">
        <v>110.199126910846</v>
      </c>
      <c r="K92" s="648">
        <v>1</v>
      </c>
      <c r="L92" s="635">
        <v>1</v>
      </c>
      <c r="M92" s="636">
        <v>110.199126910846</v>
      </c>
    </row>
    <row r="93" spans="1:13" ht="14.4" customHeight="1" x14ac:dyDescent="0.3">
      <c r="A93" s="631" t="s">
        <v>552</v>
      </c>
      <c r="B93" s="632" t="s">
        <v>1489</v>
      </c>
      <c r="C93" s="632" t="s">
        <v>1265</v>
      </c>
      <c r="D93" s="632" t="s">
        <v>1266</v>
      </c>
      <c r="E93" s="632" t="s">
        <v>1522</v>
      </c>
      <c r="F93" s="635"/>
      <c r="G93" s="635"/>
      <c r="H93" s="648">
        <v>0</v>
      </c>
      <c r="I93" s="635">
        <v>1</v>
      </c>
      <c r="J93" s="635">
        <v>79.93982913172843</v>
      </c>
      <c r="K93" s="648">
        <v>1</v>
      </c>
      <c r="L93" s="635">
        <v>1</v>
      </c>
      <c r="M93" s="636">
        <v>79.93982913172843</v>
      </c>
    </row>
    <row r="94" spans="1:13" ht="14.4" customHeight="1" x14ac:dyDescent="0.3">
      <c r="A94" s="631" t="s">
        <v>552</v>
      </c>
      <c r="B94" s="632" t="s">
        <v>1523</v>
      </c>
      <c r="C94" s="632" t="s">
        <v>1339</v>
      </c>
      <c r="D94" s="632" t="s">
        <v>1340</v>
      </c>
      <c r="E94" s="632" t="s">
        <v>1524</v>
      </c>
      <c r="F94" s="635"/>
      <c r="G94" s="635"/>
      <c r="H94" s="648">
        <v>0</v>
      </c>
      <c r="I94" s="635">
        <v>1</v>
      </c>
      <c r="J94" s="635">
        <v>140.94</v>
      </c>
      <c r="K94" s="648">
        <v>1</v>
      </c>
      <c r="L94" s="635">
        <v>1</v>
      </c>
      <c r="M94" s="636">
        <v>140.94</v>
      </c>
    </row>
    <row r="95" spans="1:13" ht="14.4" customHeight="1" x14ac:dyDescent="0.3">
      <c r="A95" s="631" t="s">
        <v>552</v>
      </c>
      <c r="B95" s="632" t="s">
        <v>1465</v>
      </c>
      <c r="C95" s="632" t="s">
        <v>839</v>
      </c>
      <c r="D95" s="632" t="s">
        <v>1466</v>
      </c>
      <c r="E95" s="632" t="s">
        <v>1467</v>
      </c>
      <c r="F95" s="635"/>
      <c r="G95" s="635"/>
      <c r="H95" s="648">
        <v>0</v>
      </c>
      <c r="I95" s="635">
        <v>3.8</v>
      </c>
      <c r="J95" s="635">
        <v>512.30776072658432</v>
      </c>
      <c r="K95" s="648">
        <v>1</v>
      </c>
      <c r="L95" s="635">
        <v>3.8</v>
      </c>
      <c r="M95" s="636">
        <v>512.30776072658432</v>
      </c>
    </row>
    <row r="96" spans="1:13" ht="14.4" customHeight="1" x14ac:dyDescent="0.3">
      <c r="A96" s="631" t="s">
        <v>552</v>
      </c>
      <c r="B96" s="632" t="s">
        <v>1468</v>
      </c>
      <c r="C96" s="632" t="s">
        <v>835</v>
      </c>
      <c r="D96" s="632" t="s">
        <v>836</v>
      </c>
      <c r="E96" s="632" t="s">
        <v>1469</v>
      </c>
      <c r="F96" s="635"/>
      <c r="G96" s="635"/>
      <c r="H96" s="648">
        <v>0</v>
      </c>
      <c r="I96" s="635">
        <v>25.29999999999999</v>
      </c>
      <c r="J96" s="635">
        <v>5377.6654224455015</v>
      </c>
      <c r="K96" s="648">
        <v>1</v>
      </c>
      <c r="L96" s="635">
        <v>25.29999999999999</v>
      </c>
      <c r="M96" s="636">
        <v>5377.6654224455015</v>
      </c>
    </row>
    <row r="97" spans="1:13" ht="14.4" customHeight="1" x14ac:dyDescent="0.3">
      <c r="A97" s="631" t="s">
        <v>552</v>
      </c>
      <c r="B97" s="632" t="s">
        <v>1470</v>
      </c>
      <c r="C97" s="632" t="s">
        <v>843</v>
      </c>
      <c r="D97" s="632" t="s">
        <v>1472</v>
      </c>
      <c r="E97" s="632" t="s">
        <v>1473</v>
      </c>
      <c r="F97" s="635"/>
      <c r="G97" s="635"/>
      <c r="H97" s="648">
        <v>0</v>
      </c>
      <c r="I97" s="635">
        <v>114</v>
      </c>
      <c r="J97" s="635">
        <v>8576.0742470605874</v>
      </c>
      <c r="K97" s="648">
        <v>1</v>
      </c>
      <c r="L97" s="635">
        <v>114</v>
      </c>
      <c r="M97" s="636">
        <v>8576.0742470605874</v>
      </c>
    </row>
    <row r="98" spans="1:13" ht="14.4" customHeight="1" x14ac:dyDescent="0.3">
      <c r="A98" s="631" t="s">
        <v>552</v>
      </c>
      <c r="B98" s="632" t="s">
        <v>1474</v>
      </c>
      <c r="C98" s="632" t="s">
        <v>847</v>
      </c>
      <c r="D98" s="632" t="s">
        <v>851</v>
      </c>
      <c r="E98" s="632" t="s">
        <v>1475</v>
      </c>
      <c r="F98" s="635"/>
      <c r="G98" s="635"/>
      <c r="H98" s="648">
        <v>0</v>
      </c>
      <c r="I98" s="635">
        <v>9</v>
      </c>
      <c r="J98" s="635">
        <v>666</v>
      </c>
      <c r="K98" s="648">
        <v>1</v>
      </c>
      <c r="L98" s="635">
        <v>9</v>
      </c>
      <c r="M98" s="636">
        <v>666</v>
      </c>
    </row>
    <row r="99" spans="1:13" ht="14.4" customHeight="1" x14ac:dyDescent="0.3">
      <c r="A99" s="631" t="s">
        <v>552</v>
      </c>
      <c r="B99" s="632" t="s">
        <v>1474</v>
      </c>
      <c r="C99" s="632" t="s">
        <v>827</v>
      </c>
      <c r="D99" s="632" t="s">
        <v>851</v>
      </c>
      <c r="E99" s="632" t="s">
        <v>1476</v>
      </c>
      <c r="F99" s="635"/>
      <c r="G99" s="635"/>
      <c r="H99" s="648">
        <v>0</v>
      </c>
      <c r="I99" s="635">
        <v>37</v>
      </c>
      <c r="J99" s="635">
        <v>3278.1998002063974</v>
      </c>
      <c r="K99" s="648">
        <v>1</v>
      </c>
      <c r="L99" s="635">
        <v>37</v>
      </c>
      <c r="M99" s="636">
        <v>3278.1998002063974</v>
      </c>
    </row>
    <row r="100" spans="1:13" ht="14.4" customHeight="1" x14ac:dyDescent="0.3">
      <c r="A100" s="631" t="s">
        <v>552</v>
      </c>
      <c r="B100" s="632" t="s">
        <v>1474</v>
      </c>
      <c r="C100" s="632" t="s">
        <v>850</v>
      </c>
      <c r="D100" s="632" t="s">
        <v>851</v>
      </c>
      <c r="E100" s="632" t="s">
        <v>852</v>
      </c>
      <c r="F100" s="635"/>
      <c r="G100" s="635"/>
      <c r="H100" s="648">
        <v>0</v>
      </c>
      <c r="I100" s="635">
        <v>5</v>
      </c>
      <c r="J100" s="635">
        <v>298.95</v>
      </c>
      <c r="K100" s="648">
        <v>1</v>
      </c>
      <c r="L100" s="635">
        <v>5</v>
      </c>
      <c r="M100" s="636">
        <v>298.95</v>
      </c>
    </row>
    <row r="101" spans="1:13" ht="14.4" customHeight="1" x14ac:dyDescent="0.3">
      <c r="A101" s="631" t="s">
        <v>552</v>
      </c>
      <c r="B101" s="632" t="s">
        <v>1479</v>
      </c>
      <c r="C101" s="632" t="s">
        <v>958</v>
      </c>
      <c r="D101" s="632" t="s">
        <v>959</v>
      </c>
      <c r="E101" s="632" t="s">
        <v>960</v>
      </c>
      <c r="F101" s="635"/>
      <c r="G101" s="635"/>
      <c r="H101" s="648">
        <v>0</v>
      </c>
      <c r="I101" s="635">
        <v>10</v>
      </c>
      <c r="J101" s="635">
        <v>613.92000000000007</v>
      </c>
      <c r="K101" s="648">
        <v>1</v>
      </c>
      <c r="L101" s="635">
        <v>10</v>
      </c>
      <c r="M101" s="636">
        <v>613.92000000000007</v>
      </c>
    </row>
    <row r="102" spans="1:13" ht="14.4" customHeight="1" x14ac:dyDescent="0.3">
      <c r="A102" s="631" t="s">
        <v>552</v>
      </c>
      <c r="B102" s="632" t="s">
        <v>1525</v>
      </c>
      <c r="C102" s="632" t="s">
        <v>1331</v>
      </c>
      <c r="D102" s="632" t="s">
        <v>1332</v>
      </c>
      <c r="E102" s="632" t="s">
        <v>1526</v>
      </c>
      <c r="F102" s="635"/>
      <c r="G102" s="635"/>
      <c r="H102" s="648">
        <v>0</v>
      </c>
      <c r="I102" s="635">
        <v>1</v>
      </c>
      <c r="J102" s="635">
        <v>378.76</v>
      </c>
      <c r="K102" s="648">
        <v>1</v>
      </c>
      <c r="L102" s="635">
        <v>1</v>
      </c>
      <c r="M102" s="636">
        <v>378.76</v>
      </c>
    </row>
    <row r="103" spans="1:13" ht="14.4" customHeight="1" x14ac:dyDescent="0.3">
      <c r="A103" s="631" t="s">
        <v>552</v>
      </c>
      <c r="B103" s="632" t="s">
        <v>1527</v>
      </c>
      <c r="C103" s="632" t="s">
        <v>1354</v>
      </c>
      <c r="D103" s="632" t="s">
        <v>1355</v>
      </c>
      <c r="E103" s="632" t="s">
        <v>1528</v>
      </c>
      <c r="F103" s="635"/>
      <c r="G103" s="635"/>
      <c r="H103" s="648">
        <v>0</v>
      </c>
      <c r="I103" s="635">
        <v>1</v>
      </c>
      <c r="J103" s="635">
        <v>162.362093073072</v>
      </c>
      <c r="K103" s="648">
        <v>1</v>
      </c>
      <c r="L103" s="635">
        <v>1</v>
      </c>
      <c r="M103" s="636">
        <v>162.362093073072</v>
      </c>
    </row>
    <row r="104" spans="1:13" ht="14.4" customHeight="1" x14ac:dyDescent="0.3">
      <c r="A104" s="631" t="s">
        <v>552</v>
      </c>
      <c r="B104" s="632" t="s">
        <v>1529</v>
      </c>
      <c r="C104" s="632" t="s">
        <v>1328</v>
      </c>
      <c r="D104" s="632" t="s">
        <v>1329</v>
      </c>
      <c r="E104" s="632" t="s">
        <v>1087</v>
      </c>
      <c r="F104" s="635"/>
      <c r="G104" s="635"/>
      <c r="H104" s="648">
        <v>0</v>
      </c>
      <c r="I104" s="635">
        <v>1</v>
      </c>
      <c r="J104" s="635">
        <v>94.96</v>
      </c>
      <c r="K104" s="648">
        <v>1</v>
      </c>
      <c r="L104" s="635">
        <v>1</v>
      </c>
      <c r="M104" s="636">
        <v>94.96</v>
      </c>
    </row>
    <row r="105" spans="1:13" ht="14.4" customHeight="1" x14ac:dyDescent="0.3">
      <c r="A105" s="631" t="s">
        <v>552</v>
      </c>
      <c r="B105" s="632" t="s">
        <v>1530</v>
      </c>
      <c r="C105" s="632" t="s">
        <v>1380</v>
      </c>
      <c r="D105" s="632" t="s">
        <v>1531</v>
      </c>
      <c r="E105" s="632" t="s">
        <v>1363</v>
      </c>
      <c r="F105" s="635"/>
      <c r="G105" s="635"/>
      <c r="H105" s="648">
        <v>0</v>
      </c>
      <c r="I105" s="635">
        <v>24</v>
      </c>
      <c r="J105" s="635">
        <v>973.68000000000018</v>
      </c>
      <c r="K105" s="648">
        <v>1</v>
      </c>
      <c r="L105" s="635">
        <v>24</v>
      </c>
      <c r="M105" s="636">
        <v>973.68000000000018</v>
      </c>
    </row>
    <row r="106" spans="1:13" ht="14.4" customHeight="1" x14ac:dyDescent="0.3">
      <c r="A106" s="631" t="s">
        <v>552</v>
      </c>
      <c r="B106" s="632" t="s">
        <v>1530</v>
      </c>
      <c r="C106" s="632" t="s">
        <v>1387</v>
      </c>
      <c r="D106" s="632" t="s">
        <v>1532</v>
      </c>
      <c r="E106" s="632" t="s">
        <v>1363</v>
      </c>
      <c r="F106" s="635"/>
      <c r="G106" s="635"/>
      <c r="H106" s="648">
        <v>0</v>
      </c>
      <c r="I106" s="635">
        <v>43</v>
      </c>
      <c r="J106" s="635">
        <v>1925.5440844537638</v>
      </c>
      <c r="K106" s="648">
        <v>1</v>
      </c>
      <c r="L106" s="635">
        <v>43</v>
      </c>
      <c r="M106" s="636">
        <v>1925.5440844537638</v>
      </c>
    </row>
    <row r="107" spans="1:13" ht="14.4" customHeight="1" x14ac:dyDescent="0.3">
      <c r="A107" s="631" t="s">
        <v>552</v>
      </c>
      <c r="B107" s="632" t="s">
        <v>1530</v>
      </c>
      <c r="C107" s="632" t="s">
        <v>1361</v>
      </c>
      <c r="D107" s="632" t="s">
        <v>1533</v>
      </c>
      <c r="E107" s="632" t="s">
        <v>1363</v>
      </c>
      <c r="F107" s="635"/>
      <c r="G107" s="635"/>
      <c r="H107" s="648">
        <v>0</v>
      </c>
      <c r="I107" s="635">
        <v>40</v>
      </c>
      <c r="J107" s="635">
        <v>2164.8000374637354</v>
      </c>
      <c r="K107" s="648">
        <v>1</v>
      </c>
      <c r="L107" s="635">
        <v>40</v>
      </c>
      <c r="M107" s="636">
        <v>2164.8000374637354</v>
      </c>
    </row>
    <row r="108" spans="1:13" ht="14.4" customHeight="1" x14ac:dyDescent="0.3">
      <c r="A108" s="631" t="s">
        <v>552</v>
      </c>
      <c r="B108" s="632" t="s">
        <v>1530</v>
      </c>
      <c r="C108" s="632" t="s">
        <v>1365</v>
      </c>
      <c r="D108" s="632" t="s">
        <v>1534</v>
      </c>
      <c r="E108" s="632" t="s">
        <v>1363</v>
      </c>
      <c r="F108" s="635"/>
      <c r="G108" s="635"/>
      <c r="H108" s="648">
        <v>0</v>
      </c>
      <c r="I108" s="635">
        <v>12</v>
      </c>
      <c r="J108" s="635">
        <v>649.43993385196438</v>
      </c>
      <c r="K108" s="648">
        <v>1</v>
      </c>
      <c r="L108" s="635">
        <v>12</v>
      </c>
      <c r="M108" s="636">
        <v>649.43993385196438</v>
      </c>
    </row>
    <row r="109" spans="1:13" ht="14.4" customHeight="1" x14ac:dyDescent="0.3">
      <c r="A109" s="631" t="s">
        <v>552</v>
      </c>
      <c r="B109" s="632" t="s">
        <v>1530</v>
      </c>
      <c r="C109" s="632" t="s">
        <v>1374</v>
      </c>
      <c r="D109" s="632" t="s">
        <v>1375</v>
      </c>
      <c r="E109" s="632" t="s">
        <v>1363</v>
      </c>
      <c r="F109" s="635"/>
      <c r="G109" s="635"/>
      <c r="H109" s="648">
        <v>0</v>
      </c>
      <c r="I109" s="635">
        <v>48</v>
      </c>
      <c r="J109" s="635">
        <v>2052.479999120289</v>
      </c>
      <c r="K109" s="648">
        <v>1</v>
      </c>
      <c r="L109" s="635">
        <v>48</v>
      </c>
      <c r="M109" s="636">
        <v>2052.479999120289</v>
      </c>
    </row>
    <row r="110" spans="1:13" ht="14.4" customHeight="1" x14ac:dyDescent="0.3">
      <c r="A110" s="631" t="s">
        <v>552</v>
      </c>
      <c r="B110" s="632" t="s">
        <v>1530</v>
      </c>
      <c r="C110" s="632" t="s">
        <v>1368</v>
      </c>
      <c r="D110" s="632" t="s">
        <v>1369</v>
      </c>
      <c r="E110" s="632" t="s">
        <v>1363</v>
      </c>
      <c r="F110" s="635"/>
      <c r="G110" s="635"/>
      <c r="H110" s="648">
        <v>0</v>
      </c>
      <c r="I110" s="635">
        <v>48</v>
      </c>
      <c r="J110" s="635">
        <v>2052.4799074607586</v>
      </c>
      <c r="K110" s="648">
        <v>1</v>
      </c>
      <c r="L110" s="635">
        <v>48</v>
      </c>
      <c r="M110" s="636">
        <v>2052.4799074607586</v>
      </c>
    </row>
    <row r="111" spans="1:13" ht="14.4" customHeight="1" x14ac:dyDescent="0.3">
      <c r="A111" s="631" t="s">
        <v>552</v>
      </c>
      <c r="B111" s="632" t="s">
        <v>1530</v>
      </c>
      <c r="C111" s="632" t="s">
        <v>1371</v>
      </c>
      <c r="D111" s="632" t="s">
        <v>1535</v>
      </c>
      <c r="E111" s="632" t="s">
        <v>1363</v>
      </c>
      <c r="F111" s="635"/>
      <c r="G111" s="635"/>
      <c r="H111" s="648">
        <v>0</v>
      </c>
      <c r="I111" s="635">
        <v>16</v>
      </c>
      <c r="J111" s="635">
        <v>865.91999999999985</v>
      </c>
      <c r="K111" s="648">
        <v>1</v>
      </c>
      <c r="L111" s="635">
        <v>16</v>
      </c>
      <c r="M111" s="636">
        <v>865.91999999999985</v>
      </c>
    </row>
    <row r="112" spans="1:13" ht="14.4" customHeight="1" x14ac:dyDescent="0.3">
      <c r="A112" s="631" t="s">
        <v>552</v>
      </c>
      <c r="B112" s="632" t="s">
        <v>1530</v>
      </c>
      <c r="C112" s="632" t="s">
        <v>1376</v>
      </c>
      <c r="D112" s="632" t="s">
        <v>1377</v>
      </c>
      <c r="E112" s="632" t="s">
        <v>1378</v>
      </c>
      <c r="F112" s="635"/>
      <c r="G112" s="635"/>
      <c r="H112" s="648">
        <v>0</v>
      </c>
      <c r="I112" s="635">
        <v>4</v>
      </c>
      <c r="J112" s="635">
        <v>592.27999756298004</v>
      </c>
      <c r="K112" s="648">
        <v>1</v>
      </c>
      <c r="L112" s="635">
        <v>4</v>
      </c>
      <c r="M112" s="636">
        <v>592.27999756298004</v>
      </c>
    </row>
    <row r="113" spans="1:13" ht="14.4" customHeight="1" thickBot="1" x14ac:dyDescent="0.35">
      <c r="A113" s="637" t="s">
        <v>552</v>
      </c>
      <c r="B113" s="638" t="s">
        <v>1530</v>
      </c>
      <c r="C113" s="638" t="s">
        <v>1383</v>
      </c>
      <c r="D113" s="638" t="s">
        <v>1536</v>
      </c>
      <c r="E113" s="638" t="s">
        <v>1378</v>
      </c>
      <c r="F113" s="641"/>
      <c r="G113" s="641"/>
      <c r="H113" s="649">
        <v>0</v>
      </c>
      <c r="I113" s="641">
        <v>4</v>
      </c>
      <c r="J113" s="641">
        <v>592.27999756298004</v>
      </c>
      <c r="K113" s="649">
        <v>1</v>
      </c>
      <c r="L113" s="641">
        <v>4</v>
      </c>
      <c r="M113" s="642">
        <v>592.27999756298004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11</v>
      </c>
      <c r="B5" s="617" t="s">
        <v>530</v>
      </c>
      <c r="C5" s="618">
        <v>1231863.9000000001</v>
      </c>
      <c r="D5" s="618">
        <v>1874</v>
      </c>
      <c r="E5" s="618">
        <v>817348.90000000014</v>
      </c>
      <c r="F5" s="619">
        <v>0.66350584670920221</v>
      </c>
      <c r="G5" s="618">
        <v>1129</v>
      </c>
      <c r="H5" s="619">
        <v>0.60245464247598723</v>
      </c>
      <c r="I5" s="618">
        <v>414514.99999999994</v>
      </c>
      <c r="J5" s="619">
        <v>0.33649415329079768</v>
      </c>
      <c r="K5" s="618">
        <v>745</v>
      </c>
      <c r="L5" s="619">
        <v>0.39754535752401282</v>
      </c>
      <c r="M5" s="618" t="s">
        <v>77</v>
      </c>
      <c r="N5" s="283"/>
    </row>
    <row r="6" spans="1:14" ht="14.4" customHeight="1" x14ac:dyDescent="0.3">
      <c r="A6" s="616">
        <v>11</v>
      </c>
      <c r="B6" s="617" t="s">
        <v>1538</v>
      </c>
      <c r="C6" s="618">
        <v>616770.10000000009</v>
      </c>
      <c r="D6" s="618">
        <v>1049</v>
      </c>
      <c r="E6" s="618">
        <v>387918.08000000013</v>
      </c>
      <c r="F6" s="619">
        <v>0.62895085218949509</v>
      </c>
      <c r="G6" s="618">
        <v>562</v>
      </c>
      <c r="H6" s="619">
        <v>0.53574833174451864</v>
      </c>
      <c r="I6" s="618">
        <v>228852.01999999993</v>
      </c>
      <c r="J6" s="619">
        <v>0.37104914781050491</v>
      </c>
      <c r="K6" s="618">
        <v>487</v>
      </c>
      <c r="L6" s="619">
        <v>0.46425166825548142</v>
      </c>
      <c r="M6" s="618" t="s">
        <v>2</v>
      </c>
      <c r="N6" s="283"/>
    </row>
    <row r="7" spans="1:14" ht="14.4" customHeight="1" x14ac:dyDescent="0.3">
      <c r="A7" s="616">
        <v>11</v>
      </c>
      <c r="B7" s="617" t="s">
        <v>1539</v>
      </c>
      <c r="C7" s="618">
        <v>615093.80000000005</v>
      </c>
      <c r="D7" s="618">
        <v>825</v>
      </c>
      <c r="E7" s="618">
        <v>429430.82000000007</v>
      </c>
      <c r="F7" s="619">
        <v>0.69815501310531825</v>
      </c>
      <c r="G7" s="618">
        <v>567</v>
      </c>
      <c r="H7" s="619">
        <v>0.68727272727272726</v>
      </c>
      <c r="I7" s="618">
        <v>185662.98</v>
      </c>
      <c r="J7" s="619">
        <v>0.30184498689468175</v>
      </c>
      <c r="K7" s="618">
        <v>258</v>
      </c>
      <c r="L7" s="619">
        <v>0.31272727272727274</v>
      </c>
      <c r="M7" s="618" t="s">
        <v>2</v>
      </c>
      <c r="N7" s="283"/>
    </row>
    <row r="8" spans="1:14" ht="14.4" customHeight="1" x14ac:dyDescent="0.3">
      <c r="A8" s="616" t="s">
        <v>528</v>
      </c>
      <c r="B8" s="617" t="s">
        <v>6</v>
      </c>
      <c r="C8" s="618">
        <v>1231863.9000000001</v>
      </c>
      <c r="D8" s="618">
        <v>1874</v>
      </c>
      <c r="E8" s="618">
        <v>817348.90000000014</v>
      </c>
      <c r="F8" s="619">
        <v>0.66350584670920221</v>
      </c>
      <c r="G8" s="618">
        <v>1129</v>
      </c>
      <c r="H8" s="619">
        <v>0.60245464247598723</v>
      </c>
      <c r="I8" s="618">
        <v>414514.99999999994</v>
      </c>
      <c r="J8" s="619">
        <v>0.33649415329079768</v>
      </c>
      <c r="K8" s="618">
        <v>745</v>
      </c>
      <c r="L8" s="619">
        <v>0.39754535752401282</v>
      </c>
      <c r="M8" s="618" t="s">
        <v>541</v>
      </c>
      <c r="N8" s="283"/>
    </row>
    <row r="10" spans="1:14" ht="14.4" customHeight="1" x14ac:dyDescent="0.3">
      <c r="A10" s="616">
        <v>11</v>
      </c>
      <c r="B10" s="617" t="s">
        <v>530</v>
      </c>
      <c r="C10" s="618" t="s">
        <v>529</v>
      </c>
      <c r="D10" s="618" t="s">
        <v>529</v>
      </c>
      <c r="E10" s="618" t="s">
        <v>529</v>
      </c>
      <c r="F10" s="619" t="s">
        <v>529</v>
      </c>
      <c r="G10" s="618" t="s">
        <v>529</v>
      </c>
      <c r="H10" s="619" t="s">
        <v>529</v>
      </c>
      <c r="I10" s="618" t="s">
        <v>529</v>
      </c>
      <c r="J10" s="619" t="s">
        <v>529</v>
      </c>
      <c r="K10" s="618" t="s">
        <v>529</v>
      </c>
      <c r="L10" s="619" t="s">
        <v>529</v>
      </c>
      <c r="M10" s="618" t="s">
        <v>77</v>
      </c>
      <c r="N10" s="283"/>
    </row>
    <row r="11" spans="1:14" ht="14.4" customHeight="1" x14ac:dyDescent="0.3">
      <c r="A11" s="616">
        <v>89301111</v>
      </c>
      <c r="B11" s="617" t="s">
        <v>1538</v>
      </c>
      <c r="C11" s="618">
        <v>311280.42000000004</v>
      </c>
      <c r="D11" s="618">
        <v>292</v>
      </c>
      <c r="E11" s="618">
        <v>188129.16</v>
      </c>
      <c r="F11" s="619">
        <v>0.60437196788670478</v>
      </c>
      <c r="G11" s="618">
        <v>178</v>
      </c>
      <c r="H11" s="619">
        <v>0.6095890410958904</v>
      </c>
      <c r="I11" s="618">
        <v>123151.26000000004</v>
      </c>
      <c r="J11" s="619">
        <v>0.39562803211329522</v>
      </c>
      <c r="K11" s="618">
        <v>114</v>
      </c>
      <c r="L11" s="619">
        <v>0.3904109589041096</v>
      </c>
      <c r="M11" s="618" t="s">
        <v>2</v>
      </c>
      <c r="N11" s="283"/>
    </row>
    <row r="12" spans="1:14" ht="14.4" customHeight="1" x14ac:dyDescent="0.3">
      <c r="A12" s="616">
        <v>89301111</v>
      </c>
      <c r="B12" s="617" t="s">
        <v>1539</v>
      </c>
      <c r="C12" s="618">
        <v>60094.409999999996</v>
      </c>
      <c r="D12" s="618">
        <v>77</v>
      </c>
      <c r="E12" s="618">
        <v>50323.159999999996</v>
      </c>
      <c r="F12" s="619">
        <v>0.83740168178704144</v>
      </c>
      <c r="G12" s="618">
        <v>65</v>
      </c>
      <c r="H12" s="619">
        <v>0.8441558441558441</v>
      </c>
      <c r="I12" s="618">
        <v>9771.25</v>
      </c>
      <c r="J12" s="619">
        <v>0.16259831821295859</v>
      </c>
      <c r="K12" s="618">
        <v>12</v>
      </c>
      <c r="L12" s="619">
        <v>0.15584415584415584</v>
      </c>
      <c r="M12" s="618" t="s">
        <v>2</v>
      </c>
      <c r="N12" s="283"/>
    </row>
    <row r="13" spans="1:14" ht="14.4" customHeight="1" x14ac:dyDescent="0.3">
      <c r="A13" s="616" t="s">
        <v>1540</v>
      </c>
      <c r="B13" s="617" t="s">
        <v>1541</v>
      </c>
      <c r="C13" s="618">
        <v>371374.83</v>
      </c>
      <c r="D13" s="618">
        <v>369</v>
      </c>
      <c r="E13" s="618">
        <v>238452.32</v>
      </c>
      <c r="F13" s="619">
        <v>0.64207991693998212</v>
      </c>
      <c r="G13" s="618">
        <v>243</v>
      </c>
      <c r="H13" s="619">
        <v>0.65853658536585369</v>
      </c>
      <c r="I13" s="618">
        <v>132922.51000000004</v>
      </c>
      <c r="J13" s="619">
        <v>0.35792008306001794</v>
      </c>
      <c r="K13" s="618">
        <v>126</v>
      </c>
      <c r="L13" s="619">
        <v>0.34146341463414637</v>
      </c>
      <c r="M13" s="618" t="s">
        <v>544</v>
      </c>
      <c r="N13" s="283"/>
    </row>
    <row r="14" spans="1:14" ht="14.4" customHeight="1" x14ac:dyDescent="0.3">
      <c r="A14" s="616" t="s">
        <v>529</v>
      </c>
      <c r="B14" s="617" t="s">
        <v>529</v>
      </c>
      <c r="C14" s="618" t="s">
        <v>529</v>
      </c>
      <c r="D14" s="618" t="s">
        <v>529</v>
      </c>
      <c r="E14" s="618" t="s">
        <v>529</v>
      </c>
      <c r="F14" s="619" t="s">
        <v>529</v>
      </c>
      <c r="G14" s="618" t="s">
        <v>529</v>
      </c>
      <c r="H14" s="619" t="s">
        <v>529</v>
      </c>
      <c r="I14" s="618" t="s">
        <v>529</v>
      </c>
      <c r="J14" s="619" t="s">
        <v>529</v>
      </c>
      <c r="K14" s="618" t="s">
        <v>529</v>
      </c>
      <c r="L14" s="619" t="s">
        <v>529</v>
      </c>
      <c r="M14" s="618" t="s">
        <v>545</v>
      </c>
      <c r="N14" s="283"/>
    </row>
    <row r="15" spans="1:14" ht="14.4" customHeight="1" x14ac:dyDescent="0.3">
      <c r="A15" s="616">
        <v>89301112</v>
      </c>
      <c r="B15" s="617" t="s">
        <v>1538</v>
      </c>
      <c r="C15" s="618">
        <v>303765.31999999995</v>
      </c>
      <c r="D15" s="618">
        <v>748</v>
      </c>
      <c r="E15" s="618">
        <v>199788.91999999998</v>
      </c>
      <c r="F15" s="619">
        <v>0.65770812810362955</v>
      </c>
      <c r="G15" s="618">
        <v>383</v>
      </c>
      <c r="H15" s="619">
        <v>0.51203208556149737</v>
      </c>
      <c r="I15" s="618">
        <v>103976.4</v>
      </c>
      <c r="J15" s="619">
        <v>0.34229187189637056</v>
      </c>
      <c r="K15" s="618">
        <v>365</v>
      </c>
      <c r="L15" s="619">
        <v>0.48796791443850268</v>
      </c>
      <c r="M15" s="618" t="s">
        <v>2</v>
      </c>
      <c r="N15" s="283"/>
    </row>
    <row r="16" spans="1:14" ht="14.4" customHeight="1" x14ac:dyDescent="0.3">
      <c r="A16" s="616">
        <v>89301112</v>
      </c>
      <c r="B16" s="617" t="s">
        <v>1539</v>
      </c>
      <c r="C16" s="618">
        <v>553091.89</v>
      </c>
      <c r="D16" s="618">
        <v>745</v>
      </c>
      <c r="E16" s="618">
        <v>377200.16000000003</v>
      </c>
      <c r="F16" s="619">
        <v>0.68198461561242563</v>
      </c>
      <c r="G16" s="618">
        <v>499</v>
      </c>
      <c r="H16" s="619">
        <v>0.66979865771812086</v>
      </c>
      <c r="I16" s="618">
        <v>175891.73</v>
      </c>
      <c r="J16" s="619">
        <v>0.31801538438757437</v>
      </c>
      <c r="K16" s="618">
        <v>246</v>
      </c>
      <c r="L16" s="619">
        <v>0.3302013422818792</v>
      </c>
      <c r="M16" s="618" t="s">
        <v>2</v>
      </c>
      <c r="N16" s="283"/>
    </row>
    <row r="17" spans="1:14" ht="14.4" customHeight="1" x14ac:dyDescent="0.3">
      <c r="A17" s="616" t="s">
        <v>1542</v>
      </c>
      <c r="B17" s="617" t="s">
        <v>1543</v>
      </c>
      <c r="C17" s="618">
        <v>856857.21</v>
      </c>
      <c r="D17" s="618">
        <v>1493</v>
      </c>
      <c r="E17" s="618">
        <v>576989.08000000007</v>
      </c>
      <c r="F17" s="619">
        <v>0.67337833336315167</v>
      </c>
      <c r="G17" s="618">
        <v>882</v>
      </c>
      <c r="H17" s="619">
        <v>0.59075686537173477</v>
      </c>
      <c r="I17" s="618">
        <v>279868.13</v>
      </c>
      <c r="J17" s="619">
        <v>0.32662166663684844</v>
      </c>
      <c r="K17" s="618">
        <v>611</v>
      </c>
      <c r="L17" s="619">
        <v>0.40924313462826523</v>
      </c>
      <c r="M17" s="618" t="s">
        <v>544</v>
      </c>
      <c r="N17" s="283"/>
    </row>
    <row r="18" spans="1:14" ht="14.4" customHeight="1" x14ac:dyDescent="0.3">
      <c r="A18" s="616" t="s">
        <v>529</v>
      </c>
      <c r="B18" s="617" t="s">
        <v>529</v>
      </c>
      <c r="C18" s="618" t="s">
        <v>529</v>
      </c>
      <c r="D18" s="618" t="s">
        <v>529</v>
      </c>
      <c r="E18" s="618" t="s">
        <v>529</v>
      </c>
      <c r="F18" s="619" t="s">
        <v>529</v>
      </c>
      <c r="G18" s="618" t="s">
        <v>529</v>
      </c>
      <c r="H18" s="619" t="s">
        <v>529</v>
      </c>
      <c r="I18" s="618" t="s">
        <v>529</v>
      </c>
      <c r="J18" s="619" t="s">
        <v>529</v>
      </c>
      <c r="K18" s="618" t="s">
        <v>529</v>
      </c>
      <c r="L18" s="619" t="s">
        <v>529</v>
      </c>
      <c r="M18" s="618" t="s">
        <v>545</v>
      </c>
      <c r="N18" s="283"/>
    </row>
    <row r="19" spans="1:14" ht="14.4" customHeight="1" x14ac:dyDescent="0.3">
      <c r="A19" s="616">
        <v>89301114</v>
      </c>
      <c r="B19" s="617" t="s">
        <v>1538</v>
      </c>
      <c r="C19" s="618">
        <v>1724.36</v>
      </c>
      <c r="D19" s="618">
        <v>9</v>
      </c>
      <c r="E19" s="618">
        <v>0</v>
      </c>
      <c r="F19" s="619">
        <v>0</v>
      </c>
      <c r="G19" s="618">
        <v>1</v>
      </c>
      <c r="H19" s="619">
        <v>0.1111111111111111</v>
      </c>
      <c r="I19" s="618">
        <v>1724.36</v>
      </c>
      <c r="J19" s="619">
        <v>1</v>
      </c>
      <c r="K19" s="618">
        <v>8</v>
      </c>
      <c r="L19" s="619">
        <v>0.88888888888888884</v>
      </c>
      <c r="M19" s="618" t="s">
        <v>2</v>
      </c>
      <c r="N19" s="283"/>
    </row>
    <row r="20" spans="1:14" ht="14.4" customHeight="1" x14ac:dyDescent="0.3">
      <c r="A20" s="616">
        <v>89301114</v>
      </c>
      <c r="B20" s="617" t="s">
        <v>1539</v>
      </c>
      <c r="C20" s="618">
        <v>1907.5</v>
      </c>
      <c r="D20" s="618">
        <v>3</v>
      </c>
      <c r="E20" s="618">
        <v>1907.5</v>
      </c>
      <c r="F20" s="619">
        <v>1</v>
      </c>
      <c r="G20" s="618">
        <v>3</v>
      </c>
      <c r="H20" s="619">
        <v>1</v>
      </c>
      <c r="I20" s="618" t="s">
        <v>529</v>
      </c>
      <c r="J20" s="619">
        <v>0</v>
      </c>
      <c r="K20" s="618" t="s">
        <v>529</v>
      </c>
      <c r="L20" s="619">
        <v>0</v>
      </c>
      <c r="M20" s="618" t="s">
        <v>2</v>
      </c>
      <c r="N20" s="283"/>
    </row>
    <row r="21" spans="1:14" ht="14.4" customHeight="1" x14ac:dyDescent="0.3">
      <c r="A21" s="616" t="s">
        <v>1544</v>
      </c>
      <c r="B21" s="617" t="s">
        <v>1545</v>
      </c>
      <c r="C21" s="618">
        <v>3631.8599999999997</v>
      </c>
      <c r="D21" s="618">
        <v>12</v>
      </c>
      <c r="E21" s="618">
        <v>1907.5</v>
      </c>
      <c r="F21" s="619">
        <v>0.52521297627111185</v>
      </c>
      <c r="G21" s="618">
        <v>4</v>
      </c>
      <c r="H21" s="619">
        <v>0.33333333333333331</v>
      </c>
      <c r="I21" s="618">
        <v>1724.36</v>
      </c>
      <c r="J21" s="619">
        <v>0.47478702372888826</v>
      </c>
      <c r="K21" s="618">
        <v>8</v>
      </c>
      <c r="L21" s="619">
        <v>0.66666666666666663</v>
      </c>
      <c r="M21" s="618" t="s">
        <v>544</v>
      </c>
      <c r="N21" s="283"/>
    </row>
    <row r="22" spans="1:14" ht="14.4" customHeight="1" x14ac:dyDescent="0.3">
      <c r="A22" s="616" t="s">
        <v>529</v>
      </c>
      <c r="B22" s="617" t="s">
        <v>529</v>
      </c>
      <c r="C22" s="618" t="s">
        <v>529</v>
      </c>
      <c r="D22" s="618" t="s">
        <v>529</v>
      </c>
      <c r="E22" s="618" t="s">
        <v>529</v>
      </c>
      <c r="F22" s="619" t="s">
        <v>529</v>
      </c>
      <c r="G22" s="618" t="s">
        <v>529</v>
      </c>
      <c r="H22" s="619" t="s">
        <v>529</v>
      </c>
      <c r="I22" s="618" t="s">
        <v>529</v>
      </c>
      <c r="J22" s="619" t="s">
        <v>529</v>
      </c>
      <c r="K22" s="618" t="s">
        <v>529</v>
      </c>
      <c r="L22" s="619" t="s">
        <v>529</v>
      </c>
      <c r="M22" s="618" t="s">
        <v>545</v>
      </c>
      <c r="N22" s="283"/>
    </row>
    <row r="23" spans="1:14" ht="14.4" customHeight="1" x14ac:dyDescent="0.3">
      <c r="A23" s="616" t="s">
        <v>528</v>
      </c>
      <c r="B23" s="617" t="s">
        <v>1546</v>
      </c>
      <c r="C23" s="618">
        <v>1231863.9000000001</v>
      </c>
      <c r="D23" s="618">
        <v>1874</v>
      </c>
      <c r="E23" s="618">
        <v>817348.9</v>
      </c>
      <c r="F23" s="619">
        <v>0.66350584670920221</v>
      </c>
      <c r="G23" s="618">
        <v>1129</v>
      </c>
      <c r="H23" s="619">
        <v>0.60245464247598723</v>
      </c>
      <c r="I23" s="618">
        <v>414515</v>
      </c>
      <c r="J23" s="619">
        <v>0.33649415329079774</v>
      </c>
      <c r="K23" s="618">
        <v>745</v>
      </c>
      <c r="L23" s="619">
        <v>0.39754535752401282</v>
      </c>
      <c r="M23" s="618" t="s">
        <v>541</v>
      </c>
      <c r="N23" s="283"/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48" priority="15" stopIfTrue="1" operator="lessThan">
      <formula>0.6</formula>
    </cfRule>
  </conditionalFormatting>
  <conditionalFormatting sqref="B5:B8">
    <cfRule type="expression" dxfId="47" priority="10">
      <formula>AND(LEFT(M5,6)&lt;&gt;"mezera",M5&lt;&gt;"")</formula>
    </cfRule>
  </conditionalFormatting>
  <conditionalFormatting sqref="A5:A8">
    <cfRule type="expression" dxfId="46" priority="8">
      <formula>AND(M5&lt;&gt;"",M5&lt;&gt;"mezeraKL")</formula>
    </cfRule>
  </conditionalFormatting>
  <conditionalFormatting sqref="F5:F8">
    <cfRule type="cellIs" dxfId="45" priority="7" operator="lessThan">
      <formula>0.6</formula>
    </cfRule>
  </conditionalFormatting>
  <conditionalFormatting sqref="B5:L8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8">
    <cfRule type="expression" dxfId="42" priority="12">
      <formula>$M5&lt;&gt;""</formula>
    </cfRule>
  </conditionalFormatting>
  <conditionalFormatting sqref="B10:B23">
    <cfRule type="expression" dxfId="41" priority="4">
      <formula>AND(LEFT(M10,6)&lt;&gt;"mezera",M10&lt;&gt;"")</formula>
    </cfRule>
  </conditionalFormatting>
  <conditionalFormatting sqref="A10:A23">
    <cfRule type="expression" dxfId="40" priority="2">
      <formula>AND(M10&lt;&gt;"",M10&lt;&gt;"mezeraKL")</formula>
    </cfRule>
  </conditionalFormatting>
  <conditionalFormatting sqref="F10:F23">
    <cfRule type="cellIs" dxfId="39" priority="1" operator="lessThan">
      <formula>0.6</formula>
    </cfRule>
  </conditionalFormatting>
  <conditionalFormatting sqref="B10:L23">
    <cfRule type="expression" dxfId="38" priority="3">
      <formula>OR($M10="KL",$M10="SumaKL")</formula>
    </cfRule>
    <cfRule type="expression" dxfId="37" priority="5">
      <formula>$M10="SumaNS"</formula>
    </cfRule>
  </conditionalFormatting>
  <conditionalFormatting sqref="A10:L23">
    <cfRule type="expression" dxfId="3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1547</v>
      </c>
      <c r="B5" s="670">
        <v>107646.87000000001</v>
      </c>
      <c r="C5" s="626">
        <v>1</v>
      </c>
      <c r="D5" s="675">
        <v>153</v>
      </c>
      <c r="E5" s="685" t="s">
        <v>1547</v>
      </c>
      <c r="F5" s="670">
        <v>78457.150000000009</v>
      </c>
      <c r="G5" s="647">
        <v>0.72883819102218206</v>
      </c>
      <c r="H5" s="629">
        <v>90</v>
      </c>
      <c r="I5" s="681">
        <v>0.58823529411764708</v>
      </c>
      <c r="J5" s="688">
        <v>29189.720000000005</v>
      </c>
      <c r="K5" s="647">
        <v>0.27116180897781794</v>
      </c>
      <c r="L5" s="629">
        <v>63</v>
      </c>
      <c r="M5" s="681">
        <v>0.41176470588235292</v>
      </c>
    </row>
    <row r="6" spans="1:13" ht="14.4" customHeight="1" x14ac:dyDescent="0.3">
      <c r="A6" s="666" t="s">
        <v>1548</v>
      </c>
      <c r="B6" s="237">
        <v>78401.5</v>
      </c>
      <c r="C6" s="671">
        <v>1</v>
      </c>
      <c r="D6" s="676">
        <v>106</v>
      </c>
      <c r="E6" s="686" t="s">
        <v>1548</v>
      </c>
      <c r="F6" s="237">
        <v>58495.21</v>
      </c>
      <c r="G6" s="682">
        <v>0.74609809761292833</v>
      </c>
      <c r="H6" s="238">
        <v>64</v>
      </c>
      <c r="I6" s="242">
        <v>0.60377358490566035</v>
      </c>
      <c r="J6" s="689">
        <v>19906.289999999997</v>
      </c>
      <c r="K6" s="682">
        <v>0.25390190238707167</v>
      </c>
      <c r="L6" s="238">
        <v>42</v>
      </c>
      <c r="M6" s="242">
        <v>0.39622641509433965</v>
      </c>
    </row>
    <row r="7" spans="1:13" ht="14.4" customHeight="1" x14ac:dyDescent="0.3">
      <c r="A7" s="666" t="s">
        <v>1549</v>
      </c>
      <c r="B7" s="237">
        <v>31725.86</v>
      </c>
      <c r="C7" s="671">
        <v>1</v>
      </c>
      <c r="D7" s="676">
        <v>64</v>
      </c>
      <c r="E7" s="686" t="s">
        <v>1549</v>
      </c>
      <c r="F7" s="237">
        <v>19636.16</v>
      </c>
      <c r="G7" s="682">
        <v>0.61893231578277152</v>
      </c>
      <c r="H7" s="238">
        <v>33</v>
      </c>
      <c r="I7" s="242">
        <v>0.515625</v>
      </c>
      <c r="J7" s="689">
        <v>12089.7</v>
      </c>
      <c r="K7" s="682">
        <v>0.38106768421722848</v>
      </c>
      <c r="L7" s="238">
        <v>31</v>
      </c>
      <c r="M7" s="242">
        <v>0.484375</v>
      </c>
    </row>
    <row r="8" spans="1:13" ht="14.4" customHeight="1" x14ac:dyDescent="0.3">
      <c r="A8" s="666" t="s">
        <v>1550</v>
      </c>
      <c r="B8" s="237">
        <v>40423.67</v>
      </c>
      <c r="C8" s="671">
        <v>1</v>
      </c>
      <c r="D8" s="676">
        <v>17</v>
      </c>
      <c r="E8" s="686" t="s">
        <v>1550</v>
      </c>
      <c r="F8" s="237">
        <v>1200</v>
      </c>
      <c r="G8" s="682">
        <v>2.9685577781532455E-2</v>
      </c>
      <c r="H8" s="238">
        <v>2</v>
      </c>
      <c r="I8" s="242">
        <v>0.11764705882352941</v>
      </c>
      <c r="J8" s="689">
        <v>39223.67</v>
      </c>
      <c r="K8" s="682">
        <v>0.97031442221846753</v>
      </c>
      <c r="L8" s="238">
        <v>15</v>
      </c>
      <c r="M8" s="242">
        <v>0.88235294117647056</v>
      </c>
    </row>
    <row r="9" spans="1:13" ht="14.4" customHeight="1" x14ac:dyDescent="0.3">
      <c r="A9" s="666" t="s">
        <v>1551</v>
      </c>
      <c r="B9" s="237">
        <v>27059.950000000004</v>
      </c>
      <c r="C9" s="671">
        <v>1</v>
      </c>
      <c r="D9" s="676">
        <v>44</v>
      </c>
      <c r="E9" s="686" t="s">
        <v>1551</v>
      </c>
      <c r="F9" s="237">
        <v>25903.640000000003</v>
      </c>
      <c r="G9" s="682">
        <v>0.95726858327528319</v>
      </c>
      <c r="H9" s="238">
        <v>34</v>
      </c>
      <c r="I9" s="242">
        <v>0.77272727272727271</v>
      </c>
      <c r="J9" s="689">
        <v>1156.31</v>
      </c>
      <c r="K9" s="682">
        <v>4.2731416724716774E-2</v>
      </c>
      <c r="L9" s="238">
        <v>10</v>
      </c>
      <c r="M9" s="242">
        <v>0.22727272727272727</v>
      </c>
    </row>
    <row r="10" spans="1:13" ht="14.4" customHeight="1" x14ac:dyDescent="0.3">
      <c r="A10" s="666" t="s">
        <v>1552</v>
      </c>
      <c r="B10" s="237">
        <v>40592.11</v>
      </c>
      <c r="C10" s="671">
        <v>1</v>
      </c>
      <c r="D10" s="676">
        <v>101</v>
      </c>
      <c r="E10" s="686" t="s">
        <v>1552</v>
      </c>
      <c r="F10" s="237">
        <v>25555.79</v>
      </c>
      <c r="G10" s="682">
        <v>0.62957530416625296</v>
      </c>
      <c r="H10" s="238">
        <v>59</v>
      </c>
      <c r="I10" s="242">
        <v>0.58415841584158412</v>
      </c>
      <c r="J10" s="689">
        <v>15036.319999999998</v>
      </c>
      <c r="K10" s="682">
        <v>0.37042469583374693</v>
      </c>
      <c r="L10" s="238">
        <v>42</v>
      </c>
      <c r="M10" s="242">
        <v>0.41584158415841582</v>
      </c>
    </row>
    <row r="11" spans="1:13" ht="14.4" customHeight="1" x14ac:dyDescent="0.3">
      <c r="A11" s="666" t="s">
        <v>1553</v>
      </c>
      <c r="B11" s="237">
        <v>53577.619999999995</v>
      </c>
      <c r="C11" s="671">
        <v>1</v>
      </c>
      <c r="D11" s="676">
        <v>89</v>
      </c>
      <c r="E11" s="686" t="s">
        <v>1553</v>
      </c>
      <c r="F11" s="237">
        <v>39966.14</v>
      </c>
      <c r="G11" s="682">
        <v>0.74594840159006692</v>
      </c>
      <c r="H11" s="238">
        <v>55</v>
      </c>
      <c r="I11" s="242">
        <v>0.6179775280898876</v>
      </c>
      <c r="J11" s="689">
        <v>13611.479999999998</v>
      </c>
      <c r="K11" s="682">
        <v>0.25405159840993308</v>
      </c>
      <c r="L11" s="238">
        <v>34</v>
      </c>
      <c r="M11" s="242">
        <v>0.38202247191011235</v>
      </c>
    </row>
    <row r="12" spans="1:13" ht="14.4" customHeight="1" x14ac:dyDescent="0.3">
      <c r="A12" s="666" t="s">
        <v>1554</v>
      </c>
      <c r="B12" s="237">
        <v>61684.14</v>
      </c>
      <c r="C12" s="671">
        <v>1</v>
      </c>
      <c r="D12" s="676">
        <v>79</v>
      </c>
      <c r="E12" s="686" t="s">
        <v>1554</v>
      </c>
      <c r="F12" s="237">
        <v>48440.91</v>
      </c>
      <c r="G12" s="682">
        <v>0.78530575282398363</v>
      </c>
      <c r="H12" s="238">
        <v>63</v>
      </c>
      <c r="I12" s="242">
        <v>0.79746835443037978</v>
      </c>
      <c r="J12" s="689">
        <v>13243.23</v>
      </c>
      <c r="K12" s="682">
        <v>0.2146942471760164</v>
      </c>
      <c r="L12" s="238">
        <v>16</v>
      </c>
      <c r="M12" s="242">
        <v>0.20253164556962025</v>
      </c>
    </row>
    <row r="13" spans="1:13" ht="14.4" customHeight="1" x14ac:dyDescent="0.3">
      <c r="A13" s="666" t="s">
        <v>1555</v>
      </c>
      <c r="B13" s="237">
        <v>58416.740000000005</v>
      </c>
      <c r="C13" s="671">
        <v>1</v>
      </c>
      <c r="D13" s="676">
        <v>33</v>
      </c>
      <c r="E13" s="686" t="s">
        <v>1555</v>
      </c>
      <c r="F13" s="237">
        <v>7496.19</v>
      </c>
      <c r="G13" s="682">
        <v>0.12832263491595045</v>
      </c>
      <c r="H13" s="238">
        <v>12</v>
      </c>
      <c r="I13" s="242">
        <v>0.36363636363636365</v>
      </c>
      <c r="J13" s="689">
        <v>50920.55</v>
      </c>
      <c r="K13" s="682">
        <v>0.87167736508404947</v>
      </c>
      <c r="L13" s="238">
        <v>21</v>
      </c>
      <c r="M13" s="242">
        <v>0.63636363636363635</v>
      </c>
    </row>
    <row r="14" spans="1:13" ht="14.4" customHeight="1" x14ac:dyDescent="0.3">
      <c r="A14" s="666" t="s">
        <v>1556</v>
      </c>
      <c r="B14" s="237">
        <v>60486.25</v>
      </c>
      <c r="C14" s="671">
        <v>1</v>
      </c>
      <c r="D14" s="676">
        <v>128</v>
      </c>
      <c r="E14" s="686" t="s">
        <v>1556</v>
      </c>
      <c r="F14" s="237">
        <v>46629.81</v>
      </c>
      <c r="G14" s="682">
        <v>0.77091586930914047</v>
      </c>
      <c r="H14" s="238">
        <v>82</v>
      </c>
      <c r="I14" s="242">
        <v>0.640625</v>
      </c>
      <c r="J14" s="689">
        <v>13856.44</v>
      </c>
      <c r="K14" s="682">
        <v>0.22908413069085951</v>
      </c>
      <c r="L14" s="238">
        <v>46</v>
      </c>
      <c r="M14" s="242">
        <v>0.359375</v>
      </c>
    </row>
    <row r="15" spans="1:13" ht="14.4" customHeight="1" x14ac:dyDescent="0.3">
      <c r="A15" s="666" t="s">
        <v>1557</v>
      </c>
      <c r="B15" s="237">
        <v>36377.24</v>
      </c>
      <c r="C15" s="671">
        <v>1</v>
      </c>
      <c r="D15" s="676">
        <v>53</v>
      </c>
      <c r="E15" s="686" t="s">
        <v>1557</v>
      </c>
      <c r="F15" s="237">
        <v>12348.13</v>
      </c>
      <c r="G15" s="682">
        <v>0.33944658803141742</v>
      </c>
      <c r="H15" s="238">
        <v>17</v>
      </c>
      <c r="I15" s="242">
        <v>0.32075471698113206</v>
      </c>
      <c r="J15" s="689">
        <v>24029.11</v>
      </c>
      <c r="K15" s="682">
        <v>0.66055341196858264</v>
      </c>
      <c r="L15" s="238">
        <v>36</v>
      </c>
      <c r="M15" s="242">
        <v>0.67924528301886788</v>
      </c>
    </row>
    <row r="16" spans="1:13" ht="14.4" customHeight="1" x14ac:dyDescent="0.3">
      <c r="A16" s="666" t="s">
        <v>1558</v>
      </c>
      <c r="B16" s="237">
        <v>101890.43</v>
      </c>
      <c r="C16" s="671">
        <v>1</v>
      </c>
      <c r="D16" s="676">
        <v>152</v>
      </c>
      <c r="E16" s="686" t="s">
        <v>1558</v>
      </c>
      <c r="F16" s="237">
        <v>80936.95</v>
      </c>
      <c r="G16" s="682">
        <v>0.79435281605936892</v>
      </c>
      <c r="H16" s="238">
        <v>104</v>
      </c>
      <c r="I16" s="242">
        <v>0.68421052631578949</v>
      </c>
      <c r="J16" s="689">
        <v>20953.48</v>
      </c>
      <c r="K16" s="682">
        <v>0.20564718394063114</v>
      </c>
      <c r="L16" s="238">
        <v>48</v>
      </c>
      <c r="M16" s="242">
        <v>0.31578947368421051</v>
      </c>
    </row>
    <row r="17" spans="1:13" ht="14.4" customHeight="1" x14ac:dyDescent="0.3">
      <c r="A17" s="666" t="s">
        <v>1559</v>
      </c>
      <c r="B17" s="237">
        <v>157545.71000000002</v>
      </c>
      <c r="C17" s="671">
        <v>1</v>
      </c>
      <c r="D17" s="676">
        <v>172</v>
      </c>
      <c r="E17" s="686" t="s">
        <v>1559</v>
      </c>
      <c r="F17" s="237">
        <v>96268.930000000008</v>
      </c>
      <c r="G17" s="682">
        <v>0.61105396014908941</v>
      </c>
      <c r="H17" s="238">
        <v>103</v>
      </c>
      <c r="I17" s="242">
        <v>0.59883720930232553</v>
      </c>
      <c r="J17" s="689">
        <v>61276.780000000028</v>
      </c>
      <c r="K17" s="682">
        <v>0.3889460398509107</v>
      </c>
      <c r="L17" s="238">
        <v>69</v>
      </c>
      <c r="M17" s="242">
        <v>0.40116279069767441</v>
      </c>
    </row>
    <row r="18" spans="1:13" ht="14.4" customHeight="1" x14ac:dyDescent="0.3">
      <c r="A18" s="666" t="s">
        <v>1560</v>
      </c>
      <c r="B18" s="237">
        <v>70970.259999999995</v>
      </c>
      <c r="C18" s="671">
        <v>1</v>
      </c>
      <c r="D18" s="676">
        <v>85</v>
      </c>
      <c r="E18" s="686" t="s">
        <v>1560</v>
      </c>
      <c r="F18" s="237">
        <v>33291.78</v>
      </c>
      <c r="G18" s="682">
        <v>0.46909480111810214</v>
      </c>
      <c r="H18" s="238">
        <v>47</v>
      </c>
      <c r="I18" s="242">
        <v>0.55294117647058827</v>
      </c>
      <c r="J18" s="689">
        <v>37678.479999999996</v>
      </c>
      <c r="K18" s="682">
        <v>0.5309051988818978</v>
      </c>
      <c r="L18" s="238">
        <v>38</v>
      </c>
      <c r="M18" s="242">
        <v>0.44705882352941179</v>
      </c>
    </row>
    <row r="19" spans="1:13" ht="14.4" customHeight="1" x14ac:dyDescent="0.3">
      <c r="A19" s="666" t="s">
        <v>1561</v>
      </c>
      <c r="B19" s="237">
        <v>15062.779999999999</v>
      </c>
      <c r="C19" s="671">
        <v>1</v>
      </c>
      <c r="D19" s="676">
        <v>52</v>
      </c>
      <c r="E19" s="686" t="s">
        <v>1561</v>
      </c>
      <c r="F19" s="237">
        <v>11556.939999999999</v>
      </c>
      <c r="G19" s="682">
        <v>0.76725146354125862</v>
      </c>
      <c r="H19" s="238">
        <v>23</v>
      </c>
      <c r="I19" s="242">
        <v>0.44230769230769229</v>
      </c>
      <c r="J19" s="689">
        <v>3505.8399999999997</v>
      </c>
      <c r="K19" s="682">
        <v>0.23274853645874136</v>
      </c>
      <c r="L19" s="238">
        <v>29</v>
      </c>
      <c r="M19" s="242">
        <v>0.55769230769230771</v>
      </c>
    </row>
    <row r="20" spans="1:13" ht="14.4" customHeight="1" x14ac:dyDescent="0.3">
      <c r="A20" s="666" t="s">
        <v>1562</v>
      </c>
      <c r="B20" s="237">
        <v>41473.320000000007</v>
      </c>
      <c r="C20" s="671">
        <v>1</v>
      </c>
      <c r="D20" s="676">
        <v>98</v>
      </c>
      <c r="E20" s="686" t="s">
        <v>1562</v>
      </c>
      <c r="F20" s="237">
        <v>32999.930000000008</v>
      </c>
      <c r="G20" s="682">
        <v>0.79569057890711425</v>
      </c>
      <c r="H20" s="238">
        <v>63</v>
      </c>
      <c r="I20" s="242">
        <v>0.6428571428571429</v>
      </c>
      <c r="J20" s="689">
        <v>8473.39</v>
      </c>
      <c r="K20" s="682">
        <v>0.20430942109288569</v>
      </c>
      <c r="L20" s="238">
        <v>35</v>
      </c>
      <c r="M20" s="242">
        <v>0.35714285714285715</v>
      </c>
    </row>
    <row r="21" spans="1:13" ht="14.4" customHeight="1" x14ac:dyDescent="0.3">
      <c r="A21" s="666" t="s">
        <v>1563</v>
      </c>
      <c r="B21" s="237">
        <v>54663.25</v>
      </c>
      <c r="C21" s="671">
        <v>1</v>
      </c>
      <c r="D21" s="676">
        <v>100</v>
      </c>
      <c r="E21" s="686" t="s">
        <v>1563</v>
      </c>
      <c r="F21" s="237">
        <v>43178.11</v>
      </c>
      <c r="G21" s="682">
        <v>0.78989284391250059</v>
      </c>
      <c r="H21" s="238">
        <v>65</v>
      </c>
      <c r="I21" s="242">
        <v>0.65</v>
      </c>
      <c r="J21" s="689">
        <v>11485.14</v>
      </c>
      <c r="K21" s="682">
        <v>0.21010715608749936</v>
      </c>
      <c r="L21" s="238">
        <v>35</v>
      </c>
      <c r="M21" s="242">
        <v>0.35</v>
      </c>
    </row>
    <row r="22" spans="1:13" ht="14.4" customHeight="1" x14ac:dyDescent="0.3">
      <c r="A22" s="666" t="s">
        <v>1564</v>
      </c>
      <c r="B22" s="237">
        <v>54620.619999999995</v>
      </c>
      <c r="C22" s="671">
        <v>1</v>
      </c>
      <c r="D22" s="676">
        <v>125</v>
      </c>
      <c r="E22" s="686" t="s">
        <v>1564</v>
      </c>
      <c r="F22" s="237">
        <v>44992.89</v>
      </c>
      <c r="G22" s="682">
        <v>0.82373451637861317</v>
      </c>
      <c r="H22" s="238">
        <v>74</v>
      </c>
      <c r="I22" s="242">
        <v>0.59199999999999997</v>
      </c>
      <c r="J22" s="689">
        <v>9627.73</v>
      </c>
      <c r="K22" s="682">
        <v>0.17626548362138694</v>
      </c>
      <c r="L22" s="238">
        <v>51</v>
      </c>
      <c r="M22" s="242">
        <v>0.40799999999999997</v>
      </c>
    </row>
    <row r="23" spans="1:13" ht="14.4" customHeight="1" x14ac:dyDescent="0.3">
      <c r="A23" s="666" t="s">
        <v>1565</v>
      </c>
      <c r="B23" s="237">
        <v>80956.66</v>
      </c>
      <c r="C23" s="671">
        <v>1</v>
      </c>
      <c r="D23" s="676">
        <v>123</v>
      </c>
      <c r="E23" s="686" t="s">
        <v>1565</v>
      </c>
      <c r="F23" s="237">
        <v>60801.920000000006</v>
      </c>
      <c r="G23" s="682">
        <v>0.7510428419354257</v>
      </c>
      <c r="H23" s="238">
        <v>77</v>
      </c>
      <c r="I23" s="242">
        <v>0.62601626016260159</v>
      </c>
      <c r="J23" s="689">
        <v>20154.739999999998</v>
      </c>
      <c r="K23" s="682">
        <v>0.24895715806457427</v>
      </c>
      <c r="L23" s="238">
        <v>46</v>
      </c>
      <c r="M23" s="242">
        <v>0.37398373983739835</v>
      </c>
    </row>
    <row r="24" spans="1:13" ht="14.4" customHeight="1" x14ac:dyDescent="0.3">
      <c r="A24" s="666" t="s">
        <v>1566</v>
      </c>
      <c r="B24" s="237">
        <v>50374.09</v>
      </c>
      <c r="C24" s="671">
        <v>1</v>
      </c>
      <c r="D24" s="676">
        <v>80</v>
      </c>
      <c r="E24" s="686" t="s">
        <v>1566</v>
      </c>
      <c r="F24" s="237">
        <v>42808.68</v>
      </c>
      <c r="G24" s="682">
        <v>0.84981545076050014</v>
      </c>
      <c r="H24" s="238">
        <v>46</v>
      </c>
      <c r="I24" s="242">
        <v>0.57499999999999996</v>
      </c>
      <c r="J24" s="689">
        <v>7565.41</v>
      </c>
      <c r="K24" s="682">
        <v>0.15018454923949992</v>
      </c>
      <c r="L24" s="238">
        <v>34</v>
      </c>
      <c r="M24" s="242">
        <v>0.42499999999999999</v>
      </c>
    </row>
    <row r="25" spans="1:13" ht="14.4" customHeight="1" x14ac:dyDescent="0.3">
      <c r="A25" s="666" t="s">
        <v>1567</v>
      </c>
      <c r="B25" s="237">
        <v>5762.6900000000005</v>
      </c>
      <c r="C25" s="671">
        <v>1</v>
      </c>
      <c r="D25" s="676">
        <v>16</v>
      </c>
      <c r="E25" s="686" t="s">
        <v>1567</v>
      </c>
      <c r="F25" s="237">
        <v>4231.5</v>
      </c>
      <c r="G25" s="682">
        <v>0.73429249187445444</v>
      </c>
      <c r="H25" s="238">
        <v>12</v>
      </c>
      <c r="I25" s="242">
        <v>0.75</v>
      </c>
      <c r="J25" s="689">
        <v>1531.19</v>
      </c>
      <c r="K25" s="682">
        <v>0.2657075081255455</v>
      </c>
      <c r="L25" s="238">
        <v>4</v>
      </c>
      <c r="M25" s="242">
        <v>0.25</v>
      </c>
    </row>
    <row r="26" spans="1:13" ht="14.4" customHeight="1" thickBot="1" x14ac:dyDescent="0.35">
      <c r="A26" s="667" t="s">
        <v>1568</v>
      </c>
      <c r="B26" s="672">
        <v>2152.1400000000003</v>
      </c>
      <c r="C26" s="673">
        <v>1</v>
      </c>
      <c r="D26" s="677">
        <v>4</v>
      </c>
      <c r="E26" s="687" t="s">
        <v>1568</v>
      </c>
      <c r="F26" s="672">
        <v>2152.1400000000003</v>
      </c>
      <c r="G26" s="683">
        <v>1</v>
      </c>
      <c r="H26" s="674">
        <v>4</v>
      </c>
      <c r="I26" s="684">
        <v>1</v>
      </c>
      <c r="J26" s="690"/>
      <c r="K26" s="683">
        <v>0</v>
      </c>
      <c r="L26" s="674"/>
      <c r="M26" s="68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2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2333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1231863.8999999994</v>
      </c>
      <c r="N3" s="70">
        <f>SUBTOTAL(9,N7:N1048576)</f>
        <v>3121</v>
      </c>
      <c r="O3" s="70">
        <f>SUBTOTAL(9,O7:O1048576)</f>
        <v>1874</v>
      </c>
      <c r="P3" s="70">
        <f>SUBTOTAL(9,P7:P1048576)</f>
        <v>817348.90000000014</v>
      </c>
      <c r="Q3" s="71">
        <f>IF(M3=0,0,P3/M3)</f>
        <v>0.66350584670920265</v>
      </c>
      <c r="R3" s="70">
        <f>SUBTOTAL(9,R7:R1048576)</f>
        <v>1938</v>
      </c>
      <c r="S3" s="71">
        <f>IF(N3=0,0,R3/N3)</f>
        <v>0.62095482217238063</v>
      </c>
      <c r="T3" s="70">
        <f>SUBTOTAL(9,T7:T1048576)</f>
        <v>1129</v>
      </c>
      <c r="U3" s="72">
        <f>IF(O3=0,0,T3/O3)</f>
        <v>0.60245464247598723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11</v>
      </c>
      <c r="B7" s="697" t="s">
        <v>530</v>
      </c>
      <c r="C7" s="697">
        <v>89301111</v>
      </c>
      <c r="D7" s="698" t="s">
        <v>2330</v>
      </c>
      <c r="E7" s="699" t="s">
        <v>1547</v>
      </c>
      <c r="F7" s="697" t="s">
        <v>1538</v>
      </c>
      <c r="G7" s="697" t="s">
        <v>1569</v>
      </c>
      <c r="H7" s="697" t="s">
        <v>742</v>
      </c>
      <c r="I7" s="697" t="s">
        <v>1121</v>
      </c>
      <c r="J7" s="697" t="s">
        <v>1502</v>
      </c>
      <c r="K7" s="697" t="s">
        <v>1503</v>
      </c>
      <c r="L7" s="700">
        <v>333.31</v>
      </c>
      <c r="M7" s="700">
        <v>666.62</v>
      </c>
      <c r="N7" s="697">
        <v>2</v>
      </c>
      <c r="O7" s="701">
        <v>0.5</v>
      </c>
      <c r="P7" s="700">
        <v>666.62</v>
      </c>
      <c r="Q7" s="702">
        <v>1</v>
      </c>
      <c r="R7" s="697">
        <v>2</v>
      </c>
      <c r="S7" s="702">
        <v>1</v>
      </c>
      <c r="T7" s="701">
        <v>0.5</v>
      </c>
      <c r="U7" s="241">
        <v>1</v>
      </c>
    </row>
    <row r="8" spans="1:21" ht="14.4" customHeight="1" x14ac:dyDescent="0.3">
      <c r="A8" s="680">
        <v>11</v>
      </c>
      <c r="B8" s="671" t="s">
        <v>530</v>
      </c>
      <c r="C8" s="671">
        <v>89301111</v>
      </c>
      <c r="D8" s="703" t="s">
        <v>2330</v>
      </c>
      <c r="E8" s="704" t="s">
        <v>1547</v>
      </c>
      <c r="F8" s="671" t="s">
        <v>1538</v>
      </c>
      <c r="G8" s="671" t="s">
        <v>1570</v>
      </c>
      <c r="H8" s="671" t="s">
        <v>742</v>
      </c>
      <c r="I8" s="671" t="s">
        <v>831</v>
      </c>
      <c r="J8" s="671" t="s">
        <v>832</v>
      </c>
      <c r="K8" s="671" t="s">
        <v>1471</v>
      </c>
      <c r="L8" s="705">
        <v>184.22</v>
      </c>
      <c r="M8" s="705">
        <v>2947.52</v>
      </c>
      <c r="N8" s="671">
        <v>16</v>
      </c>
      <c r="O8" s="706">
        <v>4.5</v>
      </c>
      <c r="P8" s="705">
        <v>2026.42</v>
      </c>
      <c r="Q8" s="682">
        <v>0.6875</v>
      </c>
      <c r="R8" s="671">
        <v>11</v>
      </c>
      <c r="S8" s="682">
        <v>0.6875</v>
      </c>
      <c r="T8" s="706">
        <v>3</v>
      </c>
      <c r="U8" s="242">
        <v>0.66666666666666663</v>
      </c>
    </row>
    <row r="9" spans="1:21" ht="14.4" customHeight="1" x14ac:dyDescent="0.3">
      <c r="A9" s="680">
        <v>11</v>
      </c>
      <c r="B9" s="671" t="s">
        <v>530</v>
      </c>
      <c r="C9" s="671">
        <v>89301111</v>
      </c>
      <c r="D9" s="703" t="s">
        <v>2330</v>
      </c>
      <c r="E9" s="704" t="s">
        <v>1547</v>
      </c>
      <c r="F9" s="671" t="s">
        <v>1538</v>
      </c>
      <c r="G9" s="671" t="s">
        <v>1571</v>
      </c>
      <c r="H9" s="671" t="s">
        <v>529</v>
      </c>
      <c r="I9" s="671" t="s">
        <v>569</v>
      </c>
      <c r="J9" s="671" t="s">
        <v>1572</v>
      </c>
      <c r="K9" s="671" t="s">
        <v>1573</v>
      </c>
      <c r="L9" s="705">
        <v>18.940000000000001</v>
      </c>
      <c r="M9" s="705">
        <v>18.940000000000001</v>
      </c>
      <c r="N9" s="671">
        <v>1</v>
      </c>
      <c r="O9" s="706">
        <v>0.5</v>
      </c>
      <c r="P9" s="705"/>
      <c r="Q9" s="682">
        <v>0</v>
      </c>
      <c r="R9" s="671"/>
      <c r="S9" s="682">
        <v>0</v>
      </c>
      <c r="T9" s="706"/>
      <c r="U9" s="242">
        <v>0</v>
      </c>
    </row>
    <row r="10" spans="1:21" ht="14.4" customHeight="1" x14ac:dyDescent="0.3">
      <c r="A10" s="680">
        <v>11</v>
      </c>
      <c r="B10" s="671" t="s">
        <v>530</v>
      </c>
      <c r="C10" s="671">
        <v>89301111</v>
      </c>
      <c r="D10" s="703" t="s">
        <v>2330</v>
      </c>
      <c r="E10" s="704" t="s">
        <v>1547</v>
      </c>
      <c r="F10" s="671" t="s">
        <v>1538</v>
      </c>
      <c r="G10" s="671" t="s">
        <v>1574</v>
      </c>
      <c r="H10" s="671" t="s">
        <v>529</v>
      </c>
      <c r="I10" s="671" t="s">
        <v>897</v>
      </c>
      <c r="J10" s="671" t="s">
        <v>898</v>
      </c>
      <c r="K10" s="671" t="s">
        <v>1575</v>
      </c>
      <c r="L10" s="705">
        <v>0</v>
      </c>
      <c r="M10" s="705">
        <v>0</v>
      </c>
      <c r="N10" s="671">
        <v>1</v>
      </c>
      <c r="O10" s="706">
        <v>0.5</v>
      </c>
      <c r="P10" s="705">
        <v>0</v>
      </c>
      <c r="Q10" s="682"/>
      <c r="R10" s="671">
        <v>1</v>
      </c>
      <c r="S10" s="682">
        <v>1</v>
      </c>
      <c r="T10" s="706">
        <v>0.5</v>
      </c>
      <c r="U10" s="242">
        <v>1</v>
      </c>
    </row>
    <row r="11" spans="1:21" ht="14.4" customHeight="1" x14ac:dyDescent="0.3">
      <c r="A11" s="680">
        <v>11</v>
      </c>
      <c r="B11" s="671" t="s">
        <v>530</v>
      </c>
      <c r="C11" s="671">
        <v>89301111</v>
      </c>
      <c r="D11" s="703" t="s">
        <v>2330</v>
      </c>
      <c r="E11" s="704" t="s">
        <v>1547</v>
      </c>
      <c r="F11" s="671" t="s">
        <v>1538</v>
      </c>
      <c r="G11" s="671" t="s">
        <v>1576</v>
      </c>
      <c r="H11" s="671" t="s">
        <v>742</v>
      </c>
      <c r="I11" s="671" t="s">
        <v>800</v>
      </c>
      <c r="J11" s="671" t="s">
        <v>748</v>
      </c>
      <c r="K11" s="671" t="s">
        <v>801</v>
      </c>
      <c r="L11" s="705">
        <v>625.29</v>
      </c>
      <c r="M11" s="705">
        <v>1250.58</v>
      </c>
      <c r="N11" s="671">
        <v>2</v>
      </c>
      <c r="O11" s="706">
        <v>2</v>
      </c>
      <c r="P11" s="705">
        <v>625.29</v>
      </c>
      <c r="Q11" s="682">
        <v>0.5</v>
      </c>
      <c r="R11" s="671">
        <v>1</v>
      </c>
      <c r="S11" s="682">
        <v>0.5</v>
      </c>
      <c r="T11" s="706">
        <v>1</v>
      </c>
      <c r="U11" s="242">
        <v>0.5</v>
      </c>
    </row>
    <row r="12" spans="1:21" ht="14.4" customHeight="1" x14ac:dyDescent="0.3">
      <c r="A12" s="680">
        <v>11</v>
      </c>
      <c r="B12" s="671" t="s">
        <v>530</v>
      </c>
      <c r="C12" s="671">
        <v>89301111</v>
      </c>
      <c r="D12" s="703" t="s">
        <v>2330</v>
      </c>
      <c r="E12" s="704" t="s">
        <v>1547</v>
      </c>
      <c r="F12" s="671" t="s">
        <v>1538</v>
      </c>
      <c r="G12" s="671" t="s">
        <v>1576</v>
      </c>
      <c r="H12" s="671" t="s">
        <v>742</v>
      </c>
      <c r="I12" s="671" t="s">
        <v>747</v>
      </c>
      <c r="J12" s="671" t="s">
        <v>748</v>
      </c>
      <c r="K12" s="671" t="s">
        <v>749</v>
      </c>
      <c r="L12" s="705">
        <v>937.93</v>
      </c>
      <c r="M12" s="705">
        <v>53462.010000000009</v>
      </c>
      <c r="N12" s="671">
        <v>57</v>
      </c>
      <c r="O12" s="706">
        <v>36</v>
      </c>
      <c r="P12" s="705">
        <v>35641.340000000004</v>
      </c>
      <c r="Q12" s="682">
        <v>0.66666666666666663</v>
      </c>
      <c r="R12" s="671">
        <v>38</v>
      </c>
      <c r="S12" s="682">
        <v>0.66666666666666663</v>
      </c>
      <c r="T12" s="706">
        <v>25</v>
      </c>
      <c r="U12" s="242">
        <v>0.69444444444444442</v>
      </c>
    </row>
    <row r="13" spans="1:21" ht="14.4" customHeight="1" x14ac:dyDescent="0.3">
      <c r="A13" s="680">
        <v>11</v>
      </c>
      <c r="B13" s="671" t="s">
        <v>530</v>
      </c>
      <c r="C13" s="671">
        <v>89301111</v>
      </c>
      <c r="D13" s="703" t="s">
        <v>2330</v>
      </c>
      <c r="E13" s="704" t="s">
        <v>1547</v>
      </c>
      <c r="F13" s="671" t="s">
        <v>1538</v>
      </c>
      <c r="G13" s="671" t="s">
        <v>1577</v>
      </c>
      <c r="H13" s="671" t="s">
        <v>742</v>
      </c>
      <c r="I13" s="671" t="s">
        <v>955</v>
      </c>
      <c r="J13" s="671" t="s">
        <v>557</v>
      </c>
      <c r="K13" s="671" t="s">
        <v>558</v>
      </c>
      <c r="L13" s="705">
        <v>96.63</v>
      </c>
      <c r="M13" s="705">
        <v>193.26</v>
      </c>
      <c r="N13" s="671">
        <v>2</v>
      </c>
      <c r="O13" s="706">
        <v>1</v>
      </c>
      <c r="P13" s="705">
        <v>193.26</v>
      </c>
      <c r="Q13" s="682">
        <v>1</v>
      </c>
      <c r="R13" s="671">
        <v>2</v>
      </c>
      <c r="S13" s="682">
        <v>1</v>
      </c>
      <c r="T13" s="706">
        <v>1</v>
      </c>
      <c r="U13" s="242">
        <v>1</v>
      </c>
    </row>
    <row r="14" spans="1:21" ht="14.4" customHeight="1" x14ac:dyDescent="0.3">
      <c r="A14" s="680">
        <v>11</v>
      </c>
      <c r="B14" s="671" t="s">
        <v>530</v>
      </c>
      <c r="C14" s="671">
        <v>89301111</v>
      </c>
      <c r="D14" s="703" t="s">
        <v>2330</v>
      </c>
      <c r="E14" s="704" t="s">
        <v>1547</v>
      </c>
      <c r="F14" s="671" t="s">
        <v>1538</v>
      </c>
      <c r="G14" s="671" t="s">
        <v>1578</v>
      </c>
      <c r="H14" s="671" t="s">
        <v>742</v>
      </c>
      <c r="I14" s="671" t="s">
        <v>1579</v>
      </c>
      <c r="J14" s="671" t="s">
        <v>1580</v>
      </c>
      <c r="K14" s="671" t="s">
        <v>1581</v>
      </c>
      <c r="L14" s="705">
        <v>69.86</v>
      </c>
      <c r="M14" s="705">
        <v>139.72</v>
      </c>
      <c r="N14" s="671">
        <v>2</v>
      </c>
      <c r="O14" s="706">
        <v>1</v>
      </c>
      <c r="P14" s="705">
        <v>139.72</v>
      </c>
      <c r="Q14" s="682">
        <v>1</v>
      </c>
      <c r="R14" s="671">
        <v>2</v>
      </c>
      <c r="S14" s="682">
        <v>1</v>
      </c>
      <c r="T14" s="706">
        <v>1</v>
      </c>
      <c r="U14" s="242">
        <v>1</v>
      </c>
    </row>
    <row r="15" spans="1:21" ht="14.4" customHeight="1" x14ac:dyDescent="0.3">
      <c r="A15" s="680">
        <v>11</v>
      </c>
      <c r="B15" s="671" t="s">
        <v>530</v>
      </c>
      <c r="C15" s="671">
        <v>89301111</v>
      </c>
      <c r="D15" s="703" t="s">
        <v>2330</v>
      </c>
      <c r="E15" s="704" t="s">
        <v>1547</v>
      </c>
      <c r="F15" s="671" t="s">
        <v>1538</v>
      </c>
      <c r="G15" s="671" t="s">
        <v>1582</v>
      </c>
      <c r="H15" s="671" t="s">
        <v>529</v>
      </c>
      <c r="I15" s="671" t="s">
        <v>1583</v>
      </c>
      <c r="J15" s="671" t="s">
        <v>1584</v>
      </c>
      <c r="K15" s="671" t="s">
        <v>1585</v>
      </c>
      <c r="L15" s="705">
        <v>0</v>
      </c>
      <c r="M15" s="705">
        <v>0</v>
      </c>
      <c r="N15" s="671">
        <v>1</v>
      </c>
      <c r="O15" s="706">
        <v>0.5</v>
      </c>
      <c r="P15" s="705">
        <v>0</v>
      </c>
      <c r="Q15" s="682"/>
      <c r="R15" s="671">
        <v>1</v>
      </c>
      <c r="S15" s="682">
        <v>1</v>
      </c>
      <c r="T15" s="706">
        <v>0.5</v>
      </c>
      <c r="U15" s="242">
        <v>1</v>
      </c>
    </row>
    <row r="16" spans="1:21" ht="14.4" customHeight="1" x14ac:dyDescent="0.3">
      <c r="A16" s="680">
        <v>11</v>
      </c>
      <c r="B16" s="671" t="s">
        <v>530</v>
      </c>
      <c r="C16" s="671">
        <v>89301111</v>
      </c>
      <c r="D16" s="703" t="s">
        <v>2330</v>
      </c>
      <c r="E16" s="704" t="s">
        <v>1547</v>
      </c>
      <c r="F16" s="671" t="s">
        <v>1538</v>
      </c>
      <c r="G16" s="671" t="s">
        <v>1586</v>
      </c>
      <c r="H16" s="671" t="s">
        <v>529</v>
      </c>
      <c r="I16" s="671" t="s">
        <v>607</v>
      </c>
      <c r="J16" s="671" t="s">
        <v>1587</v>
      </c>
      <c r="K16" s="671" t="s">
        <v>1588</v>
      </c>
      <c r="L16" s="705">
        <v>0</v>
      </c>
      <c r="M16" s="705">
        <v>0</v>
      </c>
      <c r="N16" s="671">
        <v>6</v>
      </c>
      <c r="O16" s="706">
        <v>5.5</v>
      </c>
      <c r="P16" s="705">
        <v>0</v>
      </c>
      <c r="Q16" s="682"/>
      <c r="R16" s="671">
        <v>2</v>
      </c>
      <c r="S16" s="682">
        <v>0.33333333333333331</v>
      </c>
      <c r="T16" s="706">
        <v>1.5</v>
      </c>
      <c r="U16" s="242">
        <v>0.27272727272727271</v>
      </c>
    </row>
    <row r="17" spans="1:21" ht="14.4" customHeight="1" x14ac:dyDescent="0.3">
      <c r="A17" s="680">
        <v>11</v>
      </c>
      <c r="B17" s="671" t="s">
        <v>530</v>
      </c>
      <c r="C17" s="671">
        <v>89301111</v>
      </c>
      <c r="D17" s="703" t="s">
        <v>2330</v>
      </c>
      <c r="E17" s="704" t="s">
        <v>1547</v>
      </c>
      <c r="F17" s="671" t="s">
        <v>1539</v>
      </c>
      <c r="G17" s="671" t="s">
        <v>1589</v>
      </c>
      <c r="H17" s="671" t="s">
        <v>529</v>
      </c>
      <c r="I17" s="671" t="s">
        <v>1590</v>
      </c>
      <c r="J17" s="671" t="s">
        <v>1591</v>
      </c>
      <c r="K17" s="671" t="s">
        <v>1592</v>
      </c>
      <c r="L17" s="705">
        <v>278.75</v>
      </c>
      <c r="M17" s="705">
        <v>1115</v>
      </c>
      <c r="N17" s="671">
        <v>4</v>
      </c>
      <c r="O17" s="706">
        <v>2</v>
      </c>
      <c r="P17" s="705">
        <v>1115</v>
      </c>
      <c r="Q17" s="682">
        <v>1</v>
      </c>
      <c r="R17" s="671">
        <v>4</v>
      </c>
      <c r="S17" s="682">
        <v>1</v>
      </c>
      <c r="T17" s="706">
        <v>2</v>
      </c>
      <c r="U17" s="242">
        <v>1</v>
      </c>
    </row>
    <row r="18" spans="1:21" ht="14.4" customHeight="1" x14ac:dyDescent="0.3">
      <c r="A18" s="680">
        <v>11</v>
      </c>
      <c r="B18" s="671" t="s">
        <v>530</v>
      </c>
      <c r="C18" s="671">
        <v>89301111</v>
      </c>
      <c r="D18" s="703" t="s">
        <v>2330</v>
      </c>
      <c r="E18" s="704" t="s">
        <v>1547</v>
      </c>
      <c r="F18" s="671" t="s">
        <v>1539</v>
      </c>
      <c r="G18" s="671" t="s">
        <v>1593</v>
      </c>
      <c r="H18" s="671" t="s">
        <v>529</v>
      </c>
      <c r="I18" s="671" t="s">
        <v>1594</v>
      </c>
      <c r="J18" s="671" t="s">
        <v>1595</v>
      </c>
      <c r="K18" s="671" t="s">
        <v>1596</v>
      </c>
      <c r="L18" s="705">
        <v>492.18</v>
      </c>
      <c r="M18" s="705">
        <v>492.18</v>
      </c>
      <c r="N18" s="671">
        <v>1</v>
      </c>
      <c r="O18" s="706">
        <v>1</v>
      </c>
      <c r="P18" s="705">
        <v>492.18</v>
      </c>
      <c r="Q18" s="682">
        <v>1</v>
      </c>
      <c r="R18" s="671">
        <v>1</v>
      </c>
      <c r="S18" s="682">
        <v>1</v>
      </c>
      <c r="T18" s="706">
        <v>1</v>
      </c>
      <c r="U18" s="242">
        <v>1</v>
      </c>
    </row>
    <row r="19" spans="1:21" ht="14.4" customHeight="1" x14ac:dyDescent="0.3">
      <c r="A19" s="680">
        <v>11</v>
      </c>
      <c r="B19" s="671" t="s">
        <v>530</v>
      </c>
      <c r="C19" s="671">
        <v>89301111</v>
      </c>
      <c r="D19" s="703" t="s">
        <v>2330</v>
      </c>
      <c r="E19" s="704" t="s">
        <v>1547</v>
      </c>
      <c r="F19" s="671" t="s">
        <v>1539</v>
      </c>
      <c r="G19" s="671" t="s">
        <v>1593</v>
      </c>
      <c r="H19" s="671" t="s">
        <v>529</v>
      </c>
      <c r="I19" s="671" t="s">
        <v>1597</v>
      </c>
      <c r="J19" s="671" t="s">
        <v>1598</v>
      </c>
      <c r="K19" s="671" t="s">
        <v>1599</v>
      </c>
      <c r="L19" s="705">
        <v>1000</v>
      </c>
      <c r="M19" s="705">
        <v>1000</v>
      </c>
      <c r="N19" s="671">
        <v>1</v>
      </c>
      <c r="O19" s="706">
        <v>1</v>
      </c>
      <c r="P19" s="705">
        <v>1000</v>
      </c>
      <c r="Q19" s="682">
        <v>1</v>
      </c>
      <c r="R19" s="671">
        <v>1</v>
      </c>
      <c r="S19" s="682">
        <v>1</v>
      </c>
      <c r="T19" s="706">
        <v>1</v>
      </c>
      <c r="U19" s="242">
        <v>1</v>
      </c>
    </row>
    <row r="20" spans="1:21" ht="14.4" customHeight="1" x14ac:dyDescent="0.3">
      <c r="A20" s="680">
        <v>11</v>
      </c>
      <c r="B20" s="671" t="s">
        <v>530</v>
      </c>
      <c r="C20" s="671">
        <v>89301111</v>
      </c>
      <c r="D20" s="703" t="s">
        <v>2330</v>
      </c>
      <c r="E20" s="704" t="s">
        <v>1547</v>
      </c>
      <c r="F20" s="671" t="s">
        <v>1539</v>
      </c>
      <c r="G20" s="671" t="s">
        <v>1593</v>
      </c>
      <c r="H20" s="671" t="s">
        <v>529</v>
      </c>
      <c r="I20" s="671" t="s">
        <v>1600</v>
      </c>
      <c r="J20" s="671" t="s">
        <v>1601</v>
      </c>
      <c r="K20" s="671" t="s">
        <v>1602</v>
      </c>
      <c r="L20" s="705">
        <v>500</v>
      </c>
      <c r="M20" s="705">
        <v>1000</v>
      </c>
      <c r="N20" s="671">
        <v>2</v>
      </c>
      <c r="O20" s="706">
        <v>2</v>
      </c>
      <c r="P20" s="705">
        <v>500</v>
      </c>
      <c r="Q20" s="682">
        <v>0.5</v>
      </c>
      <c r="R20" s="671">
        <v>1</v>
      </c>
      <c r="S20" s="682">
        <v>0.5</v>
      </c>
      <c r="T20" s="706">
        <v>1</v>
      </c>
      <c r="U20" s="242">
        <v>0.5</v>
      </c>
    </row>
    <row r="21" spans="1:21" ht="14.4" customHeight="1" x14ac:dyDescent="0.3">
      <c r="A21" s="680">
        <v>11</v>
      </c>
      <c r="B21" s="671" t="s">
        <v>530</v>
      </c>
      <c r="C21" s="671">
        <v>89301111</v>
      </c>
      <c r="D21" s="703" t="s">
        <v>2330</v>
      </c>
      <c r="E21" s="704" t="s">
        <v>1547</v>
      </c>
      <c r="F21" s="671" t="s">
        <v>1539</v>
      </c>
      <c r="G21" s="671" t="s">
        <v>1593</v>
      </c>
      <c r="H21" s="671" t="s">
        <v>529</v>
      </c>
      <c r="I21" s="671" t="s">
        <v>1603</v>
      </c>
      <c r="J21" s="671" t="s">
        <v>1604</v>
      </c>
      <c r="K21" s="671" t="s">
        <v>1605</v>
      </c>
      <c r="L21" s="705">
        <v>999.46</v>
      </c>
      <c r="M21" s="705">
        <v>999.46</v>
      </c>
      <c r="N21" s="671">
        <v>1</v>
      </c>
      <c r="O21" s="706">
        <v>1</v>
      </c>
      <c r="P21" s="705">
        <v>999.46</v>
      </c>
      <c r="Q21" s="682">
        <v>1</v>
      </c>
      <c r="R21" s="671">
        <v>1</v>
      </c>
      <c r="S21" s="682">
        <v>1</v>
      </c>
      <c r="T21" s="706">
        <v>1</v>
      </c>
      <c r="U21" s="242">
        <v>1</v>
      </c>
    </row>
    <row r="22" spans="1:21" ht="14.4" customHeight="1" x14ac:dyDescent="0.3">
      <c r="A22" s="680">
        <v>11</v>
      </c>
      <c r="B22" s="671" t="s">
        <v>530</v>
      </c>
      <c r="C22" s="671">
        <v>89301111</v>
      </c>
      <c r="D22" s="703" t="s">
        <v>2330</v>
      </c>
      <c r="E22" s="704" t="s">
        <v>1547</v>
      </c>
      <c r="F22" s="671" t="s">
        <v>1539</v>
      </c>
      <c r="G22" s="671" t="s">
        <v>1593</v>
      </c>
      <c r="H22" s="671" t="s">
        <v>529</v>
      </c>
      <c r="I22" s="671" t="s">
        <v>1606</v>
      </c>
      <c r="J22" s="671" t="s">
        <v>1607</v>
      </c>
      <c r="K22" s="671" t="s">
        <v>1608</v>
      </c>
      <c r="L22" s="705">
        <v>971.25</v>
      </c>
      <c r="M22" s="705">
        <v>7770</v>
      </c>
      <c r="N22" s="671">
        <v>8</v>
      </c>
      <c r="O22" s="706">
        <v>8</v>
      </c>
      <c r="P22" s="705">
        <v>6798.75</v>
      </c>
      <c r="Q22" s="682">
        <v>0.875</v>
      </c>
      <c r="R22" s="671">
        <v>7</v>
      </c>
      <c r="S22" s="682">
        <v>0.875</v>
      </c>
      <c r="T22" s="706">
        <v>7</v>
      </c>
      <c r="U22" s="242">
        <v>0.875</v>
      </c>
    </row>
    <row r="23" spans="1:21" ht="14.4" customHeight="1" x14ac:dyDescent="0.3">
      <c r="A23" s="680">
        <v>11</v>
      </c>
      <c r="B23" s="671" t="s">
        <v>530</v>
      </c>
      <c r="C23" s="671">
        <v>89301111</v>
      </c>
      <c r="D23" s="703" t="s">
        <v>2330</v>
      </c>
      <c r="E23" s="704" t="s">
        <v>1547</v>
      </c>
      <c r="F23" s="671" t="s">
        <v>1539</v>
      </c>
      <c r="G23" s="671" t="s">
        <v>1593</v>
      </c>
      <c r="H23" s="671" t="s">
        <v>529</v>
      </c>
      <c r="I23" s="671" t="s">
        <v>1609</v>
      </c>
      <c r="J23" s="671" t="s">
        <v>1610</v>
      </c>
      <c r="K23" s="671"/>
      <c r="L23" s="705">
        <v>1000</v>
      </c>
      <c r="M23" s="705">
        <v>1000</v>
      </c>
      <c r="N23" s="671">
        <v>1</v>
      </c>
      <c r="O23" s="706">
        <v>1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11</v>
      </c>
      <c r="B24" s="671" t="s">
        <v>530</v>
      </c>
      <c r="C24" s="671">
        <v>89301111</v>
      </c>
      <c r="D24" s="703" t="s">
        <v>2330</v>
      </c>
      <c r="E24" s="704" t="s">
        <v>1547</v>
      </c>
      <c r="F24" s="671" t="s">
        <v>1539</v>
      </c>
      <c r="G24" s="671" t="s">
        <v>1593</v>
      </c>
      <c r="H24" s="671" t="s">
        <v>529</v>
      </c>
      <c r="I24" s="671" t="s">
        <v>1611</v>
      </c>
      <c r="J24" s="671" t="s">
        <v>1612</v>
      </c>
      <c r="K24" s="671"/>
      <c r="L24" s="705">
        <v>1000</v>
      </c>
      <c r="M24" s="705">
        <v>1000</v>
      </c>
      <c r="N24" s="671">
        <v>1</v>
      </c>
      <c r="O24" s="706">
        <v>1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11</v>
      </c>
      <c r="B25" s="671" t="s">
        <v>530</v>
      </c>
      <c r="C25" s="671">
        <v>89301111</v>
      </c>
      <c r="D25" s="703" t="s">
        <v>2330</v>
      </c>
      <c r="E25" s="704" t="s">
        <v>1548</v>
      </c>
      <c r="F25" s="671" t="s">
        <v>1538</v>
      </c>
      <c r="G25" s="671" t="s">
        <v>1570</v>
      </c>
      <c r="H25" s="671" t="s">
        <v>742</v>
      </c>
      <c r="I25" s="671" t="s">
        <v>831</v>
      </c>
      <c r="J25" s="671" t="s">
        <v>832</v>
      </c>
      <c r="K25" s="671" t="s">
        <v>1471</v>
      </c>
      <c r="L25" s="705">
        <v>184.22</v>
      </c>
      <c r="M25" s="705">
        <v>368.44</v>
      </c>
      <c r="N25" s="671">
        <v>2</v>
      </c>
      <c r="O25" s="706">
        <v>1</v>
      </c>
      <c r="P25" s="705">
        <v>368.44</v>
      </c>
      <c r="Q25" s="682">
        <v>1</v>
      </c>
      <c r="R25" s="671">
        <v>2</v>
      </c>
      <c r="S25" s="682">
        <v>1</v>
      </c>
      <c r="T25" s="706">
        <v>1</v>
      </c>
      <c r="U25" s="242">
        <v>1</v>
      </c>
    </row>
    <row r="26" spans="1:21" ht="14.4" customHeight="1" x14ac:dyDescent="0.3">
      <c r="A26" s="680">
        <v>11</v>
      </c>
      <c r="B26" s="671" t="s">
        <v>530</v>
      </c>
      <c r="C26" s="671">
        <v>89301111</v>
      </c>
      <c r="D26" s="703" t="s">
        <v>2330</v>
      </c>
      <c r="E26" s="704" t="s">
        <v>1548</v>
      </c>
      <c r="F26" s="671" t="s">
        <v>1538</v>
      </c>
      <c r="G26" s="671" t="s">
        <v>1576</v>
      </c>
      <c r="H26" s="671" t="s">
        <v>742</v>
      </c>
      <c r="I26" s="671" t="s">
        <v>800</v>
      </c>
      <c r="J26" s="671" t="s">
        <v>748</v>
      </c>
      <c r="K26" s="671" t="s">
        <v>801</v>
      </c>
      <c r="L26" s="705">
        <v>625.29</v>
      </c>
      <c r="M26" s="705">
        <v>1875.87</v>
      </c>
      <c r="N26" s="671">
        <v>3</v>
      </c>
      <c r="O26" s="706">
        <v>2.5</v>
      </c>
      <c r="P26" s="705">
        <v>1875.87</v>
      </c>
      <c r="Q26" s="682">
        <v>1</v>
      </c>
      <c r="R26" s="671">
        <v>3</v>
      </c>
      <c r="S26" s="682">
        <v>1</v>
      </c>
      <c r="T26" s="706">
        <v>2.5</v>
      </c>
      <c r="U26" s="242">
        <v>1</v>
      </c>
    </row>
    <row r="27" spans="1:21" ht="14.4" customHeight="1" x14ac:dyDescent="0.3">
      <c r="A27" s="680">
        <v>11</v>
      </c>
      <c r="B27" s="671" t="s">
        <v>530</v>
      </c>
      <c r="C27" s="671">
        <v>89301111</v>
      </c>
      <c r="D27" s="703" t="s">
        <v>2330</v>
      </c>
      <c r="E27" s="704" t="s">
        <v>1548</v>
      </c>
      <c r="F27" s="671" t="s">
        <v>1538</v>
      </c>
      <c r="G27" s="671" t="s">
        <v>1576</v>
      </c>
      <c r="H27" s="671" t="s">
        <v>742</v>
      </c>
      <c r="I27" s="671" t="s">
        <v>747</v>
      </c>
      <c r="J27" s="671" t="s">
        <v>748</v>
      </c>
      <c r="K27" s="671" t="s">
        <v>749</v>
      </c>
      <c r="L27" s="705">
        <v>937.93</v>
      </c>
      <c r="M27" s="705">
        <v>17820.670000000002</v>
      </c>
      <c r="N27" s="671">
        <v>19</v>
      </c>
      <c r="O27" s="706">
        <v>16</v>
      </c>
      <c r="P27" s="705">
        <v>17820.670000000002</v>
      </c>
      <c r="Q27" s="682">
        <v>1</v>
      </c>
      <c r="R27" s="671">
        <v>19</v>
      </c>
      <c r="S27" s="682">
        <v>1</v>
      </c>
      <c r="T27" s="706">
        <v>16</v>
      </c>
      <c r="U27" s="242">
        <v>1</v>
      </c>
    </row>
    <row r="28" spans="1:21" ht="14.4" customHeight="1" x14ac:dyDescent="0.3">
      <c r="A28" s="680">
        <v>11</v>
      </c>
      <c r="B28" s="671" t="s">
        <v>530</v>
      </c>
      <c r="C28" s="671">
        <v>89301111</v>
      </c>
      <c r="D28" s="703" t="s">
        <v>2330</v>
      </c>
      <c r="E28" s="704" t="s">
        <v>1548</v>
      </c>
      <c r="F28" s="671" t="s">
        <v>1538</v>
      </c>
      <c r="G28" s="671" t="s">
        <v>1586</v>
      </c>
      <c r="H28" s="671" t="s">
        <v>529</v>
      </c>
      <c r="I28" s="671" t="s">
        <v>607</v>
      </c>
      <c r="J28" s="671" t="s">
        <v>1587</v>
      </c>
      <c r="K28" s="671" t="s">
        <v>1588</v>
      </c>
      <c r="L28" s="705">
        <v>0</v>
      </c>
      <c r="M28" s="705">
        <v>0</v>
      </c>
      <c r="N28" s="671">
        <v>2</v>
      </c>
      <c r="O28" s="706">
        <v>1</v>
      </c>
      <c r="P28" s="705">
        <v>0</v>
      </c>
      <c r="Q28" s="682"/>
      <c r="R28" s="671">
        <v>2</v>
      </c>
      <c r="S28" s="682">
        <v>1</v>
      </c>
      <c r="T28" s="706">
        <v>1</v>
      </c>
      <c r="U28" s="242">
        <v>1</v>
      </c>
    </row>
    <row r="29" spans="1:21" ht="14.4" customHeight="1" x14ac:dyDescent="0.3">
      <c r="A29" s="680">
        <v>11</v>
      </c>
      <c r="B29" s="671" t="s">
        <v>530</v>
      </c>
      <c r="C29" s="671">
        <v>89301111</v>
      </c>
      <c r="D29" s="703" t="s">
        <v>2330</v>
      </c>
      <c r="E29" s="704" t="s">
        <v>1548</v>
      </c>
      <c r="F29" s="671" t="s">
        <v>1538</v>
      </c>
      <c r="G29" s="671" t="s">
        <v>1613</v>
      </c>
      <c r="H29" s="671" t="s">
        <v>742</v>
      </c>
      <c r="I29" s="671" t="s">
        <v>1614</v>
      </c>
      <c r="J29" s="671" t="s">
        <v>1615</v>
      </c>
      <c r="K29" s="671" t="s">
        <v>1616</v>
      </c>
      <c r="L29" s="705">
        <v>147.36000000000001</v>
      </c>
      <c r="M29" s="705">
        <v>147.36000000000001</v>
      </c>
      <c r="N29" s="671">
        <v>1</v>
      </c>
      <c r="O29" s="706">
        <v>0.5</v>
      </c>
      <c r="P29" s="705">
        <v>147.36000000000001</v>
      </c>
      <c r="Q29" s="682">
        <v>1</v>
      </c>
      <c r="R29" s="671">
        <v>1</v>
      </c>
      <c r="S29" s="682">
        <v>1</v>
      </c>
      <c r="T29" s="706">
        <v>0.5</v>
      </c>
      <c r="U29" s="242">
        <v>1</v>
      </c>
    </row>
    <row r="30" spans="1:21" ht="14.4" customHeight="1" x14ac:dyDescent="0.3">
      <c r="A30" s="680">
        <v>11</v>
      </c>
      <c r="B30" s="671" t="s">
        <v>530</v>
      </c>
      <c r="C30" s="671">
        <v>89301111</v>
      </c>
      <c r="D30" s="703" t="s">
        <v>2330</v>
      </c>
      <c r="E30" s="704" t="s">
        <v>1548</v>
      </c>
      <c r="F30" s="671" t="s">
        <v>1539</v>
      </c>
      <c r="G30" s="671" t="s">
        <v>1589</v>
      </c>
      <c r="H30" s="671" t="s">
        <v>529</v>
      </c>
      <c r="I30" s="671" t="s">
        <v>1590</v>
      </c>
      <c r="J30" s="671" t="s">
        <v>1591</v>
      </c>
      <c r="K30" s="671" t="s">
        <v>1592</v>
      </c>
      <c r="L30" s="705">
        <v>278.75</v>
      </c>
      <c r="M30" s="705">
        <v>557.5</v>
      </c>
      <c r="N30" s="671">
        <v>2</v>
      </c>
      <c r="O30" s="706">
        <v>1</v>
      </c>
      <c r="P30" s="705">
        <v>557.5</v>
      </c>
      <c r="Q30" s="682">
        <v>1</v>
      </c>
      <c r="R30" s="671">
        <v>2</v>
      </c>
      <c r="S30" s="682">
        <v>1</v>
      </c>
      <c r="T30" s="706">
        <v>1</v>
      </c>
      <c r="U30" s="242">
        <v>1</v>
      </c>
    </row>
    <row r="31" spans="1:21" ht="14.4" customHeight="1" x14ac:dyDescent="0.3">
      <c r="A31" s="680">
        <v>11</v>
      </c>
      <c r="B31" s="671" t="s">
        <v>530</v>
      </c>
      <c r="C31" s="671">
        <v>89301111</v>
      </c>
      <c r="D31" s="703" t="s">
        <v>2330</v>
      </c>
      <c r="E31" s="704" t="s">
        <v>1548</v>
      </c>
      <c r="F31" s="671" t="s">
        <v>1539</v>
      </c>
      <c r="G31" s="671" t="s">
        <v>1593</v>
      </c>
      <c r="H31" s="671" t="s">
        <v>529</v>
      </c>
      <c r="I31" s="671" t="s">
        <v>1597</v>
      </c>
      <c r="J31" s="671" t="s">
        <v>1598</v>
      </c>
      <c r="K31" s="671" t="s">
        <v>1599</v>
      </c>
      <c r="L31" s="705">
        <v>1000</v>
      </c>
      <c r="M31" s="705">
        <v>1000</v>
      </c>
      <c r="N31" s="671">
        <v>1</v>
      </c>
      <c r="O31" s="706">
        <v>1</v>
      </c>
      <c r="P31" s="705">
        <v>1000</v>
      </c>
      <c r="Q31" s="682">
        <v>1</v>
      </c>
      <c r="R31" s="671">
        <v>1</v>
      </c>
      <c r="S31" s="682">
        <v>1</v>
      </c>
      <c r="T31" s="706">
        <v>1</v>
      </c>
      <c r="U31" s="242">
        <v>1</v>
      </c>
    </row>
    <row r="32" spans="1:21" ht="14.4" customHeight="1" x14ac:dyDescent="0.3">
      <c r="A32" s="680">
        <v>11</v>
      </c>
      <c r="B32" s="671" t="s">
        <v>530</v>
      </c>
      <c r="C32" s="671">
        <v>89301111</v>
      </c>
      <c r="D32" s="703" t="s">
        <v>2330</v>
      </c>
      <c r="E32" s="704" t="s">
        <v>1548</v>
      </c>
      <c r="F32" s="671" t="s">
        <v>1539</v>
      </c>
      <c r="G32" s="671" t="s">
        <v>1593</v>
      </c>
      <c r="H32" s="671" t="s">
        <v>529</v>
      </c>
      <c r="I32" s="671" t="s">
        <v>1617</v>
      </c>
      <c r="J32" s="671" t="s">
        <v>1618</v>
      </c>
      <c r="K32" s="671" t="s">
        <v>1619</v>
      </c>
      <c r="L32" s="705">
        <v>350</v>
      </c>
      <c r="M32" s="705">
        <v>350</v>
      </c>
      <c r="N32" s="671">
        <v>1</v>
      </c>
      <c r="O32" s="706">
        <v>1</v>
      </c>
      <c r="P32" s="705">
        <v>350</v>
      </c>
      <c r="Q32" s="682">
        <v>1</v>
      </c>
      <c r="R32" s="671">
        <v>1</v>
      </c>
      <c r="S32" s="682">
        <v>1</v>
      </c>
      <c r="T32" s="706">
        <v>1</v>
      </c>
      <c r="U32" s="242">
        <v>1</v>
      </c>
    </row>
    <row r="33" spans="1:21" ht="14.4" customHeight="1" x14ac:dyDescent="0.3">
      <c r="A33" s="680">
        <v>11</v>
      </c>
      <c r="B33" s="671" t="s">
        <v>530</v>
      </c>
      <c r="C33" s="671">
        <v>89301111</v>
      </c>
      <c r="D33" s="703" t="s">
        <v>2330</v>
      </c>
      <c r="E33" s="704" t="s">
        <v>1549</v>
      </c>
      <c r="F33" s="671" t="s">
        <v>1538</v>
      </c>
      <c r="G33" s="671" t="s">
        <v>1576</v>
      </c>
      <c r="H33" s="671" t="s">
        <v>742</v>
      </c>
      <c r="I33" s="671" t="s">
        <v>800</v>
      </c>
      <c r="J33" s="671" t="s">
        <v>748</v>
      </c>
      <c r="K33" s="671" t="s">
        <v>801</v>
      </c>
      <c r="L33" s="705">
        <v>625.29</v>
      </c>
      <c r="M33" s="705">
        <v>625.29</v>
      </c>
      <c r="N33" s="671">
        <v>1</v>
      </c>
      <c r="O33" s="706">
        <v>1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11</v>
      </c>
      <c r="B34" s="671" t="s">
        <v>530</v>
      </c>
      <c r="C34" s="671">
        <v>89301111</v>
      </c>
      <c r="D34" s="703" t="s">
        <v>2330</v>
      </c>
      <c r="E34" s="704" t="s">
        <v>1549</v>
      </c>
      <c r="F34" s="671" t="s">
        <v>1538</v>
      </c>
      <c r="G34" s="671" t="s">
        <v>1576</v>
      </c>
      <c r="H34" s="671" t="s">
        <v>742</v>
      </c>
      <c r="I34" s="671" t="s">
        <v>747</v>
      </c>
      <c r="J34" s="671" t="s">
        <v>748</v>
      </c>
      <c r="K34" s="671" t="s">
        <v>749</v>
      </c>
      <c r="L34" s="705">
        <v>937.93</v>
      </c>
      <c r="M34" s="705">
        <v>3751.72</v>
      </c>
      <c r="N34" s="671">
        <v>4</v>
      </c>
      <c r="O34" s="706">
        <v>4</v>
      </c>
      <c r="P34" s="705">
        <v>937.93</v>
      </c>
      <c r="Q34" s="682">
        <v>0.25</v>
      </c>
      <c r="R34" s="671">
        <v>1</v>
      </c>
      <c r="S34" s="682">
        <v>0.25</v>
      </c>
      <c r="T34" s="706">
        <v>1</v>
      </c>
      <c r="U34" s="242">
        <v>0.25</v>
      </c>
    </row>
    <row r="35" spans="1:21" ht="14.4" customHeight="1" x14ac:dyDescent="0.3">
      <c r="A35" s="680">
        <v>11</v>
      </c>
      <c r="B35" s="671" t="s">
        <v>530</v>
      </c>
      <c r="C35" s="671">
        <v>89301111</v>
      </c>
      <c r="D35" s="703" t="s">
        <v>2330</v>
      </c>
      <c r="E35" s="704" t="s">
        <v>1549</v>
      </c>
      <c r="F35" s="671" t="s">
        <v>1539</v>
      </c>
      <c r="G35" s="671" t="s">
        <v>1593</v>
      </c>
      <c r="H35" s="671" t="s">
        <v>529</v>
      </c>
      <c r="I35" s="671" t="s">
        <v>1606</v>
      </c>
      <c r="J35" s="671" t="s">
        <v>1607</v>
      </c>
      <c r="K35" s="671" t="s">
        <v>1608</v>
      </c>
      <c r="L35" s="705">
        <v>971.25</v>
      </c>
      <c r="M35" s="705">
        <v>971.25</v>
      </c>
      <c r="N35" s="671">
        <v>1</v>
      </c>
      <c r="O35" s="706">
        <v>1</v>
      </c>
      <c r="P35" s="705">
        <v>971.25</v>
      </c>
      <c r="Q35" s="682">
        <v>1</v>
      </c>
      <c r="R35" s="671">
        <v>1</v>
      </c>
      <c r="S35" s="682">
        <v>1</v>
      </c>
      <c r="T35" s="706">
        <v>1</v>
      </c>
      <c r="U35" s="242">
        <v>1</v>
      </c>
    </row>
    <row r="36" spans="1:21" ht="14.4" customHeight="1" x14ac:dyDescent="0.3">
      <c r="A36" s="680">
        <v>11</v>
      </c>
      <c r="B36" s="671" t="s">
        <v>530</v>
      </c>
      <c r="C36" s="671">
        <v>89301111</v>
      </c>
      <c r="D36" s="703" t="s">
        <v>2330</v>
      </c>
      <c r="E36" s="704" t="s">
        <v>1553</v>
      </c>
      <c r="F36" s="671" t="s">
        <v>1538</v>
      </c>
      <c r="G36" s="671" t="s">
        <v>1569</v>
      </c>
      <c r="H36" s="671" t="s">
        <v>742</v>
      </c>
      <c r="I36" s="671" t="s">
        <v>1121</v>
      </c>
      <c r="J36" s="671" t="s">
        <v>1502</v>
      </c>
      <c r="K36" s="671" t="s">
        <v>1503</v>
      </c>
      <c r="L36" s="705">
        <v>333.31</v>
      </c>
      <c r="M36" s="705">
        <v>4333.0300000000007</v>
      </c>
      <c r="N36" s="671">
        <v>13</v>
      </c>
      <c r="O36" s="706">
        <v>2</v>
      </c>
      <c r="P36" s="705">
        <v>4333.0300000000007</v>
      </c>
      <c r="Q36" s="682">
        <v>1</v>
      </c>
      <c r="R36" s="671">
        <v>13</v>
      </c>
      <c r="S36" s="682">
        <v>1</v>
      </c>
      <c r="T36" s="706">
        <v>2</v>
      </c>
      <c r="U36" s="242">
        <v>1</v>
      </c>
    </row>
    <row r="37" spans="1:21" ht="14.4" customHeight="1" x14ac:dyDescent="0.3">
      <c r="A37" s="680">
        <v>11</v>
      </c>
      <c r="B37" s="671" t="s">
        <v>530</v>
      </c>
      <c r="C37" s="671">
        <v>89301111</v>
      </c>
      <c r="D37" s="703" t="s">
        <v>2330</v>
      </c>
      <c r="E37" s="704" t="s">
        <v>1553</v>
      </c>
      <c r="F37" s="671" t="s">
        <v>1538</v>
      </c>
      <c r="G37" s="671" t="s">
        <v>1620</v>
      </c>
      <c r="H37" s="671" t="s">
        <v>742</v>
      </c>
      <c r="I37" s="671" t="s">
        <v>1136</v>
      </c>
      <c r="J37" s="671" t="s">
        <v>1137</v>
      </c>
      <c r="K37" s="671" t="s">
        <v>1512</v>
      </c>
      <c r="L37" s="705">
        <v>3127.19</v>
      </c>
      <c r="M37" s="705">
        <v>6254.38</v>
      </c>
      <c r="N37" s="671">
        <v>2</v>
      </c>
      <c r="O37" s="706">
        <v>0.5</v>
      </c>
      <c r="P37" s="705">
        <v>6254.38</v>
      </c>
      <c r="Q37" s="682">
        <v>1</v>
      </c>
      <c r="R37" s="671">
        <v>2</v>
      </c>
      <c r="S37" s="682">
        <v>1</v>
      </c>
      <c r="T37" s="706">
        <v>0.5</v>
      </c>
      <c r="U37" s="242">
        <v>1</v>
      </c>
    </row>
    <row r="38" spans="1:21" ht="14.4" customHeight="1" x14ac:dyDescent="0.3">
      <c r="A38" s="680">
        <v>11</v>
      </c>
      <c r="B38" s="671" t="s">
        <v>530</v>
      </c>
      <c r="C38" s="671">
        <v>89301111</v>
      </c>
      <c r="D38" s="703" t="s">
        <v>2330</v>
      </c>
      <c r="E38" s="704" t="s">
        <v>1553</v>
      </c>
      <c r="F38" s="671" t="s">
        <v>1538</v>
      </c>
      <c r="G38" s="671" t="s">
        <v>1574</v>
      </c>
      <c r="H38" s="671" t="s">
        <v>529</v>
      </c>
      <c r="I38" s="671" t="s">
        <v>897</v>
      </c>
      <c r="J38" s="671" t="s">
        <v>898</v>
      </c>
      <c r="K38" s="671" t="s">
        <v>1575</v>
      </c>
      <c r="L38" s="705">
        <v>0</v>
      </c>
      <c r="M38" s="705">
        <v>0</v>
      </c>
      <c r="N38" s="671">
        <v>1</v>
      </c>
      <c r="O38" s="706">
        <v>0.5</v>
      </c>
      <c r="P38" s="705">
        <v>0</v>
      </c>
      <c r="Q38" s="682"/>
      <c r="R38" s="671">
        <v>1</v>
      </c>
      <c r="S38" s="682">
        <v>1</v>
      </c>
      <c r="T38" s="706">
        <v>0.5</v>
      </c>
      <c r="U38" s="242">
        <v>1</v>
      </c>
    </row>
    <row r="39" spans="1:21" ht="14.4" customHeight="1" x14ac:dyDescent="0.3">
      <c r="A39" s="680">
        <v>11</v>
      </c>
      <c r="B39" s="671" t="s">
        <v>530</v>
      </c>
      <c r="C39" s="671">
        <v>89301111</v>
      </c>
      <c r="D39" s="703" t="s">
        <v>2330</v>
      </c>
      <c r="E39" s="704" t="s">
        <v>1553</v>
      </c>
      <c r="F39" s="671" t="s">
        <v>1538</v>
      </c>
      <c r="G39" s="671" t="s">
        <v>1621</v>
      </c>
      <c r="H39" s="671" t="s">
        <v>742</v>
      </c>
      <c r="I39" s="671" t="s">
        <v>1622</v>
      </c>
      <c r="J39" s="671" t="s">
        <v>1623</v>
      </c>
      <c r="K39" s="671" t="s">
        <v>1624</v>
      </c>
      <c r="L39" s="705">
        <v>116.8</v>
      </c>
      <c r="M39" s="705">
        <v>350.4</v>
      </c>
      <c r="N39" s="671">
        <v>3</v>
      </c>
      <c r="O39" s="706">
        <v>1</v>
      </c>
      <c r="P39" s="705">
        <v>350.4</v>
      </c>
      <c r="Q39" s="682">
        <v>1</v>
      </c>
      <c r="R39" s="671">
        <v>3</v>
      </c>
      <c r="S39" s="682">
        <v>1</v>
      </c>
      <c r="T39" s="706">
        <v>1</v>
      </c>
      <c r="U39" s="242">
        <v>1</v>
      </c>
    </row>
    <row r="40" spans="1:21" ht="14.4" customHeight="1" x14ac:dyDescent="0.3">
      <c r="A40" s="680">
        <v>11</v>
      </c>
      <c r="B40" s="671" t="s">
        <v>530</v>
      </c>
      <c r="C40" s="671">
        <v>89301111</v>
      </c>
      <c r="D40" s="703" t="s">
        <v>2330</v>
      </c>
      <c r="E40" s="704" t="s">
        <v>1553</v>
      </c>
      <c r="F40" s="671" t="s">
        <v>1538</v>
      </c>
      <c r="G40" s="671" t="s">
        <v>1625</v>
      </c>
      <c r="H40" s="671" t="s">
        <v>742</v>
      </c>
      <c r="I40" s="671" t="s">
        <v>984</v>
      </c>
      <c r="J40" s="671" t="s">
        <v>985</v>
      </c>
      <c r="K40" s="671" t="s">
        <v>986</v>
      </c>
      <c r="L40" s="705">
        <v>154.01</v>
      </c>
      <c r="M40" s="705">
        <v>770.05</v>
      </c>
      <c r="N40" s="671">
        <v>5</v>
      </c>
      <c r="O40" s="706">
        <v>0.5</v>
      </c>
      <c r="P40" s="705">
        <v>770.05</v>
      </c>
      <c r="Q40" s="682">
        <v>1</v>
      </c>
      <c r="R40" s="671">
        <v>5</v>
      </c>
      <c r="S40" s="682">
        <v>1</v>
      </c>
      <c r="T40" s="706">
        <v>0.5</v>
      </c>
      <c r="U40" s="242">
        <v>1</v>
      </c>
    </row>
    <row r="41" spans="1:21" ht="14.4" customHeight="1" x14ac:dyDescent="0.3">
      <c r="A41" s="680">
        <v>11</v>
      </c>
      <c r="B41" s="671" t="s">
        <v>530</v>
      </c>
      <c r="C41" s="671">
        <v>89301111</v>
      </c>
      <c r="D41" s="703" t="s">
        <v>2330</v>
      </c>
      <c r="E41" s="704" t="s">
        <v>1553</v>
      </c>
      <c r="F41" s="671" t="s">
        <v>1538</v>
      </c>
      <c r="G41" s="671" t="s">
        <v>1576</v>
      </c>
      <c r="H41" s="671" t="s">
        <v>742</v>
      </c>
      <c r="I41" s="671" t="s">
        <v>800</v>
      </c>
      <c r="J41" s="671" t="s">
        <v>748</v>
      </c>
      <c r="K41" s="671" t="s">
        <v>801</v>
      </c>
      <c r="L41" s="705">
        <v>625.29</v>
      </c>
      <c r="M41" s="705">
        <v>2501.16</v>
      </c>
      <c r="N41" s="671">
        <v>4</v>
      </c>
      <c r="O41" s="706">
        <v>2.5</v>
      </c>
      <c r="P41" s="705">
        <v>2501.16</v>
      </c>
      <c r="Q41" s="682">
        <v>1</v>
      </c>
      <c r="R41" s="671">
        <v>4</v>
      </c>
      <c r="S41" s="682">
        <v>1</v>
      </c>
      <c r="T41" s="706">
        <v>2.5</v>
      </c>
      <c r="U41" s="242">
        <v>1</v>
      </c>
    </row>
    <row r="42" spans="1:21" ht="14.4" customHeight="1" x14ac:dyDescent="0.3">
      <c r="A42" s="680">
        <v>11</v>
      </c>
      <c r="B42" s="671" t="s">
        <v>530</v>
      </c>
      <c r="C42" s="671">
        <v>89301111</v>
      </c>
      <c r="D42" s="703" t="s">
        <v>2330</v>
      </c>
      <c r="E42" s="704" t="s">
        <v>1553</v>
      </c>
      <c r="F42" s="671" t="s">
        <v>1538</v>
      </c>
      <c r="G42" s="671" t="s">
        <v>1576</v>
      </c>
      <c r="H42" s="671" t="s">
        <v>742</v>
      </c>
      <c r="I42" s="671" t="s">
        <v>747</v>
      </c>
      <c r="J42" s="671" t="s">
        <v>748</v>
      </c>
      <c r="K42" s="671" t="s">
        <v>749</v>
      </c>
      <c r="L42" s="705">
        <v>937.93</v>
      </c>
      <c r="M42" s="705">
        <v>937.93</v>
      </c>
      <c r="N42" s="671">
        <v>1</v>
      </c>
      <c r="O42" s="706">
        <v>0.5</v>
      </c>
      <c r="P42" s="705">
        <v>937.93</v>
      </c>
      <c r="Q42" s="682">
        <v>1</v>
      </c>
      <c r="R42" s="671">
        <v>1</v>
      </c>
      <c r="S42" s="682">
        <v>1</v>
      </c>
      <c r="T42" s="706">
        <v>0.5</v>
      </c>
      <c r="U42" s="242">
        <v>1</v>
      </c>
    </row>
    <row r="43" spans="1:21" ht="14.4" customHeight="1" x14ac:dyDescent="0.3">
      <c r="A43" s="680">
        <v>11</v>
      </c>
      <c r="B43" s="671" t="s">
        <v>530</v>
      </c>
      <c r="C43" s="671">
        <v>89301111</v>
      </c>
      <c r="D43" s="703" t="s">
        <v>2330</v>
      </c>
      <c r="E43" s="704" t="s">
        <v>1553</v>
      </c>
      <c r="F43" s="671" t="s">
        <v>1538</v>
      </c>
      <c r="G43" s="671" t="s">
        <v>1626</v>
      </c>
      <c r="H43" s="671" t="s">
        <v>529</v>
      </c>
      <c r="I43" s="671" t="s">
        <v>1132</v>
      </c>
      <c r="J43" s="671" t="s">
        <v>1133</v>
      </c>
      <c r="K43" s="671" t="s">
        <v>1627</v>
      </c>
      <c r="L43" s="705">
        <v>298.48</v>
      </c>
      <c r="M43" s="705">
        <v>298.48</v>
      </c>
      <c r="N43" s="671">
        <v>1</v>
      </c>
      <c r="O43" s="706">
        <v>0.5</v>
      </c>
      <c r="P43" s="705">
        <v>298.48</v>
      </c>
      <c r="Q43" s="682">
        <v>1</v>
      </c>
      <c r="R43" s="671">
        <v>1</v>
      </c>
      <c r="S43" s="682">
        <v>1</v>
      </c>
      <c r="T43" s="706">
        <v>0.5</v>
      </c>
      <c r="U43" s="242">
        <v>1</v>
      </c>
    </row>
    <row r="44" spans="1:21" ht="14.4" customHeight="1" x14ac:dyDescent="0.3">
      <c r="A44" s="680">
        <v>11</v>
      </c>
      <c r="B44" s="671" t="s">
        <v>530</v>
      </c>
      <c r="C44" s="671">
        <v>89301111</v>
      </c>
      <c r="D44" s="703" t="s">
        <v>2330</v>
      </c>
      <c r="E44" s="704" t="s">
        <v>1553</v>
      </c>
      <c r="F44" s="671" t="s">
        <v>1538</v>
      </c>
      <c r="G44" s="671" t="s">
        <v>1586</v>
      </c>
      <c r="H44" s="671" t="s">
        <v>529</v>
      </c>
      <c r="I44" s="671" t="s">
        <v>607</v>
      </c>
      <c r="J44" s="671" t="s">
        <v>1587</v>
      </c>
      <c r="K44" s="671" t="s">
        <v>1588</v>
      </c>
      <c r="L44" s="705">
        <v>0</v>
      </c>
      <c r="M44" s="705">
        <v>0</v>
      </c>
      <c r="N44" s="671">
        <v>7</v>
      </c>
      <c r="O44" s="706">
        <v>6.5</v>
      </c>
      <c r="P44" s="705">
        <v>0</v>
      </c>
      <c r="Q44" s="682"/>
      <c r="R44" s="671">
        <v>3</v>
      </c>
      <c r="S44" s="682">
        <v>0.42857142857142855</v>
      </c>
      <c r="T44" s="706">
        <v>2.5</v>
      </c>
      <c r="U44" s="242">
        <v>0.38461538461538464</v>
      </c>
    </row>
    <row r="45" spans="1:21" ht="14.4" customHeight="1" x14ac:dyDescent="0.3">
      <c r="A45" s="680">
        <v>11</v>
      </c>
      <c r="B45" s="671" t="s">
        <v>530</v>
      </c>
      <c r="C45" s="671">
        <v>89301111</v>
      </c>
      <c r="D45" s="703" t="s">
        <v>2330</v>
      </c>
      <c r="E45" s="704" t="s">
        <v>1553</v>
      </c>
      <c r="F45" s="671" t="s">
        <v>1538</v>
      </c>
      <c r="G45" s="671" t="s">
        <v>1613</v>
      </c>
      <c r="H45" s="671" t="s">
        <v>742</v>
      </c>
      <c r="I45" s="671" t="s">
        <v>1628</v>
      </c>
      <c r="J45" s="671" t="s">
        <v>1629</v>
      </c>
      <c r="K45" s="671" t="s">
        <v>1630</v>
      </c>
      <c r="L45" s="705">
        <v>32.74</v>
      </c>
      <c r="M45" s="705">
        <v>98.22</v>
      </c>
      <c r="N45" s="671">
        <v>3</v>
      </c>
      <c r="O45" s="706">
        <v>3</v>
      </c>
      <c r="P45" s="705">
        <v>98.22</v>
      </c>
      <c r="Q45" s="682">
        <v>1</v>
      </c>
      <c r="R45" s="671">
        <v>3</v>
      </c>
      <c r="S45" s="682">
        <v>1</v>
      </c>
      <c r="T45" s="706">
        <v>3</v>
      </c>
      <c r="U45" s="242">
        <v>1</v>
      </c>
    </row>
    <row r="46" spans="1:21" ht="14.4" customHeight="1" x14ac:dyDescent="0.3">
      <c r="A46" s="680">
        <v>11</v>
      </c>
      <c r="B46" s="671" t="s">
        <v>530</v>
      </c>
      <c r="C46" s="671">
        <v>89301111</v>
      </c>
      <c r="D46" s="703" t="s">
        <v>2330</v>
      </c>
      <c r="E46" s="704" t="s">
        <v>1553</v>
      </c>
      <c r="F46" s="671" t="s">
        <v>1538</v>
      </c>
      <c r="G46" s="671" t="s">
        <v>1613</v>
      </c>
      <c r="H46" s="671" t="s">
        <v>742</v>
      </c>
      <c r="I46" s="671" t="s">
        <v>1631</v>
      </c>
      <c r="J46" s="671" t="s">
        <v>1615</v>
      </c>
      <c r="K46" s="671" t="s">
        <v>1632</v>
      </c>
      <c r="L46" s="705">
        <v>49.12</v>
      </c>
      <c r="M46" s="705">
        <v>49.12</v>
      </c>
      <c r="N46" s="671">
        <v>1</v>
      </c>
      <c r="O46" s="706">
        <v>0.5</v>
      </c>
      <c r="P46" s="705">
        <v>49.12</v>
      </c>
      <c r="Q46" s="682">
        <v>1</v>
      </c>
      <c r="R46" s="671">
        <v>1</v>
      </c>
      <c r="S46" s="682">
        <v>1</v>
      </c>
      <c r="T46" s="706">
        <v>0.5</v>
      </c>
      <c r="U46" s="242">
        <v>1</v>
      </c>
    </row>
    <row r="47" spans="1:21" ht="14.4" customHeight="1" x14ac:dyDescent="0.3">
      <c r="A47" s="680">
        <v>11</v>
      </c>
      <c r="B47" s="671" t="s">
        <v>530</v>
      </c>
      <c r="C47" s="671">
        <v>89301111</v>
      </c>
      <c r="D47" s="703" t="s">
        <v>2330</v>
      </c>
      <c r="E47" s="704" t="s">
        <v>1553</v>
      </c>
      <c r="F47" s="671" t="s">
        <v>1539</v>
      </c>
      <c r="G47" s="671" t="s">
        <v>1589</v>
      </c>
      <c r="H47" s="671" t="s">
        <v>529</v>
      </c>
      <c r="I47" s="671" t="s">
        <v>1633</v>
      </c>
      <c r="J47" s="671" t="s">
        <v>1634</v>
      </c>
      <c r="K47" s="671" t="s">
        <v>1635</v>
      </c>
      <c r="L47" s="705">
        <v>1110</v>
      </c>
      <c r="M47" s="705">
        <v>1110</v>
      </c>
      <c r="N47" s="671">
        <v>1</v>
      </c>
      <c r="O47" s="706">
        <v>1</v>
      </c>
      <c r="P47" s="705">
        <v>1110</v>
      </c>
      <c r="Q47" s="682">
        <v>1</v>
      </c>
      <c r="R47" s="671">
        <v>1</v>
      </c>
      <c r="S47" s="682">
        <v>1</v>
      </c>
      <c r="T47" s="706">
        <v>1</v>
      </c>
      <c r="U47" s="242">
        <v>1</v>
      </c>
    </row>
    <row r="48" spans="1:21" ht="14.4" customHeight="1" x14ac:dyDescent="0.3">
      <c r="A48" s="680">
        <v>11</v>
      </c>
      <c r="B48" s="671" t="s">
        <v>530</v>
      </c>
      <c r="C48" s="671">
        <v>89301111</v>
      </c>
      <c r="D48" s="703" t="s">
        <v>2330</v>
      </c>
      <c r="E48" s="704" t="s">
        <v>1553</v>
      </c>
      <c r="F48" s="671" t="s">
        <v>1539</v>
      </c>
      <c r="G48" s="671" t="s">
        <v>1589</v>
      </c>
      <c r="H48" s="671" t="s">
        <v>529</v>
      </c>
      <c r="I48" s="671" t="s">
        <v>1636</v>
      </c>
      <c r="J48" s="671" t="s">
        <v>1637</v>
      </c>
      <c r="K48" s="671" t="s">
        <v>1638</v>
      </c>
      <c r="L48" s="705">
        <v>1400</v>
      </c>
      <c r="M48" s="705">
        <v>1400</v>
      </c>
      <c r="N48" s="671">
        <v>1</v>
      </c>
      <c r="O48" s="706">
        <v>1</v>
      </c>
      <c r="P48" s="705">
        <v>1400</v>
      </c>
      <c r="Q48" s="682">
        <v>1</v>
      </c>
      <c r="R48" s="671">
        <v>1</v>
      </c>
      <c r="S48" s="682">
        <v>1</v>
      </c>
      <c r="T48" s="706">
        <v>1</v>
      </c>
      <c r="U48" s="242">
        <v>1</v>
      </c>
    </row>
    <row r="49" spans="1:21" ht="14.4" customHeight="1" x14ac:dyDescent="0.3">
      <c r="A49" s="680">
        <v>11</v>
      </c>
      <c r="B49" s="671" t="s">
        <v>530</v>
      </c>
      <c r="C49" s="671">
        <v>89301111</v>
      </c>
      <c r="D49" s="703" t="s">
        <v>2330</v>
      </c>
      <c r="E49" s="704" t="s">
        <v>1553</v>
      </c>
      <c r="F49" s="671" t="s">
        <v>1539</v>
      </c>
      <c r="G49" s="671" t="s">
        <v>1589</v>
      </c>
      <c r="H49" s="671" t="s">
        <v>529</v>
      </c>
      <c r="I49" s="671" t="s">
        <v>1590</v>
      </c>
      <c r="J49" s="671" t="s">
        <v>1591</v>
      </c>
      <c r="K49" s="671" t="s">
        <v>1592</v>
      </c>
      <c r="L49" s="705">
        <v>278.75</v>
      </c>
      <c r="M49" s="705">
        <v>557.5</v>
      </c>
      <c r="N49" s="671">
        <v>2</v>
      </c>
      <c r="O49" s="706">
        <v>1</v>
      </c>
      <c r="P49" s="705">
        <v>557.5</v>
      </c>
      <c r="Q49" s="682">
        <v>1</v>
      </c>
      <c r="R49" s="671">
        <v>2</v>
      </c>
      <c r="S49" s="682">
        <v>1</v>
      </c>
      <c r="T49" s="706">
        <v>1</v>
      </c>
      <c r="U49" s="242">
        <v>1</v>
      </c>
    </row>
    <row r="50" spans="1:21" ht="14.4" customHeight="1" x14ac:dyDescent="0.3">
      <c r="A50" s="680">
        <v>11</v>
      </c>
      <c r="B50" s="671" t="s">
        <v>530</v>
      </c>
      <c r="C50" s="671">
        <v>89301111</v>
      </c>
      <c r="D50" s="703" t="s">
        <v>2330</v>
      </c>
      <c r="E50" s="704" t="s">
        <v>1553</v>
      </c>
      <c r="F50" s="671" t="s">
        <v>1539</v>
      </c>
      <c r="G50" s="671" t="s">
        <v>1589</v>
      </c>
      <c r="H50" s="671" t="s">
        <v>529</v>
      </c>
      <c r="I50" s="671" t="s">
        <v>1639</v>
      </c>
      <c r="J50" s="671" t="s">
        <v>1640</v>
      </c>
      <c r="K50" s="671" t="s">
        <v>1641</v>
      </c>
      <c r="L50" s="705">
        <v>2400</v>
      </c>
      <c r="M50" s="705">
        <v>2400</v>
      </c>
      <c r="N50" s="671">
        <v>1</v>
      </c>
      <c r="O50" s="706">
        <v>1</v>
      </c>
      <c r="P50" s="705"/>
      <c r="Q50" s="682">
        <v>0</v>
      </c>
      <c r="R50" s="671"/>
      <c r="S50" s="682">
        <v>0</v>
      </c>
      <c r="T50" s="706"/>
      <c r="U50" s="242">
        <v>0</v>
      </c>
    </row>
    <row r="51" spans="1:21" ht="14.4" customHeight="1" x14ac:dyDescent="0.3">
      <c r="A51" s="680">
        <v>11</v>
      </c>
      <c r="B51" s="671" t="s">
        <v>530</v>
      </c>
      <c r="C51" s="671">
        <v>89301111</v>
      </c>
      <c r="D51" s="703" t="s">
        <v>2330</v>
      </c>
      <c r="E51" s="704" t="s">
        <v>1553</v>
      </c>
      <c r="F51" s="671" t="s">
        <v>1539</v>
      </c>
      <c r="G51" s="671" t="s">
        <v>1589</v>
      </c>
      <c r="H51" s="671" t="s">
        <v>529</v>
      </c>
      <c r="I51" s="671" t="s">
        <v>1642</v>
      </c>
      <c r="J51" s="671" t="s">
        <v>1643</v>
      </c>
      <c r="K51" s="671" t="s">
        <v>1644</v>
      </c>
      <c r="L51" s="705">
        <v>1200</v>
      </c>
      <c r="M51" s="705">
        <v>1200</v>
      </c>
      <c r="N51" s="671">
        <v>1</v>
      </c>
      <c r="O51" s="706">
        <v>1</v>
      </c>
      <c r="P51" s="705">
        <v>1200</v>
      </c>
      <c r="Q51" s="682">
        <v>1</v>
      </c>
      <c r="R51" s="671">
        <v>1</v>
      </c>
      <c r="S51" s="682">
        <v>1</v>
      </c>
      <c r="T51" s="706">
        <v>1</v>
      </c>
      <c r="U51" s="242">
        <v>1</v>
      </c>
    </row>
    <row r="52" spans="1:21" ht="14.4" customHeight="1" x14ac:dyDescent="0.3">
      <c r="A52" s="680">
        <v>11</v>
      </c>
      <c r="B52" s="671" t="s">
        <v>530</v>
      </c>
      <c r="C52" s="671">
        <v>89301111</v>
      </c>
      <c r="D52" s="703" t="s">
        <v>2330</v>
      </c>
      <c r="E52" s="704" t="s">
        <v>1553</v>
      </c>
      <c r="F52" s="671" t="s">
        <v>1539</v>
      </c>
      <c r="G52" s="671" t="s">
        <v>1589</v>
      </c>
      <c r="H52" s="671" t="s">
        <v>529</v>
      </c>
      <c r="I52" s="671" t="s">
        <v>1645</v>
      </c>
      <c r="J52" s="671" t="s">
        <v>1646</v>
      </c>
      <c r="K52" s="671" t="s">
        <v>1647</v>
      </c>
      <c r="L52" s="705">
        <v>1500</v>
      </c>
      <c r="M52" s="705">
        <v>1500</v>
      </c>
      <c r="N52" s="671">
        <v>1</v>
      </c>
      <c r="O52" s="706">
        <v>1</v>
      </c>
      <c r="P52" s="705">
        <v>1500</v>
      </c>
      <c r="Q52" s="682">
        <v>1</v>
      </c>
      <c r="R52" s="671">
        <v>1</v>
      </c>
      <c r="S52" s="682">
        <v>1</v>
      </c>
      <c r="T52" s="706">
        <v>1</v>
      </c>
      <c r="U52" s="242">
        <v>1</v>
      </c>
    </row>
    <row r="53" spans="1:21" ht="14.4" customHeight="1" x14ac:dyDescent="0.3">
      <c r="A53" s="680">
        <v>11</v>
      </c>
      <c r="B53" s="671" t="s">
        <v>530</v>
      </c>
      <c r="C53" s="671">
        <v>89301111</v>
      </c>
      <c r="D53" s="703" t="s">
        <v>2330</v>
      </c>
      <c r="E53" s="704" t="s">
        <v>1553</v>
      </c>
      <c r="F53" s="671" t="s">
        <v>1539</v>
      </c>
      <c r="G53" s="671" t="s">
        <v>1589</v>
      </c>
      <c r="H53" s="671" t="s">
        <v>529</v>
      </c>
      <c r="I53" s="671" t="s">
        <v>1648</v>
      </c>
      <c r="J53" s="671" t="s">
        <v>1649</v>
      </c>
      <c r="K53" s="671" t="s">
        <v>1650</v>
      </c>
      <c r="L53" s="705">
        <v>1200</v>
      </c>
      <c r="M53" s="705">
        <v>1200</v>
      </c>
      <c r="N53" s="671">
        <v>1</v>
      </c>
      <c r="O53" s="706">
        <v>1</v>
      </c>
      <c r="P53" s="705">
        <v>1200</v>
      </c>
      <c r="Q53" s="682">
        <v>1</v>
      </c>
      <c r="R53" s="671">
        <v>1</v>
      </c>
      <c r="S53" s="682">
        <v>1</v>
      </c>
      <c r="T53" s="706">
        <v>1</v>
      </c>
      <c r="U53" s="242">
        <v>1</v>
      </c>
    </row>
    <row r="54" spans="1:21" ht="14.4" customHeight="1" x14ac:dyDescent="0.3">
      <c r="A54" s="680">
        <v>11</v>
      </c>
      <c r="B54" s="671" t="s">
        <v>530</v>
      </c>
      <c r="C54" s="671">
        <v>89301111</v>
      </c>
      <c r="D54" s="703" t="s">
        <v>2330</v>
      </c>
      <c r="E54" s="704" t="s">
        <v>1554</v>
      </c>
      <c r="F54" s="671" t="s">
        <v>1538</v>
      </c>
      <c r="G54" s="671" t="s">
        <v>1570</v>
      </c>
      <c r="H54" s="671" t="s">
        <v>742</v>
      </c>
      <c r="I54" s="671" t="s">
        <v>831</v>
      </c>
      <c r="J54" s="671" t="s">
        <v>832</v>
      </c>
      <c r="K54" s="671" t="s">
        <v>1471</v>
      </c>
      <c r="L54" s="705">
        <v>184.22</v>
      </c>
      <c r="M54" s="705">
        <v>1105.32</v>
      </c>
      <c r="N54" s="671">
        <v>6</v>
      </c>
      <c r="O54" s="706">
        <v>2</v>
      </c>
      <c r="P54" s="705">
        <v>368.44</v>
      </c>
      <c r="Q54" s="682">
        <v>0.33333333333333337</v>
      </c>
      <c r="R54" s="671">
        <v>2</v>
      </c>
      <c r="S54" s="682">
        <v>0.33333333333333331</v>
      </c>
      <c r="T54" s="706">
        <v>0.5</v>
      </c>
      <c r="U54" s="242">
        <v>0.25</v>
      </c>
    </row>
    <row r="55" spans="1:21" ht="14.4" customHeight="1" x14ac:dyDescent="0.3">
      <c r="A55" s="680">
        <v>11</v>
      </c>
      <c r="B55" s="671" t="s">
        <v>530</v>
      </c>
      <c r="C55" s="671">
        <v>89301111</v>
      </c>
      <c r="D55" s="703" t="s">
        <v>2330</v>
      </c>
      <c r="E55" s="704" t="s">
        <v>1554</v>
      </c>
      <c r="F55" s="671" t="s">
        <v>1538</v>
      </c>
      <c r="G55" s="671" t="s">
        <v>1651</v>
      </c>
      <c r="H55" s="671" t="s">
        <v>529</v>
      </c>
      <c r="I55" s="671" t="s">
        <v>891</v>
      </c>
      <c r="J55" s="671" t="s">
        <v>585</v>
      </c>
      <c r="K55" s="671" t="s">
        <v>1652</v>
      </c>
      <c r="L55" s="705">
        <v>57.65</v>
      </c>
      <c r="M55" s="705">
        <v>57.65</v>
      </c>
      <c r="N55" s="671">
        <v>1</v>
      </c>
      <c r="O55" s="706">
        <v>0.5</v>
      </c>
      <c r="P55" s="705">
        <v>57.65</v>
      </c>
      <c r="Q55" s="682">
        <v>1</v>
      </c>
      <c r="R55" s="671">
        <v>1</v>
      </c>
      <c r="S55" s="682">
        <v>1</v>
      </c>
      <c r="T55" s="706">
        <v>0.5</v>
      </c>
      <c r="U55" s="242">
        <v>1</v>
      </c>
    </row>
    <row r="56" spans="1:21" ht="14.4" customHeight="1" x14ac:dyDescent="0.3">
      <c r="A56" s="680">
        <v>11</v>
      </c>
      <c r="B56" s="671" t="s">
        <v>530</v>
      </c>
      <c r="C56" s="671">
        <v>89301111</v>
      </c>
      <c r="D56" s="703" t="s">
        <v>2330</v>
      </c>
      <c r="E56" s="704" t="s">
        <v>1554</v>
      </c>
      <c r="F56" s="671" t="s">
        <v>1538</v>
      </c>
      <c r="G56" s="671" t="s">
        <v>1574</v>
      </c>
      <c r="H56" s="671" t="s">
        <v>529</v>
      </c>
      <c r="I56" s="671" t="s">
        <v>897</v>
      </c>
      <c r="J56" s="671" t="s">
        <v>898</v>
      </c>
      <c r="K56" s="671" t="s">
        <v>1575</v>
      </c>
      <c r="L56" s="705">
        <v>0</v>
      </c>
      <c r="M56" s="705">
        <v>0</v>
      </c>
      <c r="N56" s="671">
        <v>1</v>
      </c>
      <c r="O56" s="706">
        <v>0.5</v>
      </c>
      <c r="P56" s="705">
        <v>0</v>
      </c>
      <c r="Q56" s="682"/>
      <c r="R56" s="671">
        <v>1</v>
      </c>
      <c r="S56" s="682">
        <v>1</v>
      </c>
      <c r="T56" s="706">
        <v>0.5</v>
      </c>
      <c r="U56" s="242">
        <v>1</v>
      </c>
    </row>
    <row r="57" spans="1:21" ht="14.4" customHeight="1" x14ac:dyDescent="0.3">
      <c r="A57" s="680">
        <v>11</v>
      </c>
      <c r="B57" s="671" t="s">
        <v>530</v>
      </c>
      <c r="C57" s="671">
        <v>89301111</v>
      </c>
      <c r="D57" s="703" t="s">
        <v>2330</v>
      </c>
      <c r="E57" s="704" t="s">
        <v>1554</v>
      </c>
      <c r="F57" s="671" t="s">
        <v>1538</v>
      </c>
      <c r="G57" s="671" t="s">
        <v>1576</v>
      </c>
      <c r="H57" s="671" t="s">
        <v>742</v>
      </c>
      <c r="I57" s="671" t="s">
        <v>800</v>
      </c>
      <c r="J57" s="671" t="s">
        <v>748</v>
      </c>
      <c r="K57" s="671" t="s">
        <v>801</v>
      </c>
      <c r="L57" s="705">
        <v>625.29</v>
      </c>
      <c r="M57" s="705">
        <v>6252.9</v>
      </c>
      <c r="N57" s="671">
        <v>10</v>
      </c>
      <c r="O57" s="706">
        <v>7</v>
      </c>
      <c r="P57" s="705">
        <v>4377.03</v>
      </c>
      <c r="Q57" s="682">
        <v>0.7</v>
      </c>
      <c r="R57" s="671">
        <v>7</v>
      </c>
      <c r="S57" s="682">
        <v>0.7</v>
      </c>
      <c r="T57" s="706">
        <v>6</v>
      </c>
      <c r="U57" s="242">
        <v>0.8571428571428571</v>
      </c>
    </row>
    <row r="58" spans="1:21" ht="14.4" customHeight="1" x14ac:dyDescent="0.3">
      <c r="A58" s="680">
        <v>11</v>
      </c>
      <c r="B58" s="671" t="s">
        <v>530</v>
      </c>
      <c r="C58" s="671">
        <v>89301111</v>
      </c>
      <c r="D58" s="703" t="s">
        <v>2330</v>
      </c>
      <c r="E58" s="704" t="s">
        <v>1554</v>
      </c>
      <c r="F58" s="671" t="s">
        <v>1538</v>
      </c>
      <c r="G58" s="671" t="s">
        <v>1576</v>
      </c>
      <c r="H58" s="671" t="s">
        <v>742</v>
      </c>
      <c r="I58" s="671" t="s">
        <v>747</v>
      </c>
      <c r="J58" s="671" t="s">
        <v>748</v>
      </c>
      <c r="K58" s="671" t="s">
        <v>749</v>
      </c>
      <c r="L58" s="705">
        <v>937.93</v>
      </c>
      <c r="M58" s="705">
        <v>3751.72</v>
      </c>
      <c r="N58" s="671">
        <v>4</v>
      </c>
      <c r="O58" s="706">
        <v>3.5</v>
      </c>
      <c r="P58" s="705">
        <v>1875.86</v>
      </c>
      <c r="Q58" s="682">
        <v>0.5</v>
      </c>
      <c r="R58" s="671">
        <v>2</v>
      </c>
      <c r="S58" s="682">
        <v>0.5</v>
      </c>
      <c r="T58" s="706">
        <v>2</v>
      </c>
      <c r="U58" s="242">
        <v>0.5714285714285714</v>
      </c>
    </row>
    <row r="59" spans="1:21" ht="14.4" customHeight="1" x14ac:dyDescent="0.3">
      <c r="A59" s="680">
        <v>11</v>
      </c>
      <c r="B59" s="671" t="s">
        <v>530</v>
      </c>
      <c r="C59" s="671">
        <v>89301111</v>
      </c>
      <c r="D59" s="703" t="s">
        <v>2330</v>
      </c>
      <c r="E59" s="704" t="s">
        <v>1554</v>
      </c>
      <c r="F59" s="671" t="s">
        <v>1538</v>
      </c>
      <c r="G59" s="671" t="s">
        <v>1586</v>
      </c>
      <c r="H59" s="671" t="s">
        <v>529</v>
      </c>
      <c r="I59" s="671" t="s">
        <v>607</v>
      </c>
      <c r="J59" s="671" t="s">
        <v>1587</v>
      </c>
      <c r="K59" s="671" t="s">
        <v>1588</v>
      </c>
      <c r="L59" s="705">
        <v>0</v>
      </c>
      <c r="M59" s="705">
        <v>0</v>
      </c>
      <c r="N59" s="671">
        <v>1</v>
      </c>
      <c r="O59" s="706">
        <v>0.5</v>
      </c>
      <c r="P59" s="705">
        <v>0</v>
      </c>
      <c r="Q59" s="682"/>
      <c r="R59" s="671">
        <v>1</v>
      </c>
      <c r="S59" s="682">
        <v>1</v>
      </c>
      <c r="T59" s="706">
        <v>0.5</v>
      </c>
      <c r="U59" s="242">
        <v>1</v>
      </c>
    </row>
    <row r="60" spans="1:21" ht="14.4" customHeight="1" x14ac:dyDescent="0.3">
      <c r="A60" s="680">
        <v>11</v>
      </c>
      <c r="B60" s="671" t="s">
        <v>530</v>
      </c>
      <c r="C60" s="671">
        <v>89301111</v>
      </c>
      <c r="D60" s="703" t="s">
        <v>2330</v>
      </c>
      <c r="E60" s="704" t="s">
        <v>1554</v>
      </c>
      <c r="F60" s="671" t="s">
        <v>1539</v>
      </c>
      <c r="G60" s="671" t="s">
        <v>1593</v>
      </c>
      <c r="H60" s="671" t="s">
        <v>529</v>
      </c>
      <c r="I60" s="671" t="s">
        <v>1603</v>
      </c>
      <c r="J60" s="671" t="s">
        <v>1604</v>
      </c>
      <c r="K60" s="671" t="s">
        <v>1605</v>
      </c>
      <c r="L60" s="705">
        <v>999.46</v>
      </c>
      <c r="M60" s="705">
        <v>1998.92</v>
      </c>
      <c r="N60" s="671">
        <v>2</v>
      </c>
      <c r="O60" s="706">
        <v>2</v>
      </c>
      <c r="P60" s="705">
        <v>1998.92</v>
      </c>
      <c r="Q60" s="682">
        <v>1</v>
      </c>
      <c r="R60" s="671">
        <v>2</v>
      </c>
      <c r="S60" s="682">
        <v>1</v>
      </c>
      <c r="T60" s="706">
        <v>2</v>
      </c>
      <c r="U60" s="242">
        <v>1</v>
      </c>
    </row>
    <row r="61" spans="1:21" ht="14.4" customHeight="1" x14ac:dyDescent="0.3">
      <c r="A61" s="680">
        <v>11</v>
      </c>
      <c r="B61" s="671" t="s">
        <v>530</v>
      </c>
      <c r="C61" s="671">
        <v>89301111</v>
      </c>
      <c r="D61" s="703" t="s">
        <v>2330</v>
      </c>
      <c r="E61" s="704" t="s">
        <v>1554</v>
      </c>
      <c r="F61" s="671" t="s">
        <v>1539</v>
      </c>
      <c r="G61" s="671" t="s">
        <v>1593</v>
      </c>
      <c r="H61" s="671" t="s">
        <v>529</v>
      </c>
      <c r="I61" s="671" t="s">
        <v>1606</v>
      </c>
      <c r="J61" s="671" t="s">
        <v>1607</v>
      </c>
      <c r="K61" s="671" t="s">
        <v>1608</v>
      </c>
      <c r="L61" s="705">
        <v>971.25</v>
      </c>
      <c r="M61" s="705">
        <v>1942.5</v>
      </c>
      <c r="N61" s="671">
        <v>2</v>
      </c>
      <c r="O61" s="706">
        <v>2</v>
      </c>
      <c r="P61" s="705">
        <v>1942.5</v>
      </c>
      <c r="Q61" s="682">
        <v>1</v>
      </c>
      <c r="R61" s="671">
        <v>2</v>
      </c>
      <c r="S61" s="682">
        <v>1</v>
      </c>
      <c r="T61" s="706">
        <v>2</v>
      </c>
      <c r="U61" s="242">
        <v>1</v>
      </c>
    </row>
    <row r="62" spans="1:21" ht="14.4" customHeight="1" x14ac:dyDescent="0.3">
      <c r="A62" s="680">
        <v>11</v>
      </c>
      <c r="B62" s="671" t="s">
        <v>530</v>
      </c>
      <c r="C62" s="671">
        <v>89301111</v>
      </c>
      <c r="D62" s="703" t="s">
        <v>2330</v>
      </c>
      <c r="E62" s="704" t="s">
        <v>1556</v>
      </c>
      <c r="F62" s="671" t="s">
        <v>1538</v>
      </c>
      <c r="G62" s="671" t="s">
        <v>1570</v>
      </c>
      <c r="H62" s="671" t="s">
        <v>742</v>
      </c>
      <c r="I62" s="671" t="s">
        <v>831</v>
      </c>
      <c r="J62" s="671" t="s">
        <v>832</v>
      </c>
      <c r="K62" s="671" t="s">
        <v>1471</v>
      </c>
      <c r="L62" s="705">
        <v>184.22</v>
      </c>
      <c r="M62" s="705">
        <v>552.66</v>
      </c>
      <c r="N62" s="671">
        <v>3</v>
      </c>
      <c r="O62" s="706">
        <v>1.5</v>
      </c>
      <c r="P62" s="705">
        <v>184.22</v>
      </c>
      <c r="Q62" s="682">
        <v>0.33333333333333337</v>
      </c>
      <c r="R62" s="671">
        <v>1</v>
      </c>
      <c r="S62" s="682">
        <v>0.33333333333333331</v>
      </c>
      <c r="T62" s="706">
        <v>0.5</v>
      </c>
      <c r="U62" s="242">
        <v>0.33333333333333331</v>
      </c>
    </row>
    <row r="63" spans="1:21" ht="14.4" customHeight="1" x14ac:dyDescent="0.3">
      <c r="A63" s="680">
        <v>11</v>
      </c>
      <c r="B63" s="671" t="s">
        <v>530</v>
      </c>
      <c r="C63" s="671">
        <v>89301111</v>
      </c>
      <c r="D63" s="703" t="s">
        <v>2330</v>
      </c>
      <c r="E63" s="704" t="s">
        <v>1556</v>
      </c>
      <c r="F63" s="671" t="s">
        <v>1538</v>
      </c>
      <c r="G63" s="671" t="s">
        <v>1576</v>
      </c>
      <c r="H63" s="671" t="s">
        <v>742</v>
      </c>
      <c r="I63" s="671" t="s">
        <v>800</v>
      </c>
      <c r="J63" s="671" t="s">
        <v>748</v>
      </c>
      <c r="K63" s="671" t="s">
        <v>801</v>
      </c>
      <c r="L63" s="705">
        <v>625.29</v>
      </c>
      <c r="M63" s="705">
        <v>625.29</v>
      </c>
      <c r="N63" s="671">
        <v>1</v>
      </c>
      <c r="O63" s="706">
        <v>1</v>
      </c>
      <c r="P63" s="705">
        <v>625.29</v>
      </c>
      <c r="Q63" s="682">
        <v>1</v>
      </c>
      <c r="R63" s="671">
        <v>1</v>
      </c>
      <c r="S63" s="682">
        <v>1</v>
      </c>
      <c r="T63" s="706">
        <v>1</v>
      </c>
      <c r="U63" s="242">
        <v>1</v>
      </c>
    </row>
    <row r="64" spans="1:21" ht="14.4" customHeight="1" x14ac:dyDescent="0.3">
      <c r="A64" s="680">
        <v>11</v>
      </c>
      <c r="B64" s="671" t="s">
        <v>530</v>
      </c>
      <c r="C64" s="671">
        <v>89301111</v>
      </c>
      <c r="D64" s="703" t="s">
        <v>2330</v>
      </c>
      <c r="E64" s="704" t="s">
        <v>1556</v>
      </c>
      <c r="F64" s="671" t="s">
        <v>1538</v>
      </c>
      <c r="G64" s="671" t="s">
        <v>1576</v>
      </c>
      <c r="H64" s="671" t="s">
        <v>742</v>
      </c>
      <c r="I64" s="671" t="s">
        <v>747</v>
      </c>
      <c r="J64" s="671" t="s">
        <v>748</v>
      </c>
      <c r="K64" s="671" t="s">
        <v>749</v>
      </c>
      <c r="L64" s="705">
        <v>937.93</v>
      </c>
      <c r="M64" s="705">
        <v>12193.09</v>
      </c>
      <c r="N64" s="671">
        <v>13</v>
      </c>
      <c r="O64" s="706">
        <v>6.5</v>
      </c>
      <c r="P64" s="705">
        <v>3751.72</v>
      </c>
      <c r="Q64" s="682">
        <v>0.30769230769230765</v>
      </c>
      <c r="R64" s="671">
        <v>4</v>
      </c>
      <c r="S64" s="682">
        <v>0.30769230769230771</v>
      </c>
      <c r="T64" s="706">
        <v>2</v>
      </c>
      <c r="U64" s="242">
        <v>0.30769230769230771</v>
      </c>
    </row>
    <row r="65" spans="1:21" ht="14.4" customHeight="1" x14ac:dyDescent="0.3">
      <c r="A65" s="680">
        <v>11</v>
      </c>
      <c r="B65" s="671" t="s">
        <v>530</v>
      </c>
      <c r="C65" s="671">
        <v>89301111</v>
      </c>
      <c r="D65" s="703" t="s">
        <v>2330</v>
      </c>
      <c r="E65" s="704" t="s">
        <v>1556</v>
      </c>
      <c r="F65" s="671" t="s">
        <v>1538</v>
      </c>
      <c r="G65" s="671" t="s">
        <v>1576</v>
      </c>
      <c r="H65" s="671" t="s">
        <v>742</v>
      </c>
      <c r="I65" s="671" t="s">
        <v>973</v>
      </c>
      <c r="J65" s="671" t="s">
        <v>767</v>
      </c>
      <c r="K65" s="671" t="s">
        <v>1487</v>
      </c>
      <c r="L65" s="705">
        <v>2916.16</v>
      </c>
      <c r="M65" s="705">
        <v>2916.16</v>
      </c>
      <c r="N65" s="671">
        <v>1</v>
      </c>
      <c r="O65" s="706">
        <v>0.5</v>
      </c>
      <c r="P65" s="705"/>
      <c r="Q65" s="682">
        <v>0</v>
      </c>
      <c r="R65" s="671"/>
      <c r="S65" s="682">
        <v>0</v>
      </c>
      <c r="T65" s="706"/>
      <c r="U65" s="242">
        <v>0</v>
      </c>
    </row>
    <row r="66" spans="1:21" ht="14.4" customHeight="1" x14ac:dyDescent="0.3">
      <c r="A66" s="680">
        <v>11</v>
      </c>
      <c r="B66" s="671" t="s">
        <v>530</v>
      </c>
      <c r="C66" s="671">
        <v>89301111</v>
      </c>
      <c r="D66" s="703" t="s">
        <v>2330</v>
      </c>
      <c r="E66" s="704" t="s">
        <v>1556</v>
      </c>
      <c r="F66" s="671" t="s">
        <v>1538</v>
      </c>
      <c r="G66" s="671" t="s">
        <v>1577</v>
      </c>
      <c r="H66" s="671" t="s">
        <v>742</v>
      </c>
      <c r="I66" s="671" t="s">
        <v>955</v>
      </c>
      <c r="J66" s="671" t="s">
        <v>557</v>
      </c>
      <c r="K66" s="671" t="s">
        <v>558</v>
      </c>
      <c r="L66" s="705">
        <v>96.63</v>
      </c>
      <c r="M66" s="705">
        <v>193.26</v>
      </c>
      <c r="N66" s="671">
        <v>2</v>
      </c>
      <c r="O66" s="706">
        <v>2</v>
      </c>
      <c r="P66" s="705">
        <v>96.63</v>
      </c>
      <c r="Q66" s="682">
        <v>0.5</v>
      </c>
      <c r="R66" s="671">
        <v>1</v>
      </c>
      <c r="S66" s="682">
        <v>0.5</v>
      </c>
      <c r="T66" s="706">
        <v>1</v>
      </c>
      <c r="U66" s="242">
        <v>0.5</v>
      </c>
    </row>
    <row r="67" spans="1:21" ht="14.4" customHeight="1" x14ac:dyDescent="0.3">
      <c r="A67" s="680">
        <v>11</v>
      </c>
      <c r="B67" s="671" t="s">
        <v>530</v>
      </c>
      <c r="C67" s="671">
        <v>89301111</v>
      </c>
      <c r="D67" s="703" t="s">
        <v>2330</v>
      </c>
      <c r="E67" s="704" t="s">
        <v>1556</v>
      </c>
      <c r="F67" s="671" t="s">
        <v>1538</v>
      </c>
      <c r="G67" s="671" t="s">
        <v>1586</v>
      </c>
      <c r="H67" s="671" t="s">
        <v>529</v>
      </c>
      <c r="I67" s="671" t="s">
        <v>607</v>
      </c>
      <c r="J67" s="671" t="s">
        <v>1587</v>
      </c>
      <c r="K67" s="671" t="s">
        <v>1588</v>
      </c>
      <c r="L67" s="705">
        <v>0</v>
      </c>
      <c r="M67" s="705">
        <v>0</v>
      </c>
      <c r="N67" s="671">
        <v>23</v>
      </c>
      <c r="O67" s="706">
        <v>16.5</v>
      </c>
      <c r="P67" s="705">
        <v>0</v>
      </c>
      <c r="Q67" s="682"/>
      <c r="R67" s="671">
        <v>6</v>
      </c>
      <c r="S67" s="682">
        <v>0.2608695652173913</v>
      </c>
      <c r="T67" s="706">
        <v>4.5</v>
      </c>
      <c r="U67" s="242">
        <v>0.27272727272727271</v>
      </c>
    </row>
    <row r="68" spans="1:21" ht="14.4" customHeight="1" x14ac:dyDescent="0.3">
      <c r="A68" s="680">
        <v>11</v>
      </c>
      <c r="B68" s="671" t="s">
        <v>530</v>
      </c>
      <c r="C68" s="671">
        <v>89301111</v>
      </c>
      <c r="D68" s="703" t="s">
        <v>2330</v>
      </c>
      <c r="E68" s="704" t="s">
        <v>1556</v>
      </c>
      <c r="F68" s="671" t="s">
        <v>1539</v>
      </c>
      <c r="G68" s="671" t="s">
        <v>1589</v>
      </c>
      <c r="H68" s="671" t="s">
        <v>529</v>
      </c>
      <c r="I68" s="671" t="s">
        <v>1590</v>
      </c>
      <c r="J68" s="671" t="s">
        <v>1591</v>
      </c>
      <c r="K68" s="671" t="s">
        <v>1592</v>
      </c>
      <c r="L68" s="705">
        <v>278.75</v>
      </c>
      <c r="M68" s="705">
        <v>557.5</v>
      </c>
      <c r="N68" s="671">
        <v>2</v>
      </c>
      <c r="O68" s="706">
        <v>1</v>
      </c>
      <c r="P68" s="705">
        <v>557.5</v>
      </c>
      <c r="Q68" s="682">
        <v>1</v>
      </c>
      <c r="R68" s="671">
        <v>2</v>
      </c>
      <c r="S68" s="682">
        <v>1</v>
      </c>
      <c r="T68" s="706">
        <v>1</v>
      </c>
      <c r="U68" s="242">
        <v>1</v>
      </c>
    </row>
    <row r="69" spans="1:21" ht="14.4" customHeight="1" x14ac:dyDescent="0.3">
      <c r="A69" s="680">
        <v>11</v>
      </c>
      <c r="B69" s="671" t="s">
        <v>530</v>
      </c>
      <c r="C69" s="671">
        <v>89301111</v>
      </c>
      <c r="D69" s="703" t="s">
        <v>2330</v>
      </c>
      <c r="E69" s="704" t="s">
        <v>1556</v>
      </c>
      <c r="F69" s="671" t="s">
        <v>1539</v>
      </c>
      <c r="G69" s="671" t="s">
        <v>1593</v>
      </c>
      <c r="H69" s="671" t="s">
        <v>529</v>
      </c>
      <c r="I69" s="671" t="s">
        <v>1653</v>
      </c>
      <c r="J69" s="671" t="s">
        <v>1654</v>
      </c>
      <c r="K69" s="671" t="s">
        <v>1655</v>
      </c>
      <c r="L69" s="705">
        <v>245.43</v>
      </c>
      <c r="M69" s="705">
        <v>245.43</v>
      </c>
      <c r="N69" s="671">
        <v>1</v>
      </c>
      <c r="O69" s="706">
        <v>1</v>
      </c>
      <c r="P69" s="705">
        <v>245.43</v>
      </c>
      <c r="Q69" s="682">
        <v>1</v>
      </c>
      <c r="R69" s="671">
        <v>1</v>
      </c>
      <c r="S69" s="682">
        <v>1</v>
      </c>
      <c r="T69" s="706">
        <v>1</v>
      </c>
      <c r="U69" s="242">
        <v>1</v>
      </c>
    </row>
    <row r="70" spans="1:21" ht="14.4" customHeight="1" x14ac:dyDescent="0.3">
      <c r="A70" s="680">
        <v>11</v>
      </c>
      <c r="B70" s="671" t="s">
        <v>530</v>
      </c>
      <c r="C70" s="671">
        <v>89301111</v>
      </c>
      <c r="D70" s="703" t="s">
        <v>2330</v>
      </c>
      <c r="E70" s="704" t="s">
        <v>1556</v>
      </c>
      <c r="F70" s="671" t="s">
        <v>1539</v>
      </c>
      <c r="G70" s="671" t="s">
        <v>1593</v>
      </c>
      <c r="H70" s="671" t="s">
        <v>529</v>
      </c>
      <c r="I70" s="671" t="s">
        <v>1597</v>
      </c>
      <c r="J70" s="671" t="s">
        <v>1598</v>
      </c>
      <c r="K70" s="671" t="s">
        <v>1599</v>
      </c>
      <c r="L70" s="705">
        <v>1000</v>
      </c>
      <c r="M70" s="705">
        <v>1000</v>
      </c>
      <c r="N70" s="671">
        <v>1</v>
      </c>
      <c r="O70" s="706">
        <v>1</v>
      </c>
      <c r="P70" s="705">
        <v>1000</v>
      </c>
      <c r="Q70" s="682">
        <v>1</v>
      </c>
      <c r="R70" s="671">
        <v>1</v>
      </c>
      <c r="S70" s="682">
        <v>1</v>
      </c>
      <c r="T70" s="706">
        <v>1</v>
      </c>
      <c r="U70" s="242">
        <v>1</v>
      </c>
    </row>
    <row r="71" spans="1:21" ht="14.4" customHeight="1" x14ac:dyDescent="0.3">
      <c r="A71" s="680">
        <v>11</v>
      </c>
      <c r="B71" s="671" t="s">
        <v>530</v>
      </c>
      <c r="C71" s="671">
        <v>89301111</v>
      </c>
      <c r="D71" s="703" t="s">
        <v>2330</v>
      </c>
      <c r="E71" s="704" t="s">
        <v>1556</v>
      </c>
      <c r="F71" s="671" t="s">
        <v>1539</v>
      </c>
      <c r="G71" s="671" t="s">
        <v>1593</v>
      </c>
      <c r="H71" s="671" t="s">
        <v>529</v>
      </c>
      <c r="I71" s="671" t="s">
        <v>1600</v>
      </c>
      <c r="J71" s="671" t="s">
        <v>1601</v>
      </c>
      <c r="K71" s="671" t="s">
        <v>1602</v>
      </c>
      <c r="L71" s="705">
        <v>500</v>
      </c>
      <c r="M71" s="705">
        <v>1000</v>
      </c>
      <c r="N71" s="671">
        <v>2</v>
      </c>
      <c r="O71" s="706">
        <v>2</v>
      </c>
      <c r="P71" s="705">
        <v>1000</v>
      </c>
      <c r="Q71" s="682">
        <v>1</v>
      </c>
      <c r="R71" s="671">
        <v>2</v>
      </c>
      <c r="S71" s="682">
        <v>1</v>
      </c>
      <c r="T71" s="706">
        <v>2</v>
      </c>
      <c r="U71" s="242">
        <v>1</v>
      </c>
    </row>
    <row r="72" spans="1:21" ht="14.4" customHeight="1" x14ac:dyDescent="0.3">
      <c r="A72" s="680">
        <v>11</v>
      </c>
      <c r="B72" s="671" t="s">
        <v>530</v>
      </c>
      <c r="C72" s="671">
        <v>89301111</v>
      </c>
      <c r="D72" s="703" t="s">
        <v>2330</v>
      </c>
      <c r="E72" s="704" t="s">
        <v>1556</v>
      </c>
      <c r="F72" s="671" t="s">
        <v>1539</v>
      </c>
      <c r="G72" s="671" t="s">
        <v>1593</v>
      </c>
      <c r="H72" s="671" t="s">
        <v>529</v>
      </c>
      <c r="I72" s="671" t="s">
        <v>1606</v>
      </c>
      <c r="J72" s="671" t="s">
        <v>1607</v>
      </c>
      <c r="K72" s="671" t="s">
        <v>1608</v>
      </c>
      <c r="L72" s="705">
        <v>971.25</v>
      </c>
      <c r="M72" s="705">
        <v>971.25</v>
      </c>
      <c r="N72" s="671">
        <v>1</v>
      </c>
      <c r="O72" s="706">
        <v>1</v>
      </c>
      <c r="P72" s="705">
        <v>971.25</v>
      </c>
      <c r="Q72" s="682">
        <v>1</v>
      </c>
      <c r="R72" s="671">
        <v>1</v>
      </c>
      <c r="S72" s="682">
        <v>1</v>
      </c>
      <c r="T72" s="706">
        <v>1</v>
      </c>
      <c r="U72" s="242">
        <v>1</v>
      </c>
    </row>
    <row r="73" spans="1:21" ht="14.4" customHeight="1" x14ac:dyDescent="0.3">
      <c r="A73" s="680">
        <v>11</v>
      </c>
      <c r="B73" s="671" t="s">
        <v>530</v>
      </c>
      <c r="C73" s="671">
        <v>89301111</v>
      </c>
      <c r="D73" s="703" t="s">
        <v>2330</v>
      </c>
      <c r="E73" s="704" t="s">
        <v>1556</v>
      </c>
      <c r="F73" s="671" t="s">
        <v>1539</v>
      </c>
      <c r="G73" s="671" t="s">
        <v>1593</v>
      </c>
      <c r="H73" s="671" t="s">
        <v>529</v>
      </c>
      <c r="I73" s="671" t="s">
        <v>1656</v>
      </c>
      <c r="J73" s="671" t="s">
        <v>1657</v>
      </c>
      <c r="K73" s="671" t="s">
        <v>1658</v>
      </c>
      <c r="L73" s="705">
        <v>249.37</v>
      </c>
      <c r="M73" s="705">
        <v>249.37</v>
      </c>
      <c r="N73" s="671">
        <v>1</v>
      </c>
      <c r="O73" s="706">
        <v>1</v>
      </c>
      <c r="P73" s="705">
        <v>249.37</v>
      </c>
      <c r="Q73" s="682">
        <v>1</v>
      </c>
      <c r="R73" s="671">
        <v>1</v>
      </c>
      <c r="S73" s="682">
        <v>1</v>
      </c>
      <c r="T73" s="706">
        <v>1</v>
      </c>
      <c r="U73" s="242">
        <v>1</v>
      </c>
    </row>
    <row r="74" spans="1:21" ht="14.4" customHeight="1" x14ac:dyDescent="0.3">
      <c r="A74" s="680">
        <v>11</v>
      </c>
      <c r="B74" s="671" t="s">
        <v>530</v>
      </c>
      <c r="C74" s="671">
        <v>89301111</v>
      </c>
      <c r="D74" s="703" t="s">
        <v>2330</v>
      </c>
      <c r="E74" s="704" t="s">
        <v>1558</v>
      </c>
      <c r="F74" s="671" t="s">
        <v>1538</v>
      </c>
      <c r="G74" s="671" t="s">
        <v>1570</v>
      </c>
      <c r="H74" s="671" t="s">
        <v>742</v>
      </c>
      <c r="I74" s="671" t="s">
        <v>831</v>
      </c>
      <c r="J74" s="671" t="s">
        <v>832</v>
      </c>
      <c r="K74" s="671" t="s">
        <v>1471</v>
      </c>
      <c r="L74" s="705">
        <v>184.22</v>
      </c>
      <c r="M74" s="705">
        <v>184.22</v>
      </c>
      <c r="N74" s="671">
        <v>1</v>
      </c>
      <c r="O74" s="706">
        <v>0.5</v>
      </c>
      <c r="P74" s="705">
        <v>184.22</v>
      </c>
      <c r="Q74" s="682">
        <v>1</v>
      </c>
      <c r="R74" s="671">
        <v>1</v>
      </c>
      <c r="S74" s="682">
        <v>1</v>
      </c>
      <c r="T74" s="706">
        <v>0.5</v>
      </c>
      <c r="U74" s="242">
        <v>1</v>
      </c>
    </row>
    <row r="75" spans="1:21" ht="14.4" customHeight="1" x14ac:dyDescent="0.3">
      <c r="A75" s="680">
        <v>11</v>
      </c>
      <c r="B75" s="671" t="s">
        <v>530</v>
      </c>
      <c r="C75" s="671">
        <v>89301111</v>
      </c>
      <c r="D75" s="703" t="s">
        <v>2330</v>
      </c>
      <c r="E75" s="704" t="s">
        <v>1558</v>
      </c>
      <c r="F75" s="671" t="s">
        <v>1538</v>
      </c>
      <c r="G75" s="671" t="s">
        <v>1576</v>
      </c>
      <c r="H75" s="671" t="s">
        <v>742</v>
      </c>
      <c r="I75" s="671" t="s">
        <v>747</v>
      </c>
      <c r="J75" s="671" t="s">
        <v>748</v>
      </c>
      <c r="K75" s="671" t="s">
        <v>749</v>
      </c>
      <c r="L75" s="705">
        <v>937.93</v>
      </c>
      <c r="M75" s="705">
        <v>16882.740000000002</v>
      </c>
      <c r="N75" s="671">
        <v>18</v>
      </c>
      <c r="O75" s="706">
        <v>16.5</v>
      </c>
      <c r="P75" s="705">
        <v>15944.810000000001</v>
      </c>
      <c r="Q75" s="682">
        <v>0.94444444444444442</v>
      </c>
      <c r="R75" s="671">
        <v>17</v>
      </c>
      <c r="S75" s="682">
        <v>0.94444444444444442</v>
      </c>
      <c r="T75" s="706">
        <v>15.5</v>
      </c>
      <c r="U75" s="242">
        <v>0.93939393939393945</v>
      </c>
    </row>
    <row r="76" spans="1:21" ht="14.4" customHeight="1" x14ac:dyDescent="0.3">
      <c r="A76" s="680">
        <v>11</v>
      </c>
      <c r="B76" s="671" t="s">
        <v>530</v>
      </c>
      <c r="C76" s="671">
        <v>89301111</v>
      </c>
      <c r="D76" s="703" t="s">
        <v>2330</v>
      </c>
      <c r="E76" s="704" t="s">
        <v>1558</v>
      </c>
      <c r="F76" s="671" t="s">
        <v>1538</v>
      </c>
      <c r="G76" s="671" t="s">
        <v>1586</v>
      </c>
      <c r="H76" s="671" t="s">
        <v>529</v>
      </c>
      <c r="I76" s="671" t="s">
        <v>607</v>
      </c>
      <c r="J76" s="671" t="s">
        <v>1587</v>
      </c>
      <c r="K76" s="671" t="s">
        <v>1588</v>
      </c>
      <c r="L76" s="705">
        <v>0</v>
      </c>
      <c r="M76" s="705">
        <v>0</v>
      </c>
      <c r="N76" s="671">
        <v>1</v>
      </c>
      <c r="O76" s="706">
        <v>1</v>
      </c>
      <c r="P76" s="705"/>
      <c r="Q76" s="682"/>
      <c r="R76" s="671"/>
      <c r="S76" s="682">
        <v>0</v>
      </c>
      <c r="T76" s="706"/>
      <c r="U76" s="242">
        <v>0</v>
      </c>
    </row>
    <row r="77" spans="1:21" ht="14.4" customHeight="1" x14ac:dyDescent="0.3">
      <c r="A77" s="680">
        <v>11</v>
      </c>
      <c r="B77" s="671" t="s">
        <v>530</v>
      </c>
      <c r="C77" s="671">
        <v>89301111</v>
      </c>
      <c r="D77" s="703" t="s">
        <v>2330</v>
      </c>
      <c r="E77" s="704" t="s">
        <v>1558</v>
      </c>
      <c r="F77" s="671" t="s">
        <v>1539</v>
      </c>
      <c r="G77" s="671" t="s">
        <v>1593</v>
      </c>
      <c r="H77" s="671" t="s">
        <v>529</v>
      </c>
      <c r="I77" s="671" t="s">
        <v>1594</v>
      </c>
      <c r="J77" s="671" t="s">
        <v>1595</v>
      </c>
      <c r="K77" s="671" t="s">
        <v>1596</v>
      </c>
      <c r="L77" s="705">
        <v>492.18</v>
      </c>
      <c r="M77" s="705">
        <v>984.36</v>
      </c>
      <c r="N77" s="671">
        <v>2</v>
      </c>
      <c r="O77" s="706">
        <v>2</v>
      </c>
      <c r="P77" s="705">
        <v>984.36</v>
      </c>
      <c r="Q77" s="682">
        <v>1</v>
      </c>
      <c r="R77" s="671">
        <v>2</v>
      </c>
      <c r="S77" s="682">
        <v>1</v>
      </c>
      <c r="T77" s="706">
        <v>2</v>
      </c>
      <c r="U77" s="242">
        <v>1</v>
      </c>
    </row>
    <row r="78" spans="1:21" ht="14.4" customHeight="1" x14ac:dyDescent="0.3">
      <c r="A78" s="680">
        <v>11</v>
      </c>
      <c r="B78" s="671" t="s">
        <v>530</v>
      </c>
      <c r="C78" s="671">
        <v>89301111</v>
      </c>
      <c r="D78" s="703" t="s">
        <v>2330</v>
      </c>
      <c r="E78" s="704" t="s">
        <v>1558</v>
      </c>
      <c r="F78" s="671" t="s">
        <v>1539</v>
      </c>
      <c r="G78" s="671" t="s">
        <v>1593</v>
      </c>
      <c r="H78" s="671" t="s">
        <v>529</v>
      </c>
      <c r="I78" s="671" t="s">
        <v>1600</v>
      </c>
      <c r="J78" s="671" t="s">
        <v>1601</v>
      </c>
      <c r="K78" s="671" t="s">
        <v>1602</v>
      </c>
      <c r="L78" s="705">
        <v>500</v>
      </c>
      <c r="M78" s="705">
        <v>1000</v>
      </c>
      <c r="N78" s="671">
        <v>2</v>
      </c>
      <c r="O78" s="706">
        <v>2</v>
      </c>
      <c r="P78" s="705">
        <v>500</v>
      </c>
      <c r="Q78" s="682">
        <v>0.5</v>
      </c>
      <c r="R78" s="671">
        <v>1</v>
      </c>
      <c r="S78" s="682">
        <v>0.5</v>
      </c>
      <c r="T78" s="706">
        <v>1</v>
      </c>
      <c r="U78" s="242">
        <v>0.5</v>
      </c>
    </row>
    <row r="79" spans="1:21" ht="14.4" customHeight="1" x14ac:dyDescent="0.3">
      <c r="A79" s="680">
        <v>11</v>
      </c>
      <c r="B79" s="671" t="s">
        <v>530</v>
      </c>
      <c r="C79" s="671">
        <v>89301111</v>
      </c>
      <c r="D79" s="703" t="s">
        <v>2330</v>
      </c>
      <c r="E79" s="704" t="s">
        <v>1558</v>
      </c>
      <c r="F79" s="671" t="s">
        <v>1539</v>
      </c>
      <c r="G79" s="671" t="s">
        <v>1593</v>
      </c>
      <c r="H79" s="671" t="s">
        <v>529</v>
      </c>
      <c r="I79" s="671" t="s">
        <v>1606</v>
      </c>
      <c r="J79" s="671" t="s">
        <v>1607</v>
      </c>
      <c r="K79" s="671" t="s">
        <v>1608</v>
      </c>
      <c r="L79" s="705">
        <v>971.25</v>
      </c>
      <c r="M79" s="705">
        <v>3885</v>
      </c>
      <c r="N79" s="671">
        <v>4</v>
      </c>
      <c r="O79" s="706">
        <v>4</v>
      </c>
      <c r="P79" s="705">
        <v>3885</v>
      </c>
      <c r="Q79" s="682">
        <v>1</v>
      </c>
      <c r="R79" s="671">
        <v>4</v>
      </c>
      <c r="S79" s="682">
        <v>1</v>
      </c>
      <c r="T79" s="706">
        <v>4</v>
      </c>
      <c r="U79" s="242">
        <v>1</v>
      </c>
    </row>
    <row r="80" spans="1:21" ht="14.4" customHeight="1" x14ac:dyDescent="0.3">
      <c r="A80" s="680">
        <v>11</v>
      </c>
      <c r="B80" s="671" t="s">
        <v>530</v>
      </c>
      <c r="C80" s="671">
        <v>89301111</v>
      </c>
      <c r="D80" s="703" t="s">
        <v>2330</v>
      </c>
      <c r="E80" s="704" t="s">
        <v>1558</v>
      </c>
      <c r="F80" s="671" t="s">
        <v>1539</v>
      </c>
      <c r="G80" s="671" t="s">
        <v>1593</v>
      </c>
      <c r="H80" s="671" t="s">
        <v>529</v>
      </c>
      <c r="I80" s="671" t="s">
        <v>1659</v>
      </c>
      <c r="J80" s="671" t="s">
        <v>1660</v>
      </c>
      <c r="K80" s="671"/>
      <c r="L80" s="705">
        <v>500</v>
      </c>
      <c r="M80" s="705">
        <v>500</v>
      </c>
      <c r="N80" s="671">
        <v>1</v>
      </c>
      <c r="O80" s="706">
        <v>1</v>
      </c>
      <c r="P80" s="705"/>
      <c r="Q80" s="682">
        <v>0</v>
      </c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11</v>
      </c>
      <c r="B81" s="671" t="s">
        <v>530</v>
      </c>
      <c r="C81" s="671">
        <v>89301111</v>
      </c>
      <c r="D81" s="703" t="s">
        <v>2330</v>
      </c>
      <c r="E81" s="704" t="s">
        <v>1558</v>
      </c>
      <c r="F81" s="671" t="s">
        <v>1539</v>
      </c>
      <c r="G81" s="671" t="s">
        <v>1593</v>
      </c>
      <c r="H81" s="671" t="s">
        <v>529</v>
      </c>
      <c r="I81" s="671" t="s">
        <v>1609</v>
      </c>
      <c r="J81" s="671" t="s">
        <v>1610</v>
      </c>
      <c r="K81" s="671"/>
      <c r="L81" s="705">
        <v>1000</v>
      </c>
      <c r="M81" s="705">
        <v>1000</v>
      </c>
      <c r="N81" s="671">
        <v>1</v>
      </c>
      <c r="O81" s="706">
        <v>1</v>
      </c>
      <c r="P81" s="705"/>
      <c r="Q81" s="682">
        <v>0</v>
      </c>
      <c r="R81" s="671"/>
      <c r="S81" s="682">
        <v>0</v>
      </c>
      <c r="T81" s="706"/>
      <c r="U81" s="242">
        <v>0</v>
      </c>
    </row>
    <row r="82" spans="1:21" ht="14.4" customHeight="1" x14ac:dyDescent="0.3">
      <c r="A82" s="680">
        <v>11</v>
      </c>
      <c r="B82" s="671" t="s">
        <v>530</v>
      </c>
      <c r="C82" s="671">
        <v>89301111</v>
      </c>
      <c r="D82" s="703" t="s">
        <v>2330</v>
      </c>
      <c r="E82" s="704" t="s">
        <v>1559</v>
      </c>
      <c r="F82" s="671" t="s">
        <v>1538</v>
      </c>
      <c r="G82" s="671" t="s">
        <v>1570</v>
      </c>
      <c r="H82" s="671" t="s">
        <v>742</v>
      </c>
      <c r="I82" s="671" t="s">
        <v>831</v>
      </c>
      <c r="J82" s="671" t="s">
        <v>832</v>
      </c>
      <c r="K82" s="671" t="s">
        <v>1471</v>
      </c>
      <c r="L82" s="705">
        <v>184.22</v>
      </c>
      <c r="M82" s="705">
        <v>1657.98</v>
      </c>
      <c r="N82" s="671">
        <v>9</v>
      </c>
      <c r="O82" s="706">
        <v>3</v>
      </c>
      <c r="P82" s="705">
        <v>368.44</v>
      </c>
      <c r="Q82" s="682">
        <v>0.22222222222222221</v>
      </c>
      <c r="R82" s="671">
        <v>2</v>
      </c>
      <c r="S82" s="682">
        <v>0.22222222222222221</v>
      </c>
      <c r="T82" s="706">
        <v>0.5</v>
      </c>
      <c r="U82" s="242">
        <v>0.16666666666666666</v>
      </c>
    </row>
    <row r="83" spans="1:21" ht="14.4" customHeight="1" x14ac:dyDescent="0.3">
      <c r="A83" s="680">
        <v>11</v>
      </c>
      <c r="B83" s="671" t="s">
        <v>530</v>
      </c>
      <c r="C83" s="671">
        <v>89301111</v>
      </c>
      <c r="D83" s="703" t="s">
        <v>2330</v>
      </c>
      <c r="E83" s="704" t="s">
        <v>1559</v>
      </c>
      <c r="F83" s="671" t="s">
        <v>1538</v>
      </c>
      <c r="G83" s="671" t="s">
        <v>1571</v>
      </c>
      <c r="H83" s="671" t="s">
        <v>529</v>
      </c>
      <c r="I83" s="671" t="s">
        <v>569</v>
      </c>
      <c r="J83" s="671" t="s">
        <v>1572</v>
      </c>
      <c r="K83" s="671" t="s">
        <v>1573</v>
      </c>
      <c r="L83" s="705">
        <v>18.940000000000001</v>
      </c>
      <c r="M83" s="705">
        <v>18.940000000000001</v>
      </c>
      <c r="N83" s="671">
        <v>1</v>
      </c>
      <c r="O83" s="706">
        <v>0.5</v>
      </c>
      <c r="P83" s="705">
        <v>18.940000000000001</v>
      </c>
      <c r="Q83" s="682">
        <v>1</v>
      </c>
      <c r="R83" s="671">
        <v>1</v>
      </c>
      <c r="S83" s="682">
        <v>1</v>
      </c>
      <c r="T83" s="706">
        <v>0.5</v>
      </c>
      <c r="U83" s="242">
        <v>1</v>
      </c>
    </row>
    <row r="84" spans="1:21" ht="14.4" customHeight="1" x14ac:dyDescent="0.3">
      <c r="A84" s="680">
        <v>11</v>
      </c>
      <c r="B84" s="671" t="s">
        <v>530</v>
      </c>
      <c r="C84" s="671">
        <v>89301111</v>
      </c>
      <c r="D84" s="703" t="s">
        <v>2330</v>
      </c>
      <c r="E84" s="704" t="s">
        <v>1559</v>
      </c>
      <c r="F84" s="671" t="s">
        <v>1538</v>
      </c>
      <c r="G84" s="671" t="s">
        <v>1574</v>
      </c>
      <c r="H84" s="671" t="s">
        <v>529</v>
      </c>
      <c r="I84" s="671" t="s">
        <v>897</v>
      </c>
      <c r="J84" s="671" t="s">
        <v>898</v>
      </c>
      <c r="K84" s="671" t="s">
        <v>1575</v>
      </c>
      <c r="L84" s="705">
        <v>0</v>
      </c>
      <c r="M84" s="705">
        <v>0</v>
      </c>
      <c r="N84" s="671">
        <v>8</v>
      </c>
      <c r="O84" s="706">
        <v>4.5</v>
      </c>
      <c r="P84" s="705">
        <v>0</v>
      </c>
      <c r="Q84" s="682"/>
      <c r="R84" s="671">
        <v>2</v>
      </c>
      <c r="S84" s="682">
        <v>0.25</v>
      </c>
      <c r="T84" s="706">
        <v>1</v>
      </c>
      <c r="U84" s="242">
        <v>0.22222222222222221</v>
      </c>
    </row>
    <row r="85" spans="1:21" ht="14.4" customHeight="1" x14ac:dyDescent="0.3">
      <c r="A85" s="680">
        <v>11</v>
      </c>
      <c r="B85" s="671" t="s">
        <v>530</v>
      </c>
      <c r="C85" s="671">
        <v>89301111</v>
      </c>
      <c r="D85" s="703" t="s">
        <v>2330</v>
      </c>
      <c r="E85" s="704" t="s">
        <v>1559</v>
      </c>
      <c r="F85" s="671" t="s">
        <v>1538</v>
      </c>
      <c r="G85" s="671" t="s">
        <v>1625</v>
      </c>
      <c r="H85" s="671" t="s">
        <v>742</v>
      </c>
      <c r="I85" s="671" t="s">
        <v>984</v>
      </c>
      <c r="J85" s="671" t="s">
        <v>985</v>
      </c>
      <c r="K85" s="671" t="s">
        <v>986</v>
      </c>
      <c r="L85" s="705">
        <v>154.01</v>
      </c>
      <c r="M85" s="705">
        <v>462.03</v>
      </c>
      <c r="N85" s="671">
        <v>3</v>
      </c>
      <c r="O85" s="706">
        <v>1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11</v>
      </c>
      <c r="B86" s="671" t="s">
        <v>530</v>
      </c>
      <c r="C86" s="671">
        <v>89301111</v>
      </c>
      <c r="D86" s="703" t="s">
        <v>2330</v>
      </c>
      <c r="E86" s="704" t="s">
        <v>1559</v>
      </c>
      <c r="F86" s="671" t="s">
        <v>1538</v>
      </c>
      <c r="G86" s="671" t="s">
        <v>1661</v>
      </c>
      <c r="H86" s="671" t="s">
        <v>529</v>
      </c>
      <c r="I86" s="671" t="s">
        <v>1662</v>
      </c>
      <c r="J86" s="671" t="s">
        <v>1663</v>
      </c>
      <c r="K86" s="671" t="s">
        <v>1664</v>
      </c>
      <c r="L86" s="705">
        <v>0</v>
      </c>
      <c r="M86" s="705">
        <v>0</v>
      </c>
      <c r="N86" s="671">
        <v>1</v>
      </c>
      <c r="O86" s="706">
        <v>0.5</v>
      </c>
      <c r="P86" s="705">
        <v>0</v>
      </c>
      <c r="Q86" s="682"/>
      <c r="R86" s="671">
        <v>1</v>
      </c>
      <c r="S86" s="682">
        <v>1</v>
      </c>
      <c r="T86" s="706">
        <v>0.5</v>
      </c>
      <c r="U86" s="242">
        <v>1</v>
      </c>
    </row>
    <row r="87" spans="1:21" ht="14.4" customHeight="1" x14ac:dyDescent="0.3">
      <c r="A87" s="680">
        <v>11</v>
      </c>
      <c r="B87" s="671" t="s">
        <v>530</v>
      </c>
      <c r="C87" s="671">
        <v>89301111</v>
      </c>
      <c r="D87" s="703" t="s">
        <v>2330</v>
      </c>
      <c r="E87" s="704" t="s">
        <v>1559</v>
      </c>
      <c r="F87" s="671" t="s">
        <v>1538</v>
      </c>
      <c r="G87" s="671" t="s">
        <v>1576</v>
      </c>
      <c r="H87" s="671" t="s">
        <v>742</v>
      </c>
      <c r="I87" s="671" t="s">
        <v>800</v>
      </c>
      <c r="J87" s="671" t="s">
        <v>748</v>
      </c>
      <c r="K87" s="671" t="s">
        <v>801</v>
      </c>
      <c r="L87" s="705">
        <v>625.29</v>
      </c>
      <c r="M87" s="705">
        <v>10004.64</v>
      </c>
      <c r="N87" s="671">
        <v>16</v>
      </c>
      <c r="O87" s="706">
        <v>7</v>
      </c>
      <c r="P87" s="705">
        <v>4377.03</v>
      </c>
      <c r="Q87" s="682">
        <v>0.4375</v>
      </c>
      <c r="R87" s="671">
        <v>7</v>
      </c>
      <c r="S87" s="682">
        <v>0.4375</v>
      </c>
      <c r="T87" s="706">
        <v>4</v>
      </c>
      <c r="U87" s="242">
        <v>0.5714285714285714</v>
      </c>
    </row>
    <row r="88" spans="1:21" ht="14.4" customHeight="1" x14ac:dyDescent="0.3">
      <c r="A88" s="680">
        <v>11</v>
      </c>
      <c r="B88" s="671" t="s">
        <v>530</v>
      </c>
      <c r="C88" s="671">
        <v>89301111</v>
      </c>
      <c r="D88" s="703" t="s">
        <v>2330</v>
      </c>
      <c r="E88" s="704" t="s">
        <v>1559</v>
      </c>
      <c r="F88" s="671" t="s">
        <v>1538</v>
      </c>
      <c r="G88" s="671" t="s">
        <v>1576</v>
      </c>
      <c r="H88" s="671" t="s">
        <v>742</v>
      </c>
      <c r="I88" s="671" t="s">
        <v>747</v>
      </c>
      <c r="J88" s="671" t="s">
        <v>748</v>
      </c>
      <c r="K88" s="671" t="s">
        <v>749</v>
      </c>
      <c r="L88" s="705">
        <v>937.93</v>
      </c>
      <c r="M88" s="705">
        <v>97544.720000000016</v>
      </c>
      <c r="N88" s="671">
        <v>104</v>
      </c>
      <c r="O88" s="706">
        <v>42.5</v>
      </c>
      <c r="P88" s="705">
        <v>53462.010000000009</v>
      </c>
      <c r="Q88" s="682">
        <v>0.54807692307692313</v>
      </c>
      <c r="R88" s="671">
        <v>57</v>
      </c>
      <c r="S88" s="682">
        <v>0.54807692307692313</v>
      </c>
      <c r="T88" s="706">
        <v>25.5</v>
      </c>
      <c r="U88" s="242">
        <v>0.6</v>
      </c>
    </row>
    <row r="89" spans="1:21" ht="14.4" customHeight="1" x14ac:dyDescent="0.3">
      <c r="A89" s="680">
        <v>11</v>
      </c>
      <c r="B89" s="671" t="s">
        <v>530</v>
      </c>
      <c r="C89" s="671">
        <v>89301111</v>
      </c>
      <c r="D89" s="703" t="s">
        <v>2330</v>
      </c>
      <c r="E89" s="704" t="s">
        <v>1559</v>
      </c>
      <c r="F89" s="671" t="s">
        <v>1538</v>
      </c>
      <c r="G89" s="671" t="s">
        <v>1576</v>
      </c>
      <c r="H89" s="671" t="s">
        <v>742</v>
      </c>
      <c r="I89" s="671" t="s">
        <v>751</v>
      </c>
      <c r="J89" s="671" t="s">
        <v>748</v>
      </c>
      <c r="K89" s="671" t="s">
        <v>752</v>
      </c>
      <c r="L89" s="705">
        <v>1166.47</v>
      </c>
      <c r="M89" s="705">
        <v>2332.94</v>
      </c>
      <c r="N89" s="671">
        <v>2</v>
      </c>
      <c r="O89" s="706">
        <v>1</v>
      </c>
      <c r="P89" s="705"/>
      <c r="Q89" s="682">
        <v>0</v>
      </c>
      <c r="R89" s="671"/>
      <c r="S89" s="682">
        <v>0</v>
      </c>
      <c r="T89" s="706"/>
      <c r="U89" s="242">
        <v>0</v>
      </c>
    </row>
    <row r="90" spans="1:21" ht="14.4" customHeight="1" x14ac:dyDescent="0.3">
      <c r="A90" s="680">
        <v>11</v>
      </c>
      <c r="B90" s="671" t="s">
        <v>530</v>
      </c>
      <c r="C90" s="671">
        <v>89301111</v>
      </c>
      <c r="D90" s="703" t="s">
        <v>2330</v>
      </c>
      <c r="E90" s="704" t="s">
        <v>1559</v>
      </c>
      <c r="F90" s="671" t="s">
        <v>1538</v>
      </c>
      <c r="G90" s="671" t="s">
        <v>1586</v>
      </c>
      <c r="H90" s="671" t="s">
        <v>529</v>
      </c>
      <c r="I90" s="671" t="s">
        <v>607</v>
      </c>
      <c r="J90" s="671" t="s">
        <v>1587</v>
      </c>
      <c r="K90" s="671" t="s">
        <v>1588</v>
      </c>
      <c r="L90" s="705">
        <v>0</v>
      </c>
      <c r="M90" s="705">
        <v>0</v>
      </c>
      <c r="N90" s="671">
        <v>16</v>
      </c>
      <c r="O90" s="706">
        <v>11</v>
      </c>
      <c r="P90" s="705">
        <v>0</v>
      </c>
      <c r="Q90" s="682"/>
      <c r="R90" s="671">
        <v>10</v>
      </c>
      <c r="S90" s="682">
        <v>0.625</v>
      </c>
      <c r="T90" s="706">
        <v>6</v>
      </c>
      <c r="U90" s="242">
        <v>0.54545454545454541</v>
      </c>
    </row>
    <row r="91" spans="1:21" ht="14.4" customHeight="1" x14ac:dyDescent="0.3">
      <c r="A91" s="680">
        <v>11</v>
      </c>
      <c r="B91" s="671" t="s">
        <v>530</v>
      </c>
      <c r="C91" s="671">
        <v>89301111</v>
      </c>
      <c r="D91" s="703" t="s">
        <v>2330</v>
      </c>
      <c r="E91" s="704" t="s">
        <v>1559</v>
      </c>
      <c r="F91" s="671" t="s">
        <v>1539</v>
      </c>
      <c r="G91" s="671" t="s">
        <v>1593</v>
      </c>
      <c r="H91" s="671" t="s">
        <v>529</v>
      </c>
      <c r="I91" s="671" t="s">
        <v>1653</v>
      </c>
      <c r="J91" s="671" t="s">
        <v>1654</v>
      </c>
      <c r="K91" s="671" t="s">
        <v>1655</v>
      </c>
      <c r="L91" s="705">
        <v>245.43</v>
      </c>
      <c r="M91" s="705">
        <v>490.86</v>
      </c>
      <c r="N91" s="671">
        <v>2</v>
      </c>
      <c r="O91" s="706">
        <v>2</v>
      </c>
      <c r="P91" s="705">
        <v>490.86</v>
      </c>
      <c r="Q91" s="682">
        <v>1</v>
      </c>
      <c r="R91" s="671">
        <v>2</v>
      </c>
      <c r="S91" s="682">
        <v>1</v>
      </c>
      <c r="T91" s="706">
        <v>2</v>
      </c>
      <c r="U91" s="242">
        <v>1</v>
      </c>
    </row>
    <row r="92" spans="1:21" ht="14.4" customHeight="1" x14ac:dyDescent="0.3">
      <c r="A92" s="680">
        <v>11</v>
      </c>
      <c r="B92" s="671" t="s">
        <v>530</v>
      </c>
      <c r="C92" s="671">
        <v>89301111</v>
      </c>
      <c r="D92" s="703" t="s">
        <v>2330</v>
      </c>
      <c r="E92" s="704" t="s">
        <v>1559</v>
      </c>
      <c r="F92" s="671" t="s">
        <v>1539</v>
      </c>
      <c r="G92" s="671" t="s">
        <v>1593</v>
      </c>
      <c r="H92" s="671" t="s">
        <v>529</v>
      </c>
      <c r="I92" s="671" t="s">
        <v>1597</v>
      </c>
      <c r="J92" s="671" t="s">
        <v>1598</v>
      </c>
      <c r="K92" s="671" t="s">
        <v>1599</v>
      </c>
      <c r="L92" s="705">
        <v>1000</v>
      </c>
      <c r="M92" s="705">
        <v>2000</v>
      </c>
      <c r="N92" s="671">
        <v>2</v>
      </c>
      <c r="O92" s="706">
        <v>2</v>
      </c>
      <c r="P92" s="705">
        <v>2000</v>
      </c>
      <c r="Q92" s="682">
        <v>1</v>
      </c>
      <c r="R92" s="671">
        <v>2</v>
      </c>
      <c r="S92" s="682">
        <v>1</v>
      </c>
      <c r="T92" s="706">
        <v>2</v>
      </c>
      <c r="U92" s="242">
        <v>1</v>
      </c>
    </row>
    <row r="93" spans="1:21" ht="14.4" customHeight="1" x14ac:dyDescent="0.3">
      <c r="A93" s="680">
        <v>11</v>
      </c>
      <c r="B93" s="671" t="s">
        <v>530</v>
      </c>
      <c r="C93" s="671">
        <v>89301111</v>
      </c>
      <c r="D93" s="703" t="s">
        <v>2330</v>
      </c>
      <c r="E93" s="704" t="s">
        <v>1559</v>
      </c>
      <c r="F93" s="671" t="s">
        <v>1539</v>
      </c>
      <c r="G93" s="671" t="s">
        <v>1593</v>
      </c>
      <c r="H93" s="671" t="s">
        <v>529</v>
      </c>
      <c r="I93" s="671" t="s">
        <v>1600</v>
      </c>
      <c r="J93" s="671" t="s">
        <v>1601</v>
      </c>
      <c r="K93" s="671" t="s">
        <v>1602</v>
      </c>
      <c r="L93" s="705">
        <v>500</v>
      </c>
      <c r="M93" s="705">
        <v>3500</v>
      </c>
      <c r="N93" s="671">
        <v>7</v>
      </c>
      <c r="O93" s="706">
        <v>7</v>
      </c>
      <c r="P93" s="705">
        <v>3500</v>
      </c>
      <c r="Q93" s="682">
        <v>1</v>
      </c>
      <c r="R93" s="671">
        <v>7</v>
      </c>
      <c r="S93" s="682">
        <v>1</v>
      </c>
      <c r="T93" s="706">
        <v>7</v>
      </c>
      <c r="U93" s="242">
        <v>1</v>
      </c>
    </row>
    <row r="94" spans="1:21" ht="14.4" customHeight="1" x14ac:dyDescent="0.3">
      <c r="A94" s="680">
        <v>11</v>
      </c>
      <c r="B94" s="671" t="s">
        <v>530</v>
      </c>
      <c r="C94" s="671">
        <v>89301111</v>
      </c>
      <c r="D94" s="703" t="s">
        <v>2330</v>
      </c>
      <c r="E94" s="704" t="s">
        <v>1559</v>
      </c>
      <c r="F94" s="671" t="s">
        <v>1539</v>
      </c>
      <c r="G94" s="671" t="s">
        <v>1593</v>
      </c>
      <c r="H94" s="671" t="s">
        <v>529</v>
      </c>
      <c r="I94" s="671" t="s">
        <v>1606</v>
      </c>
      <c r="J94" s="671" t="s">
        <v>1607</v>
      </c>
      <c r="K94" s="671" t="s">
        <v>1608</v>
      </c>
      <c r="L94" s="705">
        <v>971.25</v>
      </c>
      <c r="M94" s="705">
        <v>4856.25</v>
      </c>
      <c r="N94" s="671">
        <v>5</v>
      </c>
      <c r="O94" s="706">
        <v>5</v>
      </c>
      <c r="P94" s="705">
        <v>4856.25</v>
      </c>
      <c r="Q94" s="682">
        <v>1</v>
      </c>
      <c r="R94" s="671">
        <v>5</v>
      </c>
      <c r="S94" s="682">
        <v>1</v>
      </c>
      <c r="T94" s="706">
        <v>5</v>
      </c>
      <c r="U94" s="242">
        <v>1</v>
      </c>
    </row>
    <row r="95" spans="1:21" ht="14.4" customHeight="1" x14ac:dyDescent="0.3">
      <c r="A95" s="680">
        <v>11</v>
      </c>
      <c r="B95" s="671" t="s">
        <v>530</v>
      </c>
      <c r="C95" s="671">
        <v>89301111</v>
      </c>
      <c r="D95" s="703" t="s">
        <v>2330</v>
      </c>
      <c r="E95" s="704" t="s">
        <v>1560</v>
      </c>
      <c r="F95" s="671" t="s">
        <v>1538</v>
      </c>
      <c r="G95" s="671" t="s">
        <v>1570</v>
      </c>
      <c r="H95" s="671" t="s">
        <v>742</v>
      </c>
      <c r="I95" s="671" t="s">
        <v>831</v>
      </c>
      <c r="J95" s="671" t="s">
        <v>832</v>
      </c>
      <c r="K95" s="671" t="s">
        <v>1471</v>
      </c>
      <c r="L95" s="705">
        <v>184.22</v>
      </c>
      <c r="M95" s="705">
        <v>1105.32</v>
      </c>
      <c r="N95" s="671">
        <v>6</v>
      </c>
      <c r="O95" s="706">
        <v>1</v>
      </c>
      <c r="P95" s="705"/>
      <c r="Q95" s="682">
        <v>0</v>
      </c>
      <c r="R95" s="671"/>
      <c r="S95" s="682">
        <v>0</v>
      </c>
      <c r="T95" s="706"/>
      <c r="U95" s="242">
        <v>0</v>
      </c>
    </row>
    <row r="96" spans="1:21" ht="14.4" customHeight="1" x14ac:dyDescent="0.3">
      <c r="A96" s="680">
        <v>11</v>
      </c>
      <c r="B96" s="671" t="s">
        <v>530</v>
      </c>
      <c r="C96" s="671">
        <v>89301111</v>
      </c>
      <c r="D96" s="703" t="s">
        <v>2330</v>
      </c>
      <c r="E96" s="704" t="s">
        <v>1560</v>
      </c>
      <c r="F96" s="671" t="s">
        <v>1538</v>
      </c>
      <c r="G96" s="671" t="s">
        <v>1576</v>
      </c>
      <c r="H96" s="671" t="s">
        <v>742</v>
      </c>
      <c r="I96" s="671" t="s">
        <v>747</v>
      </c>
      <c r="J96" s="671" t="s">
        <v>748</v>
      </c>
      <c r="K96" s="671" t="s">
        <v>749</v>
      </c>
      <c r="L96" s="705">
        <v>937.93</v>
      </c>
      <c r="M96" s="705">
        <v>12193.09</v>
      </c>
      <c r="N96" s="671">
        <v>13</v>
      </c>
      <c r="O96" s="706">
        <v>6</v>
      </c>
      <c r="P96" s="705"/>
      <c r="Q96" s="682">
        <v>0</v>
      </c>
      <c r="R96" s="671"/>
      <c r="S96" s="682">
        <v>0</v>
      </c>
      <c r="T96" s="706"/>
      <c r="U96" s="242">
        <v>0</v>
      </c>
    </row>
    <row r="97" spans="1:21" ht="14.4" customHeight="1" x14ac:dyDescent="0.3">
      <c r="A97" s="680">
        <v>11</v>
      </c>
      <c r="B97" s="671" t="s">
        <v>530</v>
      </c>
      <c r="C97" s="671">
        <v>89301111</v>
      </c>
      <c r="D97" s="703" t="s">
        <v>2330</v>
      </c>
      <c r="E97" s="704" t="s">
        <v>1560</v>
      </c>
      <c r="F97" s="671" t="s">
        <v>1538</v>
      </c>
      <c r="G97" s="671" t="s">
        <v>1586</v>
      </c>
      <c r="H97" s="671" t="s">
        <v>529</v>
      </c>
      <c r="I97" s="671" t="s">
        <v>607</v>
      </c>
      <c r="J97" s="671" t="s">
        <v>1587</v>
      </c>
      <c r="K97" s="671" t="s">
        <v>1588</v>
      </c>
      <c r="L97" s="705">
        <v>0</v>
      </c>
      <c r="M97" s="705">
        <v>0</v>
      </c>
      <c r="N97" s="671">
        <v>5</v>
      </c>
      <c r="O97" s="706">
        <v>3</v>
      </c>
      <c r="P97" s="705"/>
      <c r="Q97" s="682"/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11</v>
      </c>
      <c r="B98" s="671" t="s">
        <v>530</v>
      </c>
      <c r="C98" s="671">
        <v>89301111</v>
      </c>
      <c r="D98" s="703" t="s">
        <v>2330</v>
      </c>
      <c r="E98" s="704" t="s">
        <v>1560</v>
      </c>
      <c r="F98" s="671" t="s">
        <v>1539</v>
      </c>
      <c r="G98" s="671" t="s">
        <v>1589</v>
      </c>
      <c r="H98" s="671" t="s">
        <v>529</v>
      </c>
      <c r="I98" s="671" t="s">
        <v>1665</v>
      </c>
      <c r="J98" s="671" t="s">
        <v>1666</v>
      </c>
      <c r="K98" s="671" t="s">
        <v>1667</v>
      </c>
      <c r="L98" s="705">
        <v>200</v>
      </c>
      <c r="M98" s="705">
        <v>400</v>
      </c>
      <c r="N98" s="671">
        <v>2</v>
      </c>
      <c r="O98" s="706">
        <v>1</v>
      </c>
      <c r="P98" s="705"/>
      <c r="Q98" s="682">
        <v>0</v>
      </c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11</v>
      </c>
      <c r="B99" s="671" t="s">
        <v>530</v>
      </c>
      <c r="C99" s="671">
        <v>89301111</v>
      </c>
      <c r="D99" s="703" t="s">
        <v>2330</v>
      </c>
      <c r="E99" s="704" t="s">
        <v>1560</v>
      </c>
      <c r="F99" s="671" t="s">
        <v>1539</v>
      </c>
      <c r="G99" s="671" t="s">
        <v>1593</v>
      </c>
      <c r="H99" s="671" t="s">
        <v>529</v>
      </c>
      <c r="I99" s="671" t="s">
        <v>1189</v>
      </c>
      <c r="J99" s="671" t="s">
        <v>1668</v>
      </c>
      <c r="K99" s="671" t="s">
        <v>1669</v>
      </c>
      <c r="L99" s="705">
        <v>748.12</v>
      </c>
      <c r="M99" s="705">
        <v>748.12</v>
      </c>
      <c r="N99" s="671">
        <v>1</v>
      </c>
      <c r="O99" s="706">
        <v>1</v>
      </c>
      <c r="P99" s="705">
        <v>748.12</v>
      </c>
      <c r="Q99" s="682">
        <v>1</v>
      </c>
      <c r="R99" s="671">
        <v>1</v>
      </c>
      <c r="S99" s="682">
        <v>1</v>
      </c>
      <c r="T99" s="706">
        <v>1</v>
      </c>
      <c r="U99" s="242">
        <v>1</v>
      </c>
    </row>
    <row r="100" spans="1:21" ht="14.4" customHeight="1" x14ac:dyDescent="0.3">
      <c r="A100" s="680">
        <v>11</v>
      </c>
      <c r="B100" s="671" t="s">
        <v>530</v>
      </c>
      <c r="C100" s="671">
        <v>89301111</v>
      </c>
      <c r="D100" s="703" t="s">
        <v>2330</v>
      </c>
      <c r="E100" s="704" t="s">
        <v>1560</v>
      </c>
      <c r="F100" s="671" t="s">
        <v>1539</v>
      </c>
      <c r="G100" s="671" t="s">
        <v>1593</v>
      </c>
      <c r="H100" s="671" t="s">
        <v>529</v>
      </c>
      <c r="I100" s="671" t="s">
        <v>1600</v>
      </c>
      <c r="J100" s="671" t="s">
        <v>1601</v>
      </c>
      <c r="K100" s="671" t="s">
        <v>1602</v>
      </c>
      <c r="L100" s="705">
        <v>500</v>
      </c>
      <c r="M100" s="705">
        <v>500</v>
      </c>
      <c r="N100" s="671">
        <v>1</v>
      </c>
      <c r="O100" s="706">
        <v>1</v>
      </c>
      <c r="P100" s="705">
        <v>500</v>
      </c>
      <c r="Q100" s="682">
        <v>1</v>
      </c>
      <c r="R100" s="671">
        <v>1</v>
      </c>
      <c r="S100" s="682">
        <v>1</v>
      </c>
      <c r="T100" s="706">
        <v>1</v>
      </c>
      <c r="U100" s="242">
        <v>1</v>
      </c>
    </row>
    <row r="101" spans="1:21" ht="14.4" customHeight="1" x14ac:dyDescent="0.3">
      <c r="A101" s="680">
        <v>11</v>
      </c>
      <c r="B101" s="671" t="s">
        <v>530</v>
      </c>
      <c r="C101" s="671">
        <v>89301111</v>
      </c>
      <c r="D101" s="703" t="s">
        <v>2330</v>
      </c>
      <c r="E101" s="704" t="s">
        <v>1560</v>
      </c>
      <c r="F101" s="671" t="s">
        <v>1539</v>
      </c>
      <c r="G101" s="671" t="s">
        <v>1593</v>
      </c>
      <c r="H101" s="671" t="s">
        <v>529</v>
      </c>
      <c r="I101" s="671" t="s">
        <v>1606</v>
      </c>
      <c r="J101" s="671" t="s">
        <v>1607</v>
      </c>
      <c r="K101" s="671" t="s">
        <v>1608</v>
      </c>
      <c r="L101" s="705">
        <v>971.25</v>
      </c>
      <c r="M101" s="705">
        <v>971.25</v>
      </c>
      <c r="N101" s="671">
        <v>1</v>
      </c>
      <c r="O101" s="706">
        <v>1</v>
      </c>
      <c r="P101" s="705">
        <v>971.25</v>
      </c>
      <c r="Q101" s="682">
        <v>1</v>
      </c>
      <c r="R101" s="671">
        <v>1</v>
      </c>
      <c r="S101" s="682">
        <v>1</v>
      </c>
      <c r="T101" s="706">
        <v>1</v>
      </c>
      <c r="U101" s="242">
        <v>1</v>
      </c>
    </row>
    <row r="102" spans="1:21" ht="14.4" customHeight="1" x14ac:dyDescent="0.3">
      <c r="A102" s="680">
        <v>11</v>
      </c>
      <c r="B102" s="671" t="s">
        <v>530</v>
      </c>
      <c r="C102" s="671">
        <v>89301111</v>
      </c>
      <c r="D102" s="703" t="s">
        <v>2330</v>
      </c>
      <c r="E102" s="704" t="s">
        <v>1560</v>
      </c>
      <c r="F102" s="671" t="s">
        <v>1539</v>
      </c>
      <c r="G102" s="671" t="s">
        <v>1593</v>
      </c>
      <c r="H102" s="671" t="s">
        <v>529</v>
      </c>
      <c r="I102" s="671" t="s">
        <v>1609</v>
      </c>
      <c r="J102" s="671" t="s">
        <v>1610</v>
      </c>
      <c r="K102" s="671"/>
      <c r="L102" s="705">
        <v>1000</v>
      </c>
      <c r="M102" s="705">
        <v>1000</v>
      </c>
      <c r="N102" s="671">
        <v>1</v>
      </c>
      <c r="O102" s="706">
        <v>1</v>
      </c>
      <c r="P102" s="705"/>
      <c r="Q102" s="682">
        <v>0</v>
      </c>
      <c r="R102" s="671"/>
      <c r="S102" s="682">
        <v>0</v>
      </c>
      <c r="T102" s="706"/>
      <c r="U102" s="242">
        <v>0</v>
      </c>
    </row>
    <row r="103" spans="1:21" ht="14.4" customHeight="1" x14ac:dyDescent="0.3">
      <c r="A103" s="680">
        <v>11</v>
      </c>
      <c r="B103" s="671" t="s">
        <v>530</v>
      </c>
      <c r="C103" s="671">
        <v>89301111</v>
      </c>
      <c r="D103" s="703" t="s">
        <v>2330</v>
      </c>
      <c r="E103" s="704" t="s">
        <v>1561</v>
      </c>
      <c r="F103" s="671" t="s">
        <v>1538</v>
      </c>
      <c r="G103" s="671" t="s">
        <v>1576</v>
      </c>
      <c r="H103" s="671" t="s">
        <v>742</v>
      </c>
      <c r="I103" s="671" t="s">
        <v>800</v>
      </c>
      <c r="J103" s="671" t="s">
        <v>748</v>
      </c>
      <c r="K103" s="671" t="s">
        <v>801</v>
      </c>
      <c r="L103" s="705">
        <v>625.29</v>
      </c>
      <c r="M103" s="705">
        <v>1875.87</v>
      </c>
      <c r="N103" s="671">
        <v>3</v>
      </c>
      <c r="O103" s="706">
        <v>2</v>
      </c>
      <c r="P103" s="705">
        <v>1875.87</v>
      </c>
      <c r="Q103" s="682">
        <v>1</v>
      </c>
      <c r="R103" s="671">
        <v>3</v>
      </c>
      <c r="S103" s="682">
        <v>1</v>
      </c>
      <c r="T103" s="706">
        <v>2</v>
      </c>
      <c r="U103" s="242">
        <v>1</v>
      </c>
    </row>
    <row r="104" spans="1:21" ht="14.4" customHeight="1" x14ac:dyDescent="0.3">
      <c r="A104" s="680">
        <v>11</v>
      </c>
      <c r="B104" s="671" t="s">
        <v>530</v>
      </c>
      <c r="C104" s="671">
        <v>89301111</v>
      </c>
      <c r="D104" s="703" t="s">
        <v>2330</v>
      </c>
      <c r="E104" s="704" t="s">
        <v>1561</v>
      </c>
      <c r="F104" s="671" t="s">
        <v>1538</v>
      </c>
      <c r="G104" s="671" t="s">
        <v>1670</v>
      </c>
      <c r="H104" s="671" t="s">
        <v>529</v>
      </c>
      <c r="I104" s="671" t="s">
        <v>1671</v>
      </c>
      <c r="J104" s="671" t="s">
        <v>708</v>
      </c>
      <c r="K104" s="671" t="s">
        <v>964</v>
      </c>
      <c r="L104" s="705">
        <v>0</v>
      </c>
      <c r="M104" s="705">
        <v>0</v>
      </c>
      <c r="N104" s="671">
        <v>1</v>
      </c>
      <c r="O104" s="706">
        <v>1</v>
      </c>
      <c r="P104" s="705"/>
      <c r="Q104" s="682"/>
      <c r="R104" s="671"/>
      <c r="S104" s="682">
        <v>0</v>
      </c>
      <c r="T104" s="706"/>
      <c r="U104" s="242">
        <v>0</v>
      </c>
    </row>
    <row r="105" spans="1:21" ht="14.4" customHeight="1" x14ac:dyDescent="0.3">
      <c r="A105" s="680">
        <v>11</v>
      </c>
      <c r="B105" s="671" t="s">
        <v>530</v>
      </c>
      <c r="C105" s="671">
        <v>89301111</v>
      </c>
      <c r="D105" s="703" t="s">
        <v>2330</v>
      </c>
      <c r="E105" s="704" t="s">
        <v>1562</v>
      </c>
      <c r="F105" s="671" t="s">
        <v>1538</v>
      </c>
      <c r="G105" s="671" t="s">
        <v>1570</v>
      </c>
      <c r="H105" s="671" t="s">
        <v>742</v>
      </c>
      <c r="I105" s="671" t="s">
        <v>831</v>
      </c>
      <c r="J105" s="671" t="s">
        <v>832</v>
      </c>
      <c r="K105" s="671" t="s">
        <v>1471</v>
      </c>
      <c r="L105" s="705">
        <v>184.22</v>
      </c>
      <c r="M105" s="705">
        <v>368.44</v>
      </c>
      <c r="N105" s="671">
        <v>2</v>
      </c>
      <c r="O105" s="706">
        <v>1</v>
      </c>
      <c r="P105" s="705">
        <v>368.44</v>
      </c>
      <c r="Q105" s="682">
        <v>1</v>
      </c>
      <c r="R105" s="671">
        <v>2</v>
      </c>
      <c r="S105" s="682">
        <v>1</v>
      </c>
      <c r="T105" s="706">
        <v>1</v>
      </c>
      <c r="U105" s="242">
        <v>1</v>
      </c>
    </row>
    <row r="106" spans="1:21" ht="14.4" customHeight="1" x14ac:dyDescent="0.3">
      <c r="A106" s="680">
        <v>11</v>
      </c>
      <c r="B106" s="671" t="s">
        <v>530</v>
      </c>
      <c r="C106" s="671">
        <v>89301111</v>
      </c>
      <c r="D106" s="703" t="s">
        <v>2330</v>
      </c>
      <c r="E106" s="704" t="s">
        <v>1562</v>
      </c>
      <c r="F106" s="671" t="s">
        <v>1538</v>
      </c>
      <c r="G106" s="671" t="s">
        <v>1576</v>
      </c>
      <c r="H106" s="671" t="s">
        <v>742</v>
      </c>
      <c r="I106" s="671" t="s">
        <v>800</v>
      </c>
      <c r="J106" s="671" t="s">
        <v>748</v>
      </c>
      <c r="K106" s="671" t="s">
        <v>801</v>
      </c>
      <c r="L106" s="705">
        <v>625.29</v>
      </c>
      <c r="M106" s="705">
        <v>2501.16</v>
      </c>
      <c r="N106" s="671">
        <v>4</v>
      </c>
      <c r="O106" s="706">
        <v>2</v>
      </c>
      <c r="P106" s="705"/>
      <c r="Q106" s="682">
        <v>0</v>
      </c>
      <c r="R106" s="671"/>
      <c r="S106" s="682">
        <v>0</v>
      </c>
      <c r="T106" s="706"/>
      <c r="U106" s="242">
        <v>0</v>
      </c>
    </row>
    <row r="107" spans="1:21" ht="14.4" customHeight="1" x14ac:dyDescent="0.3">
      <c r="A107" s="680">
        <v>11</v>
      </c>
      <c r="B107" s="671" t="s">
        <v>530</v>
      </c>
      <c r="C107" s="671">
        <v>89301111</v>
      </c>
      <c r="D107" s="703" t="s">
        <v>2330</v>
      </c>
      <c r="E107" s="704" t="s">
        <v>1562</v>
      </c>
      <c r="F107" s="671" t="s">
        <v>1538</v>
      </c>
      <c r="G107" s="671" t="s">
        <v>1576</v>
      </c>
      <c r="H107" s="671" t="s">
        <v>742</v>
      </c>
      <c r="I107" s="671" t="s">
        <v>747</v>
      </c>
      <c r="J107" s="671" t="s">
        <v>748</v>
      </c>
      <c r="K107" s="671" t="s">
        <v>749</v>
      </c>
      <c r="L107" s="705">
        <v>937.93</v>
      </c>
      <c r="M107" s="705">
        <v>2813.79</v>
      </c>
      <c r="N107" s="671">
        <v>3</v>
      </c>
      <c r="O107" s="706">
        <v>3</v>
      </c>
      <c r="P107" s="705">
        <v>2813.79</v>
      </c>
      <c r="Q107" s="682">
        <v>1</v>
      </c>
      <c r="R107" s="671">
        <v>3</v>
      </c>
      <c r="S107" s="682">
        <v>1</v>
      </c>
      <c r="T107" s="706">
        <v>3</v>
      </c>
      <c r="U107" s="242">
        <v>1</v>
      </c>
    </row>
    <row r="108" spans="1:21" ht="14.4" customHeight="1" x14ac:dyDescent="0.3">
      <c r="A108" s="680">
        <v>11</v>
      </c>
      <c r="B108" s="671" t="s">
        <v>530</v>
      </c>
      <c r="C108" s="671">
        <v>89301111</v>
      </c>
      <c r="D108" s="703" t="s">
        <v>2330</v>
      </c>
      <c r="E108" s="704" t="s">
        <v>1562</v>
      </c>
      <c r="F108" s="671" t="s">
        <v>1538</v>
      </c>
      <c r="G108" s="671" t="s">
        <v>1576</v>
      </c>
      <c r="H108" s="671" t="s">
        <v>742</v>
      </c>
      <c r="I108" s="671" t="s">
        <v>751</v>
      </c>
      <c r="J108" s="671" t="s">
        <v>748</v>
      </c>
      <c r="K108" s="671" t="s">
        <v>752</v>
      </c>
      <c r="L108" s="705">
        <v>1166.47</v>
      </c>
      <c r="M108" s="705">
        <v>1166.47</v>
      </c>
      <c r="N108" s="671">
        <v>1</v>
      </c>
      <c r="O108" s="706">
        <v>1</v>
      </c>
      <c r="P108" s="705">
        <v>1166.47</v>
      </c>
      <c r="Q108" s="682">
        <v>1</v>
      </c>
      <c r="R108" s="671">
        <v>1</v>
      </c>
      <c r="S108" s="682">
        <v>1</v>
      </c>
      <c r="T108" s="706">
        <v>1</v>
      </c>
      <c r="U108" s="242">
        <v>1</v>
      </c>
    </row>
    <row r="109" spans="1:21" ht="14.4" customHeight="1" x14ac:dyDescent="0.3">
      <c r="A109" s="680">
        <v>11</v>
      </c>
      <c r="B109" s="671" t="s">
        <v>530</v>
      </c>
      <c r="C109" s="671">
        <v>89301111</v>
      </c>
      <c r="D109" s="703" t="s">
        <v>2330</v>
      </c>
      <c r="E109" s="704" t="s">
        <v>1562</v>
      </c>
      <c r="F109" s="671" t="s">
        <v>1539</v>
      </c>
      <c r="G109" s="671" t="s">
        <v>1593</v>
      </c>
      <c r="H109" s="671" t="s">
        <v>529</v>
      </c>
      <c r="I109" s="671" t="s">
        <v>1600</v>
      </c>
      <c r="J109" s="671" t="s">
        <v>1601</v>
      </c>
      <c r="K109" s="671" t="s">
        <v>1602</v>
      </c>
      <c r="L109" s="705">
        <v>500</v>
      </c>
      <c r="M109" s="705">
        <v>500</v>
      </c>
      <c r="N109" s="671">
        <v>1</v>
      </c>
      <c r="O109" s="706">
        <v>1</v>
      </c>
      <c r="P109" s="705"/>
      <c r="Q109" s="682">
        <v>0</v>
      </c>
      <c r="R109" s="671"/>
      <c r="S109" s="682">
        <v>0</v>
      </c>
      <c r="T109" s="706"/>
      <c r="U109" s="242">
        <v>0</v>
      </c>
    </row>
    <row r="110" spans="1:21" ht="14.4" customHeight="1" x14ac:dyDescent="0.3">
      <c r="A110" s="680">
        <v>11</v>
      </c>
      <c r="B110" s="671" t="s">
        <v>530</v>
      </c>
      <c r="C110" s="671">
        <v>89301111</v>
      </c>
      <c r="D110" s="703" t="s">
        <v>2330</v>
      </c>
      <c r="E110" s="704" t="s">
        <v>1563</v>
      </c>
      <c r="F110" s="671" t="s">
        <v>1538</v>
      </c>
      <c r="G110" s="671" t="s">
        <v>1570</v>
      </c>
      <c r="H110" s="671" t="s">
        <v>742</v>
      </c>
      <c r="I110" s="671" t="s">
        <v>831</v>
      </c>
      <c r="J110" s="671" t="s">
        <v>832</v>
      </c>
      <c r="K110" s="671" t="s">
        <v>1471</v>
      </c>
      <c r="L110" s="705">
        <v>184.22</v>
      </c>
      <c r="M110" s="705">
        <v>1842.1999999999998</v>
      </c>
      <c r="N110" s="671">
        <v>10</v>
      </c>
      <c r="O110" s="706">
        <v>3.5</v>
      </c>
      <c r="P110" s="705">
        <v>921.09999999999991</v>
      </c>
      <c r="Q110" s="682">
        <v>0.5</v>
      </c>
      <c r="R110" s="671">
        <v>5</v>
      </c>
      <c r="S110" s="682">
        <v>0.5</v>
      </c>
      <c r="T110" s="706">
        <v>2</v>
      </c>
      <c r="U110" s="242">
        <v>0.5714285714285714</v>
      </c>
    </row>
    <row r="111" spans="1:21" ht="14.4" customHeight="1" x14ac:dyDescent="0.3">
      <c r="A111" s="680">
        <v>11</v>
      </c>
      <c r="B111" s="671" t="s">
        <v>530</v>
      </c>
      <c r="C111" s="671">
        <v>89301111</v>
      </c>
      <c r="D111" s="703" t="s">
        <v>2330</v>
      </c>
      <c r="E111" s="704" t="s">
        <v>1563</v>
      </c>
      <c r="F111" s="671" t="s">
        <v>1538</v>
      </c>
      <c r="G111" s="671" t="s">
        <v>1576</v>
      </c>
      <c r="H111" s="671" t="s">
        <v>742</v>
      </c>
      <c r="I111" s="671" t="s">
        <v>800</v>
      </c>
      <c r="J111" s="671" t="s">
        <v>748</v>
      </c>
      <c r="K111" s="671" t="s">
        <v>801</v>
      </c>
      <c r="L111" s="705">
        <v>625.29</v>
      </c>
      <c r="M111" s="705">
        <v>625.29</v>
      </c>
      <c r="N111" s="671">
        <v>1</v>
      </c>
      <c r="O111" s="706">
        <v>1</v>
      </c>
      <c r="P111" s="705"/>
      <c r="Q111" s="682">
        <v>0</v>
      </c>
      <c r="R111" s="671"/>
      <c r="S111" s="682">
        <v>0</v>
      </c>
      <c r="T111" s="706"/>
      <c r="U111" s="242">
        <v>0</v>
      </c>
    </row>
    <row r="112" spans="1:21" ht="14.4" customHeight="1" x14ac:dyDescent="0.3">
      <c r="A112" s="680">
        <v>11</v>
      </c>
      <c r="B112" s="671" t="s">
        <v>530</v>
      </c>
      <c r="C112" s="671">
        <v>89301111</v>
      </c>
      <c r="D112" s="703" t="s">
        <v>2330</v>
      </c>
      <c r="E112" s="704" t="s">
        <v>1563</v>
      </c>
      <c r="F112" s="671" t="s">
        <v>1538</v>
      </c>
      <c r="G112" s="671" t="s">
        <v>1576</v>
      </c>
      <c r="H112" s="671" t="s">
        <v>742</v>
      </c>
      <c r="I112" s="671" t="s">
        <v>747</v>
      </c>
      <c r="J112" s="671" t="s">
        <v>748</v>
      </c>
      <c r="K112" s="671" t="s">
        <v>749</v>
      </c>
      <c r="L112" s="705">
        <v>937.93</v>
      </c>
      <c r="M112" s="705">
        <v>7503.44</v>
      </c>
      <c r="N112" s="671">
        <v>8</v>
      </c>
      <c r="O112" s="706">
        <v>7.5</v>
      </c>
      <c r="P112" s="705">
        <v>1875.86</v>
      </c>
      <c r="Q112" s="682">
        <v>0.25</v>
      </c>
      <c r="R112" s="671">
        <v>2</v>
      </c>
      <c r="S112" s="682">
        <v>0.25</v>
      </c>
      <c r="T112" s="706">
        <v>2</v>
      </c>
      <c r="U112" s="242">
        <v>0.26666666666666666</v>
      </c>
    </row>
    <row r="113" spans="1:21" ht="14.4" customHeight="1" x14ac:dyDescent="0.3">
      <c r="A113" s="680">
        <v>11</v>
      </c>
      <c r="B113" s="671" t="s">
        <v>530</v>
      </c>
      <c r="C113" s="671">
        <v>89301111</v>
      </c>
      <c r="D113" s="703" t="s">
        <v>2330</v>
      </c>
      <c r="E113" s="704" t="s">
        <v>1563</v>
      </c>
      <c r="F113" s="671" t="s">
        <v>1539</v>
      </c>
      <c r="G113" s="671" t="s">
        <v>1593</v>
      </c>
      <c r="H113" s="671" t="s">
        <v>529</v>
      </c>
      <c r="I113" s="671" t="s">
        <v>1600</v>
      </c>
      <c r="J113" s="671" t="s">
        <v>1601</v>
      </c>
      <c r="K113" s="671" t="s">
        <v>1602</v>
      </c>
      <c r="L113" s="705">
        <v>500</v>
      </c>
      <c r="M113" s="705">
        <v>1000</v>
      </c>
      <c r="N113" s="671">
        <v>2</v>
      </c>
      <c r="O113" s="706">
        <v>2</v>
      </c>
      <c r="P113" s="705">
        <v>1000</v>
      </c>
      <c r="Q113" s="682">
        <v>1</v>
      </c>
      <c r="R113" s="671">
        <v>2</v>
      </c>
      <c r="S113" s="682">
        <v>1</v>
      </c>
      <c r="T113" s="706">
        <v>2</v>
      </c>
      <c r="U113" s="242">
        <v>1</v>
      </c>
    </row>
    <row r="114" spans="1:21" ht="14.4" customHeight="1" x14ac:dyDescent="0.3">
      <c r="A114" s="680">
        <v>11</v>
      </c>
      <c r="B114" s="671" t="s">
        <v>530</v>
      </c>
      <c r="C114" s="671">
        <v>89301111</v>
      </c>
      <c r="D114" s="703" t="s">
        <v>2330</v>
      </c>
      <c r="E114" s="704" t="s">
        <v>1563</v>
      </c>
      <c r="F114" s="671" t="s">
        <v>1539</v>
      </c>
      <c r="G114" s="671" t="s">
        <v>1593</v>
      </c>
      <c r="H114" s="671" t="s">
        <v>529</v>
      </c>
      <c r="I114" s="671" t="s">
        <v>1606</v>
      </c>
      <c r="J114" s="671" t="s">
        <v>1607</v>
      </c>
      <c r="K114" s="671" t="s">
        <v>1608</v>
      </c>
      <c r="L114" s="705">
        <v>971.25</v>
      </c>
      <c r="M114" s="705">
        <v>971.25</v>
      </c>
      <c r="N114" s="671">
        <v>1</v>
      </c>
      <c r="O114" s="706">
        <v>1</v>
      </c>
      <c r="P114" s="705">
        <v>971.25</v>
      </c>
      <c r="Q114" s="682">
        <v>1</v>
      </c>
      <c r="R114" s="671">
        <v>1</v>
      </c>
      <c r="S114" s="682">
        <v>1</v>
      </c>
      <c r="T114" s="706">
        <v>1</v>
      </c>
      <c r="U114" s="242">
        <v>1</v>
      </c>
    </row>
    <row r="115" spans="1:21" ht="14.4" customHeight="1" x14ac:dyDescent="0.3">
      <c r="A115" s="680">
        <v>11</v>
      </c>
      <c r="B115" s="671" t="s">
        <v>530</v>
      </c>
      <c r="C115" s="671">
        <v>89301111</v>
      </c>
      <c r="D115" s="703" t="s">
        <v>2330</v>
      </c>
      <c r="E115" s="704" t="s">
        <v>1564</v>
      </c>
      <c r="F115" s="671" t="s">
        <v>1538</v>
      </c>
      <c r="G115" s="671" t="s">
        <v>1570</v>
      </c>
      <c r="H115" s="671" t="s">
        <v>742</v>
      </c>
      <c r="I115" s="671" t="s">
        <v>831</v>
      </c>
      <c r="J115" s="671" t="s">
        <v>832</v>
      </c>
      <c r="K115" s="671" t="s">
        <v>1471</v>
      </c>
      <c r="L115" s="705">
        <v>184.22</v>
      </c>
      <c r="M115" s="705">
        <v>184.22</v>
      </c>
      <c r="N115" s="671">
        <v>1</v>
      </c>
      <c r="O115" s="706">
        <v>0.5</v>
      </c>
      <c r="P115" s="705">
        <v>184.22</v>
      </c>
      <c r="Q115" s="682">
        <v>1</v>
      </c>
      <c r="R115" s="671">
        <v>1</v>
      </c>
      <c r="S115" s="682">
        <v>1</v>
      </c>
      <c r="T115" s="706">
        <v>0.5</v>
      </c>
      <c r="U115" s="242">
        <v>1</v>
      </c>
    </row>
    <row r="116" spans="1:21" ht="14.4" customHeight="1" x14ac:dyDescent="0.3">
      <c r="A116" s="680">
        <v>11</v>
      </c>
      <c r="B116" s="671" t="s">
        <v>530</v>
      </c>
      <c r="C116" s="671">
        <v>89301111</v>
      </c>
      <c r="D116" s="703" t="s">
        <v>2330</v>
      </c>
      <c r="E116" s="704" t="s">
        <v>1564</v>
      </c>
      <c r="F116" s="671" t="s">
        <v>1538</v>
      </c>
      <c r="G116" s="671" t="s">
        <v>1576</v>
      </c>
      <c r="H116" s="671" t="s">
        <v>742</v>
      </c>
      <c r="I116" s="671" t="s">
        <v>800</v>
      </c>
      <c r="J116" s="671" t="s">
        <v>748</v>
      </c>
      <c r="K116" s="671" t="s">
        <v>801</v>
      </c>
      <c r="L116" s="705">
        <v>625.29</v>
      </c>
      <c r="M116" s="705">
        <v>7503.48</v>
      </c>
      <c r="N116" s="671">
        <v>12</v>
      </c>
      <c r="O116" s="706">
        <v>10.5</v>
      </c>
      <c r="P116" s="705">
        <v>6252.9</v>
      </c>
      <c r="Q116" s="682">
        <v>0.83333333333333337</v>
      </c>
      <c r="R116" s="671">
        <v>10</v>
      </c>
      <c r="S116" s="682">
        <v>0.83333333333333337</v>
      </c>
      <c r="T116" s="706">
        <v>8.5</v>
      </c>
      <c r="U116" s="242">
        <v>0.80952380952380953</v>
      </c>
    </row>
    <row r="117" spans="1:21" ht="14.4" customHeight="1" x14ac:dyDescent="0.3">
      <c r="A117" s="680">
        <v>11</v>
      </c>
      <c r="B117" s="671" t="s">
        <v>530</v>
      </c>
      <c r="C117" s="671">
        <v>89301111</v>
      </c>
      <c r="D117" s="703" t="s">
        <v>2330</v>
      </c>
      <c r="E117" s="704" t="s">
        <v>1564</v>
      </c>
      <c r="F117" s="671" t="s">
        <v>1538</v>
      </c>
      <c r="G117" s="671" t="s">
        <v>1576</v>
      </c>
      <c r="H117" s="671" t="s">
        <v>742</v>
      </c>
      <c r="I117" s="671" t="s">
        <v>747</v>
      </c>
      <c r="J117" s="671" t="s">
        <v>748</v>
      </c>
      <c r="K117" s="671" t="s">
        <v>749</v>
      </c>
      <c r="L117" s="705">
        <v>937.93</v>
      </c>
      <c r="M117" s="705">
        <v>8441.3700000000008</v>
      </c>
      <c r="N117" s="671">
        <v>9</v>
      </c>
      <c r="O117" s="706">
        <v>8</v>
      </c>
      <c r="P117" s="705">
        <v>7503.4400000000005</v>
      </c>
      <c r="Q117" s="682">
        <v>0.88888888888888884</v>
      </c>
      <c r="R117" s="671">
        <v>8</v>
      </c>
      <c r="S117" s="682">
        <v>0.88888888888888884</v>
      </c>
      <c r="T117" s="706">
        <v>7</v>
      </c>
      <c r="U117" s="242">
        <v>0.875</v>
      </c>
    </row>
    <row r="118" spans="1:21" ht="14.4" customHeight="1" x14ac:dyDescent="0.3">
      <c r="A118" s="680">
        <v>11</v>
      </c>
      <c r="B118" s="671" t="s">
        <v>530</v>
      </c>
      <c r="C118" s="671">
        <v>89301111</v>
      </c>
      <c r="D118" s="703" t="s">
        <v>2330</v>
      </c>
      <c r="E118" s="704" t="s">
        <v>1564</v>
      </c>
      <c r="F118" s="671" t="s">
        <v>1538</v>
      </c>
      <c r="G118" s="671" t="s">
        <v>1586</v>
      </c>
      <c r="H118" s="671" t="s">
        <v>529</v>
      </c>
      <c r="I118" s="671" t="s">
        <v>607</v>
      </c>
      <c r="J118" s="671" t="s">
        <v>1587</v>
      </c>
      <c r="K118" s="671" t="s">
        <v>1588</v>
      </c>
      <c r="L118" s="705">
        <v>0</v>
      </c>
      <c r="M118" s="705">
        <v>0</v>
      </c>
      <c r="N118" s="671">
        <v>6</v>
      </c>
      <c r="O118" s="706">
        <v>2.5</v>
      </c>
      <c r="P118" s="705">
        <v>0</v>
      </c>
      <c r="Q118" s="682"/>
      <c r="R118" s="671">
        <v>6</v>
      </c>
      <c r="S118" s="682">
        <v>1</v>
      </c>
      <c r="T118" s="706">
        <v>2.5</v>
      </c>
      <c r="U118" s="242">
        <v>1</v>
      </c>
    </row>
    <row r="119" spans="1:21" ht="14.4" customHeight="1" x14ac:dyDescent="0.3">
      <c r="A119" s="680">
        <v>11</v>
      </c>
      <c r="B119" s="671" t="s">
        <v>530</v>
      </c>
      <c r="C119" s="671">
        <v>89301111</v>
      </c>
      <c r="D119" s="703" t="s">
        <v>2330</v>
      </c>
      <c r="E119" s="704" t="s">
        <v>1564</v>
      </c>
      <c r="F119" s="671" t="s">
        <v>1538</v>
      </c>
      <c r="G119" s="671" t="s">
        <v>1672</v>
      </c>
      <c r="H119" s="671" t="s">
        <v>529</v>
      </c>
      <c r="I119" s="671" t="s">
        <v>1673</v>
      </c>
      <c r="J119" s="671" t="s">
        <v>1674</v>
      </c>
      <c r="K119" s="671" t="s">
        <v>637</v>
      </c>
      <c r="L119" s="705">
        <v>0</v>
      </c>
      <c r="M119" s="705">
        <v>0</v>
      </c>
      <c r="N119" s="671">
        <v>1</v>
      </c>
      <c r="O119" s="706">
        <v>0.5</v>
      </c>
      <c r="P119" s="705">
        <v>0</v>
      </c>
      <c r="Q119" s="682"/>
      <c r="R119" s="671">
        <v>1</v>
      </c>
      <c r="S119" s="682">
        <v>1</v>
      </c>
      <c r="T119" s="706">
        <v>0.5</v>
      </c>
      <c r="U119" s="242">
        <v>1</v>
      </c>
    </row>
    <row r="120" spans="1:21" ht="14.4" customHeight="1" x14ac:dyDescent="0.3">
      <c r="A120" s="680">
        <v>11</v>
      </c>
      <c r="B120" s="671" t="s">
        <v>530</v>
      </c>
      <c r="C120" s="671">
        <v>89301111</v>
      </c>
      <c r="D120" s="703" t="s">
        <v>2330</v>
      </c>
      <c r="E120" s="704" t="s">
        <v>1564</v>
      </c>
      <c r="F120" s="671" t="s">
        <v>1539</v>
      </c>
      <c r="G120" s="671" t="s">
        <v>1589</v>
      </c>
      <c r="H120" s="671" t="s">
        <v>529</v>
      </c>
      <c r="I120" s="671" t="s">
        <v>1665</v>
      </c>
      <c r="J120" s="671" t="s">
        <v>1666</v>
      </c>
      <c r="K120" s="671" t="s">
        <v>1667</v>
      </c>
      <c r="L120" s="705">
        <v>200</v>
      </c>
      <c r="M120" s="705">
        <v>200</v>
      </c>
      <c r="N120" s="671">
        <v>1</v>
      </c>
      <c r="O120" s="706">
        <v>1</v>
      </c>
      <c r="P120" s="705">
        <v>200</v>
      </c>
      <c r="Q120" s="682">
        <v>1</v>
      </c>
      <c r="R120" s="671">
        <v>1</v>
      </c>
      <c r="S120" s="682">
        <v>1</v>
      </c>
      <c r="T120" s="706">
        <v>1</v>
      </c>
      <c r="U120" s="242">
        <v>1</v>
      </c>
    </row>
    <row r="121" spans="1:21" ht="14.4" customHeight="1" x14ac:dyDescent="0.3">
      <c r="A121" s="680">
        <v>11</v>
      </c>
      <c r="B121" s="671" t="s">
        <v>530</v>
      </c>
      <c r="C121" s="671">
        <v>89301111</v>
      </c>
      <c r="D121" s="703" t="s">
        <v>2330</v>
      </c>
      <c r="E121" s="704" t="s">
        <v>1565</v>
      </c>
      <c r="F121" s="671" t="s">
        <v>1538</v>
      </c>
      <c r="G121" s="671" t="s">
        <v>1570</v>
      </c>
      <c r="H121" s="671" t="s">
        <v>742</v>
      </c>
      <c r="I121" s="671" t="s">
        <v>831</v>
      </c>
      <c r="J121" s="671" t="s">
        <v>832</v>
      </c>
      <c r="K121" s="671" t="s">
        <v>1471</v>
      </c>
      <c r="L121" s="705">
        <v>184.22</v>
      </c>
      <c r="M121" s="705">
        <v>368.44</v>
      </c>
      <c r="N121" s="671">
        <v>2</v>
      </c>
      <c r="O121" s="706">
        <v>1</v>
      </c>
      <c r="P121" s="705"/>
      <c r="Q121" s="682">
        <v>0</v>
      </c>
      <c r="R121" s="671"/>
      <c r="S121" s="682">
        <v>0</v>
      </c>
      <c r="T121" s="706"/>
      <c r="U121" s="242">
        <v>0</v>
      </c>
    </row>
    <row r="122" spans="1:21" ht="14.4" customHeight="1" x14ac:dyDescent="0.3">
      <c r="A122" s="680">
        <v>11</v>
      </c>
      <c r="B122" s="671" t="s">
        <v>530</v>
      </c>
      <c r="C122" s="671">
        <v>89301111</v>
      </c>
      <c r="D122" s="703" t="s">
        <v>2330</v>
      </c>
      <c r="E122" s="704" t="s">
        <v>1565</v>
      </c>
      <c r="F122" s="671" t="s">
        <v>1538</v>
      </c>
      <c r="G122" s="671" t="s">
        <v>1576</v>
      </c>
      <c r="H122" s="671" t="s">
        <v>742</v>
      </c>
      <c r="I122" s="671" t="s">
        <v>800</v>
      </c>
      <c r="J122" s="671" t="s">
        <v>748</v>
      </c>
      <c r="K122" s="671" t="s">
        <v>801</v>
      </c>
      <c r="L122" s="705">
        <v>625.29</v>
      </c>
      <c r="M122" s="705">
        <v>1875.87</v>
      </c>
      <c r="N122" s="671">
        <v>3</v>
      </c>
      <c r="O122" s="706">
        <v>2</v>
      </c>
      <c r="P122" s="705">
        <v>1875.87</v>
      </c>
      <c r="Q122" s="682">
        <v>1</v>
      </c>
      <c r="R122" s="671">
        <v>3</v>
      </c>
      <c r="S122" s="682">
        <v>1</v>
      </c>
      <c r="T122" s="706">
        <v>2</v>
      </c>
      <c r="U122" s="242">
        <v>1</v>
      </c>
    </row>
    <row r="123" spans="1:21" ht="14.4" customHeight="1" x14ac:dyDescent="0.3">
      <c r="A123" s="680">
        <v>11</v>
      </c>
      <c r="B123" s="671" t="s">
        <v>530</v>
      </c>
      <c r="C123" s="671">
        <v>89301111</v>
      </c>
      <c r="D123" s="703" t="s">
        <v>2330</v>
      </c>
      <c r="E123" s="704" t="s">
        <v>1565</v>
      </c>
      <c r="F123" s="671" t="s">
        <v>1538</v>
      </c>
      <c r="G123" s="671" t="s">
        <v>1576</v>
      </c>
      <c r="H123" s="671" t="s">
        <v>742</v>
      </c>
      <c r="I123" s="671" t="s">
        <v>747</v>
      </c>
      <c r="J123" s="671" t="s">
        <v>748</v>
      </c>
      <c r="K123" s="671" t="s">
        <v>749</v>
      </c>
      <c r="L123" s="705">
        <v>937.93</v>
      </c>
      <c r="M123" s="705">
        <v>4689.6499999999996</v>
      </c>
      <c r="N123" s="671">
        <v>5</v>
      </c>
      <c r="O123" s="706">
        <v>3</v>
      </c>
      <c r="P123" s="705">
        <v>937.93</v>
      </c>
      <c r="Q123" s="682">
        <v>0.2</v>
      </c>
      <c r="R123" s="671">
        <v>1</v>
      </c>
      <c r="S123" s="682">
        <v>0.2</v>
      </c>
      <c r="T123" s="706">
        <v>1</v>
      </c>
      <c r="U123" s="242">
        <v>0.33333333333333331</v>
      </c>
    </row>
    <row r="124" spans="1:21" ht="14.4" customHeight="1" x14ac:dyDescent="0.3">
      <c r="A124" s="680">
        <v>11</v>
      </c>
      <c r="B124" s="671" t="s">
        <v>530</v>
      </c>
      <c r="C124" s="671">
        <v>89301111</v>
      </c>
      <c r="D124" s="703" t="s">
        <v>2330</v>
      </c>
      <c r="E124" s="704" t="s">
        <v>1565</v>
      </c>
      <c r="F124" s="671" t="s">
        <v>1538</v>
      </c>
      <c r="G124" s="671" t="s">
        <v>1586</v>
      </c>
      <c r="H124" s="671" t="s">
        <v>529</v>
      </c>
      <c r="I124" s="671" t="s">
        <v>607</v>
      </c>
      <c r="J124" s="671" t="s">
        <v>1587</v>
      </c>
      <c r="K124" s="671" t="s">
        <v>1588</v>
      </c>
      <c r="L124" s="705">
        <v>0</v>
      </c>
      <c r="M124" s="705">
        <v>0</v>
      </c>
      <c r="N124" s="671">
        <v>14</v>
      </c>
      <c r="O124" s="706">
        <v>4</v>
      </c>
      <c r="P124" s="705">
        <v>0</v>
      </c>
      <c r="Q124" s="682"/>
      <c r="R124" s="671">
        <v>4</v>
      </c>
      <c r="S124" s="682">
        <v>0.2857142857142857</v>
      </c>
      <c r="T124" s="706">
        <v>1</v>
      </c>
      <c r="U124" s="242">
        <v>0.25</v>
      </c>
    </row>
    <row r="125" spans="1:21" ht="14.4" customHeight="1" x14ac:dyDescent="0.3">
      <c r="A125" s="680">
        <v>11</v>
      </c>
      <c r="B125" s="671" t="s">
        <v>530</v>
      </c>
      <c r="C125" s="671">
        <v>89301111</v>
      </c>
      <c r="D125" s="703" t="s">
        <v>2330</v>
      </c>
      <c r="E125" s="704" t="s">
        <v>1565</v>
      </c>
      <c r="F125" s="671" t="s">
        <v>1539</v>
      </c>
      <c r="G125" s="671" t="s">
        <v>1593</v>
      </c>
      <c r="H125" s="671" t="s">
        <v>529</v>
      </c>
      <c r="I125" s="671" t="s">
        <v>1603</v>
      </c>
      <c r="J125" s="671" t="s">
        <v>1604</v>
      </c>
      <c r="K125" s="671" t="s">
        <v>1605</v>
      </c>
      <c r="L125" s="705">
        <v>999.46</v>
      </c>
      <c r="M125" s="705">
        <v>999.46</v>
      </c>
      <c r="N125" s="671">
        <v>1</v>
      </c>
      <c r="O125" s="706">
        <v>1</v>
      </c>
      <c r="P125" s="705">
        <v>999.46</v>
      </c>
      <c r="Q125" s="682">
        <v>1</v>
      </c>
      <c r="R125" s="671">
        <v>1</v>
      </c>
      <c r="S125" s="682">
        <v>1</v>
      </c>
      <c r="T125" s="706">
        <v>1</v>
      </c>
      <c r="U125" s="242">
        <v>1</v>
      </c>
    </row>
    <row r="126" spans="1:21" ht="14.4" customHeight="1" x14ac:dyDescent="0.3">
      <c r="A126" s="680">
        <v>11</v>
      </c>
      <c r="B126" s="671" t="s">
        <v>530</v>
      </c>
      <c r="C126" s="671">
        <v>89301111</v>
      </c>
      <c r="D126" s="703" t="s">
        <v>2330</v>
      </c>
      <c r="E126" s="704" t="s">
        <v>1565</v>
      </c>
      <c r="F126" s="671" t="s">
        <v>1539</v>
      </c>
      <c r="G126" s="671" t="s">
        <v>1675</v>
      </c>
      <c r="H126" s="671" t="s">
        <v>529</v>
      </c>
      <c r="I126" s="671" t="s">
        <v>1676</v>
      </c>
      <c r="J126" s="671" t="s">
        <v>1677</v>
      </c>
      <c r="K126" s="671" t="s">
        <v>1678</v>
      </c>
      <c r="L126" s="705">
        <v>0</v>
      </c>
      <c r="M126" s="705">
        <v>0</v>
      </c>
      <c r="N126" s="671">
        <v>1</v>
      </c>
      <c r="O126" s="706">
        <v>1</v>
      </c>
      <c r="P126" s="705"/>
      <c r="Q126" s="682"/>
      <c r="R126" s="671"/>
      <c r="S126" s="682">
        <v>0</v>
      </c>
      <c r="T126" s="706"/>
      <c r="U126" s="242">
        <v>0</v>
      </c>
    </row>
    <row r="127" spans="1:21" ht="14.4" customHeight="1" x14ac:dyDescent="0.3">
      <c r="A127" s="680">
        <v>11</v>
      </c>
      <c r="B127" s="671" t="s">
        <v>530</v>
      </c>
      <c r="C127" s="671">
        <v>89301111</v>
      </c>
      <c r="D127" s="703" t="s">
        <v>2330</v>
      </c>
      <c r="E127" s="704" t="s">
        <v>1566</v>
      </c>
      <c r="F127" s="671" t="s">
        <v>1538</v>
      </c>
      <c r="G127" s="671" t="s">
        <v>1576</v>
      </c>
      <c r="H127" s="671" t="s">
        <v>742</v>
      </c>
      <c r="I127" s="671" t="s">
        <v>800</v>
      </c>
      <c r="J127" s="671" t="s">
        <v>748</v>
      </c>
      <c r="K127" s="671" t="s">
        <v>801</v>
      </c>
      <c r="L127" s="705">
        <v>625.29</v>
      </c>
      <c r="M127" s="705">
        <v>625.29</v>
      </c>
      <c r="N127" s="671">
        <v>1</v>
      </c>
      <c r="O127" s="706">
        <v>1</v>
      </c>
      <c r="P127" s="705">
        <v>625.29</v>
      </c>
      <c r="Q127" s="682">
        <v>1</v>
      </c>
      <c r="R127" s="671">
        <v>1</v>
      </c>
      <c r="S127" s="682">
        <v>1</v>
      </c>
      <c r="T127" s="706">
        <v>1</v>
      </c>
      <c r="U127" s="242">
        <v>1</v>
      </c>
    </row>
    <row r="128" spans="1:21" ht="14.4" customHeight="1" x14ac:dyDescent="0.3">
      <c r="A128" s="680">
        <v>11</v>
      </c>
      <c r="B128" s="671" t="s">
        <v>530</v>
      </c>
      <c r="C128" s="671">
        <v>89301112</v>
      </c>
      <c r="D128" s="703" t="s">
        <v>2331</v>
      </c>
      <c r="E128" s="704" t="s">
        <v>1547</v>
      </c>
      <c r="F128" s="671" t="s">
        <v>1538</v>
      </c>
      <c r="G128" s="671" t="s">
        <v>1679</v>
      </c>
      <c r="H128" s="671" t="s">
        <v>529</v>
      </c>
      <c r="I128" s="671" t="s">
        <v>1680</v>
      </c>
      <c r="J128" s="671" t="s">
        <v>1681</v>
      </c>
      <c r="K128" s="671" t="s">
        <v>1682</v>
      </c>
      <c r="L128" s="705">
        <v>35.409999999999997</v>
      </c>
      <c r="M128" s="705">
        <v>35.409999999999997</v>
      </c>
      <c r="N128" s="671">
        <v>1</v>
      </c>
      <c r="O128" s="706">
        <v>0.5</v>
      </c>
      <c r="P128" s="705">
        <v>35.409999999999997</v>
      </c>
      <c r="Q128" s="682">
        <v>1</v>
      </c>
      <c r="R128" s="671">
        <v>1</v>
      </c>
      <c r="S128" s="682">
        <v>1</v>
      </c>
      <c r="T128" s="706">
        <v>0.5</v>
      </c>
      <c r="U128" s="242">
        <v>1</v>
      </c>
    </row>
    <row r="129" spans="1:21" ht="14.4" customHeight="1" x14ac:dyDescent="0.3">
      <c r="A129" s="680">
        <v>11</v>
      </c>
      <c r="B129" s="671" t="s">
        <v>530</v>
      </c>
      <c r="C129" s="671">
        <v>89301112</v>
      </c>
      <c r="D129" s="703" t="s">
        <v>2331</v>
      </c>
      <c r="E129" s="704" t="s">
        <v>1547</v>
      </c>
      <c r="F129" s="671" t="s">
        <v>1538</v>
      </c>
      <c r="G129" s="671" t="s">
        <v>1569</v>
      </c>
      <c r="H129" s="671" t="s">
        <v>742</v>
      </c>
      <c r="I129" s="671" t="s">
        <v>1121</v>
      </c>
      <c r="J129" s="671" t="s">
        <v>1502</v>
      </c>
      <c r="K129" s="671" t="s">
        <v>1503</v>
      </c>
      <c r="L129" s="705">
        <v>333.31</v>
      </c>
      <c r="M129" s="705">
        <v>666.62</v>
      </c>
      <c r="N129" s="671">
        <v>2</v>
      </c>
      <c r="O129" s="706">
        <v>2</v>
      </c>
      <c r="P129" s="705">
        <v>333.31</v>
      </c>
      <c r="Q129" s="682">
        <v>0.5</v>
      </c>
      <c r="R129" s="671">
        <v>1</v>
      </c>
      <c r="S129" s="682">
        <v>0.5</v>
      </c>
      <c r="T129" s="706">
        <v>1</v>
      </c>
      <c r="U129" s="242">
        <v>0.5</v>
      </c>
    </row>
    <row r="130" spans="1:21" ht="14.4" customHeight="1" x14ac:dyDescent="0.3">
      <c r="A130" s="680">
        <v>11</v>
      </c>
      <c r="B130" s="671" t="s">
        <v>530</v>
      </c>
      <c r="C130" s="671">
        <v>89301112</v>
      </c>
      <c r="D130" s="703" t="s">
        <v>2331</v>
      </c>
      <c r="E130" s="704" t="s">
        <v>1547</v>
      </c>
      <c r="F130" s="671" t="s">
        <v>1538</v>
      </c>
      <c r="G130" s="671" t="s">
        <v>1683</v>
      </c>
      <c r="H130" s="671" t="s">
        <v>529</v>
      </c>
      <c r="I130" s="671" t="s">
        <v>689</v>
      </c>
      <c r="J130" s="671" t="s">
        <v>690</v>
      </c>
      <c r="K130" s="671" t="s">
        <v>691</v>
      </c>
      <c r="L130" s="705">
        <v>84.78</v>
      </c>
      <c r="M130" s="705">
        <v>763.02</v>
      </c>
      <c r="N130" s="671">
        <v>9</v>
      </c>
      <c r="O130" s="706">
        <v>9</v>
      </c>
      <c r="P130" s="705">
        <v>423.9</v>
      </c>
      <c r="Q130" s="682">
        <v>0.55555555555555558</v>
      </c>
      <c r="R130" s="671">
        <v>5</v>
      </c>
      <c r="S130" s="682">
        <v>0.55555555555555558</v>
      </c>
      <c r="T130" s="706">
        <v>5</v>
      </c>
      <c r="U130" s="242">
        <v>0.55555555555555558</v>
      </c>
    </row>
    <row r="131" spans="1:21" ht="14.4" customHeight="1" x14ac:dyDescent="0.3">
      <c r="A131" s="680">
        <v>11</v>
      </c>
      <c r="B131" s="671" t="s">
        <v>530</v>
      </c>
      <c r="C131" s="671">
        <v>89301112</v>
      </c>
      <c r="D131" s="703" t="s">
        <v>2331</v>
      </c>
      <c r="E131" s="704" t="s">
        <v>1547</v>
      </c>
      <c r="F131" s="671" t="s">
        <v>1538</v>
      </c>
      <c r="G131" s="671" t="s">
        <v>1683</v>
      </c>
      <c r="H131" s="671" t="s">
        <v>529</v>
      </c>
      <c r="I131" s="671" t="s">
        <v>1684</v>
      </c>
      <c r="J131" s="671" t="s">
        <v>1685</v>
      </c>
      <c r="K131" s="671" t="s">
        <v>1686</v>
      </c>
      <c r="L131" s="705">
        <v>0</v>
      </c>
      <c r="M131" s="705">
        <v>0</v>
      </c>
      <c r="N131" s="671">
        <v>1</v>
      </c>
      <c r="O131" s="706">
        <v>0.5</v>
      </c>
      <c r="P131" s="705">
        <v>0</v>
      </c>
      <c r="Q131" s="682"/>
      <c r="R131" s="671">
        <v>1</v>
      </c>
      <c r="S131" s="682">
        <v>1</v>
      </c>
      <c r="T131" s="706">
        <v>0.5</v>
      </c>
      <c r="U131" s="242">
        <v>1</v>
      </c>
    </row>
    <row r="132" spans="1:21" ht="14.4" customHeight="1" x14ac:dyDescent="0.3">
      <c r="A132" s="680">
        <v>11</v>
      </c>
      <c r="B132" s="671" t="s">
        <v>530</v>
      </c>
      <c r="C132" s="671">
        <v>89301112</v>
      </c>
      <c r="D132" s="703" t="s">
        <v>2331</v>
      </c>
      <c r="E132" s="704" t="s">
        <v>1547</v>
      </c>
      <c r="F132" s="671" t="s">
        <v>1538</v>
      </c>
      <c r="G132" s="671" t="s">
        <v>1687</v>
      </c>
      <c r="H132" s="671" t="s">
        <v>529</v>
      </c>
      <c r="I132" s="671" t="s">
        <v>1688</v>
      </c>
      <c r="J132" s="671" t="s">
        <v>1689</v>
      </c>
      <c r="K132" s="671" t="s">
        <v>1690</v>
      </c>
      <c r="L132" s="705">
        <v>111.31</v>
      </c>
      <c r="M132" s="705">
        <v>333.93</v>
      </c>
      <c r="N132" s="671">
        <v>3</v>
      </c>
      <c r="O132" s="706">
        <v>0.5</v>
      </c>
      <c r="P132" s="705"/>
      <c r="Q132" s="682">
        <v>0</v>
      </c>
      <c r="R132" s="671"/>
      <c r="S132" s="682">
        <v>0</v>
      </c>
      <c r="T132" s="706"/>
      <c r="U132" s="242">
        <v>0</v>
      </c>
    </row>
    <row r="133" spans="1:21" ht="14.4" customHeight="1" x14ac:dyDescent="0.3">
      <c r="A133" s="680">
        <v>11</v>
      </c>
      <c r="B133" s="671" t="s">
        <v>530</v>
      </c>
      <c r="C133" s="671">
        <v>89301112</v>
      </c>
      <c r="D133" s="703" t="s">
        <v>2331</v>
      </c>
      <c r="E133" s="704" t="s">
        <v>1547</v>
      </c>
      <c r="F133" s="671" t="s">
        <v>1538</v>
      </c>
      <c r="G133" s="671" t="s">
        <v>1691</v>
      </c>
      <c r="H133" s="671" t="s">
        <v>529</v>
      </c>
      <c r="I133" s="671" t="s">
        <v>1692</v>
      </c>
      <c r="J133" s="671" t="s">
        <v>1693</v>
      </c>
      <c r="K133" s="671" t="s">
        <v>1694</v>
      </c>
      <c r="L133" s="705">
        <v>0</v>
      </c>
      <c r="M133" s="705">
        <v>0</v>
      </c>
      <c r="N133" s="671">
        <v>2</v>
      </c>
      <c r="O133" s="706">
        <v>1.5</v>
      </c>
      <c r="P133" s="705">
        <v>0</v>
      </c>
      <c r="Q133" s="682"/>
      <c r="R133" s="671">
        <v>1</v>
      </c>
      <c r="S133" s="682">
        <v>0.5</v>
      </c>
      <c r="T133" s="706">
        <v>1</v>
      </c>
      <c r="U133" s="242">
        <v>0.66666666666666663</v>
      </c>
    </row>
    <row r="134" spans="1:21" ht="14.4" customHeight="1" x14ac:dyDescent="0.3">
      <c r="A134" s="680">
        <v>11</v>
      </c>
      <c r="B134" s="671" t="s">
        <v>530</v>
      </c>
      <c r="C134" s="671">
        <v>89301112</v>
      </c>
      <c r="D134" s="703" t="s">
        <v>2331</v>
      </c>
      <c r="E134" s="704" t="s">
        <v>1547</v>
      </c>
      <c r="F134" s="671" t="s">
        <v>1538</v>
      </c>
      <c r="G134" s="671" t="s">
        <v>1576</v>
      </c>
      <c r="H134" s="671" t="s">
        <v>742</v>
      </c>
      <c r="I134" s="671" t="s">
        <v>747</v>
      </c>
      <c r="J134" s="671" t="s">
        <v>748</v>
      </c>
      <c r="K134" s="671" t="s">
        <v>749</v>
      </c>
      <c r="L134" s="705">
        <v>937.93</v>
      </c>
      <c r="M134" s="705">
        <v>10317.23</v>
      </c>
      <c r="N134" s="671">
        <v>11</v>
      </c>
      <c r="O134" s="706">
        <v>4</v>
      </c>
      <c r="P134" s="705">
        <v>10317.23</v>
      </c>
      <c r="Q134" s="682">
        <v>1</v>
      </c>
      <c r="R134" s="671">
        <v>11</v>
      </c>
      <c r="S134" s="682">
        <v>1</v>
      </c>
      <c r="T134" s="706">
        <v>4</v>
      </c>
      <c r="U134" s="242">
        <v>1</v>
      </c>
    </row>
    <row r="135" spans="1:21" ht="14.4" customHeight="1" x14ac:dyDescent="0.3">
      <c r="A135" s="680">
        <v>11</v>
      </c>
      <c r="B135" s="671" t="s">
        <v>530</v>
      </c>
      <c r="C135" s="671">
        <v>89301112</v>
      </c>
      <c r="D135" s="703" t="s">
        <v>2331</v>
      </c>
      <c r="E135" s="704" t="s">
        <v>1547</v>
      </c>
      <c r="F135" s="671" t="s">
        <v>1538</v>
      </c>
      <c r="G135" s="671" t="s">
        <v>1577</v>
      </c>
      <c r="H135" s="671" t="s">
        <v>742</v>
      </c>
      <c r="I135" s="671" t="s">
        <v>790</v>
      </c>
      <c r="J135" s="671" t="s">
        <v>557</v>
      </c>
      <c r="K135" s="671" t="s">
        <v>1478</v>
      </c>
      <c r="L135" s="705">
        <v>48.31</v>
      </c>
      <c r="M135" s="705">
        <v>48.31</v>
      </c>
      <c r="N135" s="671">
        <v>1</v>
      </c>
      <c r="O135" s="706">
        <v>1</v>
      </c>
      <c r="P135" s="705"/>
      <c r="Q135" s="682">
        <v>0</v>
      </c>
      <c r="R135" s="671"/>
      <c r="S135" s="682">
        <v>0</v>
      </c>
      <c r="T135" s="706"/>
      <c r="U135" s="242">
        <v>0</v>
      </c>
    </row>
    <row r="136" spans="1:21" ht="14.4" customHeight="1" x14ac:dyDescent="0.3">
      <c r="A136" s="680">
        <v>11</v>
      </c>
      <c r="B136" s="671" t="s">
        <v>530</v>
      </c>
      <c r="C136" s="671">
        <v>89301112</v>
      </c>
      <c r="D136" s="703" t="s">
        <v>2331</v>
      </c>
      <c r="E136" s="704" t="s">
        <v>1547</v>
      </c>
      <c r="F136" s="671" t="s">
        <v>1538</v>
      </c>
      <c r="G136" s="671" t="s">
        <v>1577</v>
      </c>
      <c r="H136" s="671" t="s">
        <v>742</v>
      </c>
      <c r="I136" s="671" t="s">
        <v>955</v>
      </c>
      <c r="J136" s="671" t="s">
        <v>557</v>
      </c>
      <c r="K136" s="671" t="s">
        <v>558</v>
      </c>
      <c r="L136" s="705">
        <v>96.63</v>
      </c>
      <c r="M136" s="705">
        <v>1739.3400000000001</v>
      </c>
      <c r="N136" s="671">
        <v>18</v>
      </c>
      <c r="O136" s="706">
        <v>17.5</v>
      </c>
      <c r="P136" s="705">
        <v>289.89</v>
      </c>
      <c r="Q136" s="682">
        <v>0.16666666666666666</v>
      </c>
      <c r="R136" s="671">
        <v>3</v>
      </c>
      <c r="S136" s="682">
        <v>0.16666666666666666</v>
      </c>
      <c r="T136" s="706">
        <v>3</v>
      </c>
      <c r="U136" s="242">
        <v>0.17142857142857143</v>
      </c>
    </row>
    <row r="137" spans="1:21" ht="14.4" customHeight="1" x14ac:dyDescent="0.3">
      <c r="A137" s="680">
        <v>11</v>
      </c>
      <c r="B137" s="671" t="s">
        <v>530</v>
      </c>
      <c r="C137" s="671">
        <v>89301112</v>
      </c>
      <c r="D137" s="703" t="s">
        <v>2331</v>
      </c>
      <c r="E137" s="704" t="s">
        <v>1547</v>
      </c>
      <c r="F137" s="671" t="s">
        <v>1538</v>
      </c>
      <c r="G137" s="671" t="s">
        <v>1613</v>
      </c>
      <c r="H137" s="671" t="s">
        <v>742</v>
      </c>
      <c r="I137" s="671" t="s">
        <v>1695</v>
      </c>
      <c r="J137" s="671" t="s">
        <v>1629</v>
      </c>
      <c r="K137" s="671" t="s">
        <v>1696</v>
      </c>
      <c r="L137" s="705">
        <v>314.33999999999997</v>
      </c>
      <c r="M137" s="705">
        <v>314.33999999999997</v>
      </c>
      <c r="N137" s="671">
        <v>1</v>
      </c>
      <c r="O137" s="706">
        <v>1</v>
      </c>
      <c r="P137" s="705"/>
      <c r="Q137" s="682">
        <v>0</v>
      </c>
      <c r="R137" s="671"/>
      <c r="S137" s="682">
        <v>0</v>
      </c>
      <c r="T137" s="706"/>
      <c r="U137" s="242">
        <v>0</v>
      </c>
    </row>
    <row r="138" spans="1:21" ht="14.4" customHeight="1" x14ac:dyDescent="0.3">
      <c r="A138" s="680">
        <v>11</v>
      </c>
      <c r="B138" s="671" t="s">
        <v>530</v>
      </c>
      <c r="C138" s="671">
        <v>89301112</v>
      </c>
      <c r="D138" s="703" t="s">
        <v>2331</v>
      </c>
      <c r="E138" s="704" t="s">
        <v>1547</v>
      </c>
      <c r="F138" s="671" t="s">
        <v>1538</v>
      </c>
      <c r="G138" s="671" t="s">
        <v>1697</v>
      </c>
      <c r="H138" s="671" t="s">
        <v>529</v>
      </c>
      <c r="I138" s="671" t="s">
        <v>1698</v>
      </c>
      <c r="J138" s="671" t="s">
        <v>1699</v>
      </c>
      <c r="K138" s="671" t="s">
        <v>672</v>
      </c>
      <c r="L138" s="705">
        <v>154.33000000000001</v>
      </c>
      <c r="M138" s="705">
        <v>154.33000000000001</v>
      </c>
      <c r="N138" s="671">
        <v>1</v>
      </c>
      <c r="O138" s="706">
        <v>0.5</v>
      </c>
      <c r="P138" s="705"/>
      <c r="Q138" s="682">
        <v>0</v>
      </c>
      <c r="R138" s="671"/>
      <c r="S138" s="682">
        <v>0</v>
      </c>
      <c r="T138" s="706"/>
      <c r="U138" s="242">
        <v>0</v>
      </c>
    </row>
    <row r="139" spans="1:21" ht="14.4" customHeight="1" x14ac:dyDescent="0.3">
      <c r="A139" s="680">
        <v>11</v>
      </c>
      <c r="B139" s="671" t="s">
        <v>530</v>
      </c>
      <c r="C139" s="671">
        <v>89301112</v>
      </c>
      <c r="D139" s="703" t="s">
        <v>2331</v>
      </c>
      <c r="E139" s="704" t="s">
        <v>1547</v>
      </c>
      <c r="F139" s="671" t="s">
        <v>1539</v>
      </c>
      <c r="G139" s="671" t="s">
        <v>1700</v>
      </c>
      <c r="H139" s="671" t="s">
        <v>529</v>
      </c>
      <c r="I139" s="671" t="s">
        <v>1701</v>
      </c>
      <c r="J139" s="671" t="s">
        <v>1702</v>
      </c>
      <c r="K139" s="671" t="s">
        <v>1703</v>
      </c>
      <c r="L139" s="705">
        <v>0</v>
      </c>
      <c r="M139" s="705">
        <v>0</v>
      </c>
      <c r="N139" s="671">
        <v>12</v>
      </c>
      <c r="O139" s="706">
        <v>12</v>
      </c>
      <c r="P139" s="705"/>
      <c r="Q139" s="682"/>
      <c r="R139" s="671"/>
      <c r="S139" s="682">
        <v>0</v>
      </c>
      <c r="T139" s="706"/>
      <c r="U139" s="242">
        <v>0</v>
      </c>
    </row>
    <row r="140" spans="1:21" ht="14.4" customHeight="1" x14ac:dyDescent="0.3">
      <c r="A140" s="680">
        <v>11</v>
      </c>
      <c r="B140" s="671" t="s">
        <v>530</v>
      </c>
      <c r="C140" s="671">
        <v>89301112</v>
      </c>
      <c r="D140" s="703" t="s">
        <v>2331</v>
      </c>
      <c r="E140" s="704" t="s">
        <v>1547</v>
      </c>
      <c r="F140" s="671" t="s">
        <v>1539</v>
      </c>
      <c r="G140" s="671" t="s">
        <v>1704</v>
      </c>
      <c r="H140" s="671" t="s">
        <v>529</v>
      </c>
      <c r="I140" s="671" t="s">
        <v>1705</v>
      </c>
      <c r="J140" s="671" t="s">
        <v>1706</v>
      </c>
      <c r="K140" s="671" t="s">
        <v>1707</v>
      </c>
      <c r="L140" s="705">
        <v>186.96</v>
      </c>
      <c r="M140" s="705">
        <v>560.88</v>
      </c>
      <c r="N140" s="671">
        <v>3</v>
      </c>
      <c r="O140" s="706">
        <v>3</v>
      </c>
      <c r="P140" s="705">
        <v>373.92</v>
      </c>
      <c r="Q140" s="682">
        <v>0.66666666666666674</v>
      </c>
      <c r="R140" s="671">
        <v>2</v>
      </c>
      <c r="S140" s="682">
        <v>0.66666666666666663</v>
      </c>
      <c r="T140" s="706">
        <v>2</v>
      </c>
      <c r="U140" s="242">
        <v>0.66666666666666663</v>
      </c>
    </row>
    <row r="141" spans="1:21" ht="14.4" customHeight="1" x14ac:dyDescent="0.3">
      <c r="A141" s="680">
        <v>11</v>
      </c>
      <c r="B141" s="671" t="s">
        <v>530</v>
      </c>
      <c r="C141" s="671">
        <v>89301112</v>
      </c>
      <c r="D141" s="703" t="s">
        <v>2331</v>
      </c>
      <c r="E141" s="704" t="s">
        <v>1547</v>
      </c>
      <c r="F141" s="671" t="s">
        <v>1539</v>
      </c>
      <c r="G141" s="671" t="s">
        <v>1704</v>
      </c>
      <c r="H141" s="671" t="s">
        <v>529</v>
      </c>
      <c r="I141" s="671" t="s">
        <v>1708</v>
      </c>
      <c r="J141" s="671" t="s">
        <v>1709</v>
      </c>
      <c r="K141" s="671" t="s">
        <v>1710</v>
      </c>
      <c r="L141" s="705">
        <v>35.75</v>
      </c>
      <c r="M141" s="705">
        <v>178.75</v>
      </c>
      <c r="N141" s="671">
        <v>5</v>
      </c>
      <c r="O141" s="706">
        <v>4</v>
      </c>
      <c r="P141" s="705">
        <v>178.75</v>
      </c>
      <c r="Q141" s="682">
        <v>1</v>
      </c>
      <c r="R141" s="671">
        <v>5</v>
      </c>
      <c r="S141" s="682">
        <v>1</v>
      </c>
      <c r="T141" s="706">
        <v>4</v>
      </c>
      <c r="U141" s="242">
        <v>1</v>
      </c>
    </row>
    <row r="142" spans="1:21" ht="14.4" customHeight="1" x14ac:dyDescent="0.3">
      <c r="A142" s="680">
        <v>11</v>
      </c>
      <c r="B142" s="671" t="s">
        <v>530</v>
      </c>
      <c r="C142" s="671">
        <v>89301112</v>
      </c>
      <c r="D142" s="703" t="s">
        <v>2331</v>
      </c>
      <c r="E142" s="704" t="s">
        <v>1547</v>
      </c>
      <c r="F142" s="671" t="s">
        <v>1539</v>
      </c>
      <c r="G142" s="671" t="s">
        <v>1589</v>
      </c>
      <c r="H142" s="671" t="s">
        <v>529</v>
      </c>
      <c r="I142" s="671" t="s">
        <v>1665</v>
      </c>
      <c r="J142" s="671" t="s">
        <v>1666</v>
      </c>
      <c r="K142" s="671" t="s">
        <v>1667</v>
      </c>
      <c r="L142" s="705">
        <v>200</v>
      </c>
      <c r="M142" s="705">
        <v>1200</v>
      </c>
      <c r="N142" s="671">
        <v>6</v>
      </c>
      <c r="O142" s="706">
        <v>3</v>
      </c>
      <c r="P142" s="705">
        <v>400</v>
      </c>
      <c r="Q142" s="682">
        <v>0.33333333333333331</v>
      </c>
      <c r="R142" s="671">
        <v>2</v>
      </c>
      <c r="S142" s="682">
        <v>0.33333333333333331</v>
      </c>
      <c r="T142" s="706">
        <v>1</v>
      </c>
      <c r="U142" s="242">
        <v>0.33333333333333331</v>
      </c>
    </row>
    <row r="143" spans="1:21" ht="14.4" customHeight="1" x14ac:dyDescent="0.3">
      <c r="A143" s="680">
        <v>11</v>
      </c>
      <c r="B143" s="671" t="s">
        <v>530</v>
      </c>
      <c r="C143" s="671">
        <v>89301112</v>
      </c>
      <c r="D143" s="703" t="s">
        <v>2331</v>
      </c>
      <c r="E143" s="704" t="s">
        <v>1547</v>
      </c>
      <c r="F143" s="671" t="s">
        <v>1539</v>
      </c>
      <c r="G143" s="671" t="s">
        <v>1589</v>
      </c>
      <c r="H143" s="671" t="s">
        <v>529</v>
      </c>
      <c r="I143" s="671" t="s">
        <v>1590</v>
      </c>
      <c r="J143" s="671" t="s">
        <v>1591</v>
      </c>
      <c r="K143" s="671" t="s">
        <v>1592</v>
      </c>
      <c r="L143" s="705">
        <v>278.75</v>
      </c>
      <c r="M143" s="705">
        <v>6690</v>
      </c>
      <c r="N143" s="671">
        <v>24</v>
      </c>
      <c r="O143" s="706">
        <v>12</v>
      </c>
      <c r="P143" s="705">
        <v>6132.5</v>
      </c>
      <c r="Q143" s="682">
        <v>0.91666666666666663</v>
      </c>
      <c r="R143" s="671">
        <v>22</v>
      </c>
      <c r="S143" s="682">
        <v>0.91666666666666663</v>
      </c>
      <c r="T143" s="706">
        <v>11</v>
      </c>
      <c r="U143" s="242">
        <v>0.91666666666666663</v>
      </c>
    </row>
    <row r="144" spans="1:21" ht="14.4" customHeight="1" x14ac:dyDescent="0.3">
      <c r="A144" s="680">
        <v>11</v>
      </c>
      <c r="B144" s="671" t="s">
        <v>530</v>
      </c>
      <c r="C144" s="671">
        <v>89301112</v>
      </c>
      <c r="D144" s="703" t="s">
        <v>2331</v>
      </c>
      <c r="E144" s="704" t="s">
        <v>1547</v>
      </c>
      <c r="F144" s="671" t="s">
        <v>1539</v>
      </c>
      <c r="G144" s="671" t="s">
        <v>1711</v>
      </c>
      <c r="H144" s="671" t="s">
        <v>529</v>
      </c>
      <c r="I144" s="671" t="s">
        <v>1712</v>
      </c>
      <c r="J144" s="671" t="s">
        <v>1713</v>
      </c>
      <c r="K144" s="671" t="s">
        <v>1714</v>
      </c>
      <c r="L144" s="705">
        <v>1659.44</v>
      </c>
      <c r="M144" s="705">
        <v>4978.32</v>
      </c>
      <c r="N144" s="671">
        <v>3</v>
      </c>
      <c r="O144" s="706">
        <v>3</v>
      </c>
      <c r="P144" s="705">
        <v>4978.32</v>
      </c>
      <c r="Q144" s="682">
        <v>1</v>
      </c>
      <c r="R144" s="671">
        <v>3</v>
      </c>
      <c r="S144" s="682">
        <v>1</v>
      </c>
      <c r="T144" s="706">
        <v>3</v>
      </c>
      <c r="U144" s="242">
        <v>1</v>
      </c>
    </row>
    <row r="145" spans="1:21" ht="14.4" customHeight="1" x14ac:dyDescent="0.3">
      <c r="A145" s="680">
        <v>11</v>
      </c>
      <c r="B145" s="671" t="s">
        <v>530</v>
      </c>
      <c r="C145" s="671">
        <v>89301112</v>
      </c>
      <c r="D145" s="703" t="s">
        <v>2331</v>
      </c>
      <c r="E145" s="704" t="s">
        <v>1547</v>
      </c>
      <c r="F145" s="671" t="s">
        <v>1539</v>
      </c>
      <c r="G145" s="671" t="s">
        <v>1593</v>
      </c>
      <c r="H145" s="671" t="s">
        <v>529</v>
      </c>
      <c r="I145" s="671" t="s">
        <v>1653</v>
      </c>
      <c r="J145" s="671" t="s">
        <v>1654</v>
      </c>
      <c r="K145" s="671" t="s">
        <v>1655</v>
      </c>
      <c r="L145" s="705">
        <v>245.43</v>
      </c>
      <c r="M145" s="705">
        <v>245.43</v>
      </c>
      <c r="N145" s="671">
        <v>1</v>
      </c>
      <c r="O145" s="706">
        <v>1</v>
      </c>
      <c r="P145" s="705">
        <v>245.43</v>
      </c>
      <c r="Q145" s="682">
        <v>1</v>
      </c>
      <c r="R145" s="671">
        <v>1</v>
      </c>
      <c r="S145" s="682">
        <v>1</v>
      </c>
      <c r="T145" s="706">
        <v>1</v>
      </c>
      <c r="U145" s="242">
        <v>1</v>
      </c>
    </row>
    <row r="146" spans="1:21" ht="14.4" customHeight="1" x14ac:dyDescent="0.3">
      <c r="A146" s="680">
        <v>11</v>
      </c>
      <c r="B146" s="671" t="s">
        <v>530</v>
      </c>
      <c r="C146" s="671">
        <v>89301112</v>
      </c>
      <c r="D146" s="703" t="s">
        <v>2331</v>
      </c>
      <c r="E146" s="704" t="s">
        <v>1547</v>
      </c>
      <c r="F146" s="671" t="s">
        <v>1539</v>
      </c>
      <c r="G146" s="671" t="s">
        <v>1593</v>
      </c>
      <c r="H146" s="671" t="s">
        <v>529</v>
      </c>
      <c r="I146" s="671" t="s">
        <v>1715</v>
      </c>
      <c r="J146" s="671" t="s">
        <v>1716</v>
      </c>
      <c r="K146" s="671" t="s">
        <v>1717</v>
      </c>
      <c r="L146" s="705">
        <v>179.2</v>
      </c>
      <c r="M146" s="705">
        <v>179.2</v>
      </c>
      <c r="N146" s="671">
        <v>1</v>
      </c>
      <c r="O146" s="706">
        <v>1</v>
      </c>
      <c r="P146" s="705">
        <v>179.2</v>
      </c>
      <c r="Q146" s="682">
        <v>1</v>
      </c>
      <c r="R146" s="671">
        <v>1</v>
      </c>
      <c r="S146" s="682">
        <v>1</v>
      </c>
      <c r="T146" s="706">
        <v>1</v>
      </c>
      <c r="U146" s="242">
        <v>1</v>
      </c>
    </row>
    <row r="147" spans="1:21" ht="14.4" customHeight="1" x14ac:dyDescent="0.3">
      <c r="A147" s="680">
        <v>11</v>
      </c>
      <c r="B147" s="671" t="s">
        <v>530</v>
      </c>
      <c r="C147" s="671">
        <v>89301112</v>
      </c>
      <c r="D147" s="703" t="s">
        <v>2331</v>
      </c>
      <c r="E147" s="704" t="s">
        <v>1547</v>
      </c>
      <c r="F147" s="671" t="s">
        <v>1539</v>
      </c>
      <c r="G147" s="671" t="s">
        <v>1593</v>
      </c>
      <c r="H147" s="671" t="s">
        <v>529</v>
      </c>
      <c r="I147" s="671" t="s">
        <v>1718</v>
      </c>
      <c r="J147" s="671" t="s">
        <v>1719</v>
      </c>
      <c r="K147" s="671" t="s">
        <v>1720</v>
      </c>
      <c r="L147" s="705">
        <v>270</v>
      </c>
      <c r="M147" s="705">
        <v>270</v>
      </c>
      <c r="N147" s="671">
        <v>1</v>
      </c>
      <c r="O147" s="706">
        <v>1</v>
      </c>
      <c r="P147" s="705"/>
      <c r="Q147" s="682">
        <v>0</v>
      </c>
      <c r="R147" s="671"/>
      <c r="S147" s="682">
        <v>0</v>
      </c>
      <c r="T147" s="706"/>
      <c r="U147" s="242">
        <v>0</v>
      </c>
    </row>
    <row r="148" spans="1:21" ht="14.4" customHeight="1" x14ac:dyDescent="0.3">
      <c r="A148" s="680">
        <v>11</v>
      </c>
      <c r="B148" s="671" t="s">
        <v>530</v>
      </c>
      <c r="C148" s="671">
        <v>89301112</v>
      </c>
      <c r="D148" s="703" t="s">
        <v>2331</v>
      </c>
      <c r="E148" s="704" t="s">
        <v>1547</v>
      </c>
      <c r="F148" s="671" t="s">
        <v>1539</v>
      </c>
      <c r="G148" s="671" t="s">
        <v>1593</v>
      </c>
      <c r="H148" s="671" t="s">
        <v>529</v>
      </c>
      <c r="I148" s="671" t="s">
        <v>1721</v>
      </c>
      <c r="J148" s="671" t="s">
        <v>1722</v>
      </c>
      <c r="K148" s="671" t="s">
        <v>1723</v>
      </c>
      <c r="L148" s="705">
        <v>1545.22</v>
      </c>
      <c r="M148" s="705">
        <v>1545.22</v>
      </c>
      <c r="N148" s="671">
        <v>1</v>
      </c>
      <c r="O148" s="706">
        <v>1</v>
      </c>
      <c r="P148" s="705"/>
      <c r="Q148" s="682">
        <v>0</v>
      </c>
      <c r="R148" s="671"/>
      <c r="S148" s="682">
        <v>0</v>
      </c>
      <c r="T148" s="706"/>
      <c r="U148" s="242">
        <v>0</v>
      </c>
    </row>
    <row r="149" spans="1:21" ht="14.4" customHeight="1" x14ac:dyDescent="0.3">
      <c r="A149" s="680">
        <v>11</v>
      </c>
      <c r="B149" s="671" t="s">
        <v>530</v>
      </c>
      <c r="C149" s="671">
        <v>89301112</v>
      </c>
      <c r="D149" s="703" t="s">
        <v>2331</v>
      </c>
      <c r="E149" s="704" t="s">
        <v>1547</v>
      </c>
      <c r="F149" s="671" t="s">
        <v>1539</v>
      </c>
      <c r="G149" s="671" t="s">
        <v>1593</v>
      </c>
      <c r="H149" s="671" t="s">
        <v>529</v>
      </c>
      <c r="I149" s="671" t="s">
        <v>1606</v>
      </c>
      <c r="J149" s="671" t="s">
        <v>1607</v>
      </c>
      <c r="K149" s="671" t="s">
        <v>1608</v>
      </c>
      <c r="L149" s="705">
        <v>971.25</v>
      </c>
      <c r="M149" s="705">
        <v>971.25</v>
      </c>
      <c r="N149" s="671">
        <v>1</v>
      </c>
      <c r="O149" s="706">
        <v>1</v>
      </c>
      <c r="P149" s="705">
        <v>971.25</v>
      </c>
      <c r="Q149" s="682">
        <v>1</v>
      </c>
      <c r="R149" s="671">
        <v>1</v>
      </c>
      <c r="S149" s="682">
        <v>1</v>
      </c>
      <c r="T149" s="706">
        <v>1</v>
      </c>
      <c r="U149" s="242">
        <v>1</v>
      </c>
    </row>
    <row r="150" spans="1:21" ht="14.4" customHeight="1" x14ac:dyDescent="0.3">
      <c r="A150" s="680">
        <v>11</v>
      </c>
      <c r="B150" s="671" t="s">
        <v>530</v>
      </c>
      <c r="C150" s="671">
        <v>89301112</v>
      </c>
      <c r="D150" s="703" t="s">
        <v>2331</v>
      </c>
      <c r="E150" s="704" t="s">
        <v>1547</v>
      </c>
      <c r="F150" s="671" t="s">
        <v>1539</v>
      </c>
      <c r="G150" s="671" t="s">
        <v>1593</v>
      </c>
      <c r="H150" s="671" t="s">
        <v>529</v>
      </c>
      <c r="I150" s="671" t="s">
        <v>1724</v>
      </c>
      <c r="J150" s="671" t="s">
        <v>1725</v>
      </c>
      <c r="K150" s="671"/>
      <c r="L150" s="705">
        <v>600</v>
      </c>
      <c r="M150" s="705">
        <v>1800</v>
      </c>
      <c r="N150" s="671">
        <v>3</v>
      </c>
      <c r="O150" s="706">
        <v>3</v>
      </c>
      <c r="P150" s="705">
        <v>1800</v>
      </c>
      <c r="Q150" s="682">
        <v>1</v>
      </c>
      <c r="R150" s="671">
        <v>3</v>
      </c>
      <c r="S150" s="682">
        <v>1</v>
      </c>
      <c r="T150" s="706">
        <v>3</v>
      </c>
      <c r="U150" s="242">
        <v>1</v>
      </c>
    </row>
    <row r="151" spans="1:21" ht="14.4" customHeight="1" x14ac:dyDescent="0.3">
      <c r="A151" s="680">
        <v>11</v>
      </c>
      <c r="B151" s="671" t="s">
        <v>530</v>
      </c>
      <c r="C151" s="671">
        <v>89301112</v>
      </c>
      <c r="D151" s="703" t="s">
        <v>2331</v>
      </c>
      <c r="E151" s="704" t="s">
        <v>1547</v>
      </c>
      <c r="F151" s="671" t="s">
        <v>1539</v>
      </c>
      <c r="G151" s="671" t="s">
        <v>1593</v>
      </c>
      <c r="H151" s="671" t="s">
        <v>529</v>
      </c>
      <c r="I151" s="671" t="s">
        <v>1726</v>
      </c>
      <c r="J151" s="671" t="s">
        <v>1727</v>
      </c>
      <c r="K151" s="671" t="s">
        <v>1728</v>
      </c>
      <c r="L151" s="705">
        <v>1600</v>
      </c>
      <c r="M151" s="705">
        <v>1600</v>
      </c>
      <c r="N151" s="671">
        <v>1</v>
      </c>
      <c r="O151" s="706">
        <v>1</v>
      </c>
      <c r="P151" s="705">
        <v>1600</v>
      </c>
      <c r="Q151" s="682">
        <v>1</v>
      </c>
      <c r="R151" s="671">
        <v>1</v>
      </c>
      <c r="S151" s="682">
        <v>1</v>
      </c>
      <c r="T151" s="706">
        <v>1</v>
      </c>
      <c r="U151" s="242">
        <v>1</v>
      </c>
    </row>
    <row r="152" spans="1:21" ht="14.4" customHeight="1" x14ac:dyDescent="0.3">
      <c r="A152" s="680">
        <v>11</v>
      </c>
      <c r="B152" s="671" t="s">
        <v>530</v>
      </c>
      <c r="C152" s="671">
        <v>89301112</v>
      </c>
      <c r="D152" s="703" t="s">
        <v>2331</v>
      </c>
      <c r="E152" s="704" t="s">
        <v>1548</v>
      </c>
      <c r="F152" s="671" t="s">
        <v>1538</v>
      </c>
      <c r="G152" s="671" t="s">
        <v>1683</v>
      </c>
      <c r="H152" s="671" t="s">
        <v>529</v>
      </c>
      <c r="I152" s="671" t="s">
        <v>689</v>
      </c>
      <c r="J152" s="671" t="s">
        <v>690</v>
      </c>
      <c r="K152" s="671" t="s">
        <v>691</v>
      </c>
      <c r="L152" s="705">
        <v>84.78</v>
      </c>
      <c r="M152" s="705">
        <v>1017.36</v>
      </c>
      <c r="N152" s="671">
        <v>12</v>
      </c>
      <c r="O152" s="706">
        <v>6</v>
      </c>
      <c r="P152" s="705">
        <v>593.46</v>
      </c>
      <c r="Q152" s="682">
        <v>0.58333333333333337</v>
      </c>
      <c r="R152" s="671">
        <v>7</v>
      </c>
      <c r="S152" s="682">
        <v>0.58333333333333337</v>
      </c>
      <c r="T152" s="706">
        <v>3.5</v>
      </c>
      <c r="U152" s="242">
        <v>0.58333333333333337</v>
      </c>
    </row>
    <row r="153" spans="1:21" ht="14.4" customHeight="1" x14ac:dyDescent="0.3">
      <c r="A153" s="680">
        <v>11</v>
      </c>
      <c r="B153" s="671" t="s">
        <v>530</v>
      </c>
      <c r="C153" s="671">
        <v>89301112</v>
      </c>
      <c r="D153" s="703" t="s">
        <v>2331</v>
      </c>
      <c r="E153" s="704" t="s">
        <v>1548</v>
      </c>
      <c r="F153" s="671" t="s">
        <v>1538</v>
      </c>
      <c r="G153" s="671" t="s">
        <v>1683</v>
      </c>
      <c r="H153" s="671" t="s">
        <v>529</v>
      </c>
      <c r="I153" s="671" t="s">
        <v>1729</v>
      </c>
      <c r="J153" s="671" t="s">
        <v>1730</v>
      </c>
      <c r="K153" s="671" t="s">
        <v>1731</v>
      </c>
      <c r="L153" s="705">
        <v>354.98</v>
      </c>
      <c r="M153" s="705">
        <v>354.98</v>
      </c>
      <c r="N153" s="671">
        <v>1</v>
      </c>
      <c r="O153" s="706">
        <v>1</v>
      </c>
      <c r="P153" s="705"/>
      <c r="Q153" s="682">
        <v>0</v>
      </c>
      <c r="R153" s="671"/>
      <c r="S153" s="682">
        <v>0</v>
      </c>
      <c r="T153" s="706"/>
      <c r="U153" s="242">
        <v>0</v>
      </c>
    </row>
    <row r="154" spans="1:21" ht="14.4" customHeight="1" x14ac:dyDescent="0.3">
      <c r="A154" s="680">
        <v>11</v>
      </c>
      <c r="B154" s="671" t="s">
        <v>530</v>
      </c>
      <c r="C154" s="671">
        <v>89301112</v>
      </c>
      <c r="D154" s="703" t="s">
        <v>2331</v>
      </c>
      <c r="E154" s="704" t="s">
        <v>1548</v>
      </c>
      <c r="F154" s="671" t="s">
        <v>1538</v>
      </c>
      <c r="G154" s="671" t="s">
        <v>1683</v>
      </c>
      <c r="H154" s="671" t="s">
        <v>529</v>
      </c>
      <c r="I154" s="671" t="s">
        <v>1732</v>
      </c>
      <c r="J154" s="671" t="s">
        <v>1733</v>
      </c>
      <c r="K154" s="671" t="s">
        <v>1734</v>
      </c>
      <c r="L154" s="705">
        <v>113.04</v>
      </c>
      <c r="M154" s="705">
        <v>339.12</v>
      </c>
      <c r="N154" s="671">
        <v>3</v>
      </c>
      <c r="O154" s="706">
        <v>1</v>
      </c>
      <c r="P154" s="705"/>
      <c r="Q154" s="682">
        <v>0</v>
      </c>
      <c r="R154" s="671"/>
      <c r="S154" s="682">
        <v>0</v>
      </c>
      <c r="T154" s="706"/>
      <c r="U154" s="242">
        <v>0</v>
      </c>
    </row>
    <row r="155" spans="1:21" ht="14.4" customHeight="1" x14ac:dyDescent="0.3">
      <c r="A155" s="680">
        <v>11</v>
      </c>
      <c r="B155" s="671" t="s">
        <v>530</v>
      </c>
      <c r="C155" s="671">
        <v>89301112</v>
      </c>
      <c r="D155" s="703" t="s">
        <v>2331</v>
      </c>
      <c r="E155" s="704" t="s">
        <v>1548</v>
      </c>
      <c r="F155" s="671" t="s">
        <v>1538</v>
      </c>
      <c r="G155" s="671" t="s">
        <v>1651</v>
      </c>
      <c r="H155" s="671" t="s">
        <v>529</v>
      </c>
      <c r="I155" s="671" t="s">
        <v>1735</v>
      </c>
      <c r="J155" s="671" t="s">
        <v>585</v>
      </c>
      <c r="K155" s="671" t="s">
        <v>1652</v>
      </c>
      <c r="L155" s="705">
        <v>57.65</v>
      </c>
      <c r="M155" s="705">
        <v>57.65</v>
      </c>
      <c r="N155" s="671">
        <v>1</v>
      </c>
      <c r="O155" s="706">
        <v>1</v>
      </c>
      <c r="P155" s="705">
        <v>57.65</v>
      </c>
      <c r="Q155" s="682">
        <v>1</v>
      </c>
      <c r="R155" s="671">
        <v>1</v>
      </c>
      <c r="S155" s="682">
        <v>1</v>
      </c>
      <c r="T155" s="706">
        <v>1</v>
      </c>
      <c r="U155" s="242">
        <v>1</v>
      </c>
    </row>
    <row r="156" spans="1:21" ht="14.4" customHeight="1" x14ac:dyDescent="0.3">
      <c r="A156" s="680">
        <v>11</v>
      </c>
      <c r="B156" s="671" t="s">
        <v>530</v>
      </c>
      <c r="C156" s="671">
        <v>89301112</v>
      </c>
      <c r="D156" s="703" t="s">
        <v>2331</v>
      </c>
      <c r="E156" s="704" t="s">
        <v>1548</v>
      </c>
      <c r="F156" s="671" t="s">
        <v>1538</v>
      </c>
      <c r="G156" s="671" t="s">
        <v>1651</v>
      </c>
      <c r="H156" s="671" t="s">
        <v>529</v>
      </c>
      <c r="I156" s="671" t="s">
        <v>1736</v>
      </c>
      <c r="J156" s="671" t="s">
        <v>585</v>
      </c>
      <c r="K156" s="671" t="s">
        <v>1737</v>
      </c>
      <c r="L156" s="705">
        <v>115.3</v>
      </c>
      <c r="M156" s="705">
        <v>807.1</v>
      </c>
      <c r="N156" s="671">
        <v>7</v>
      </c>
      <c r="O156" s="706">
        <v>4.5</v>
      </c>
      <c r="P156" s="705"/>
      <c r="Q156" s="682">
        <v>0</v>
      </c>
      <c r="R156" s="671"/>
      <c r="S156" s="682">
        <v>0</v>
      </c>
      <c r="T156" s="706"/>
      <c r="U156" s="242">
        <v>0</v>
      </c>
    </row>
    <row r="157" spans="1:21" ht="14.4" customHeight="1" x14ac:dyDescent="0.3">
      <c r="A157" s="680">
        <v>11</v>
      </c>
      <c r="B157" s="671" t="s">
        <v>530</v>
      </c>
      <c r="C157" s="671">
        <v>89301112</v>
      </c>
      <c r="D157" s="703" t="s">
        <v>2331</v>
      </c>
      <c r="E157" s="704" t="s">
        <v>1548</v>
      </c>
      <c r="F157" s="671" t="s">
        <v>1538</v>
      </c>
      <c r="G157" s="671" t="s">
        <v>1651</v>
      </c>
      <c r="H157" s="671" t="s">
        <v>529</v>
      </c>
      <c r="I157" s="671" t="s">
        <v>584</v>
      </c>
      <c r="J157" s="671" t="s">
        <v>585</v>
      </c>
      <c r="K157" s="671" t="s">
        <v>1737</v>
      </c>
      <c r="L157" s="705">
        <v>115.3</v>
      </c>
      <c r="M157" s="705">
        <v>230.6</v>
      </c>
      <c r="N157" s="671">
        <v>2</v>
      </c>
      <c r="O157" s="706">
        <v>0.5</v>
      </c>
      <c r="P157" s="705"/>
      <c r="Q157" s="682">
        <v>0</v>
      </c>
      <c r="R157" s="671"/>
      <c r="S157" s="682">
        <v>0</v>
      </c>
      <c r="T157" s="706"/>
      <c r="U157" s="242">
        <v>0</v>
      </c>
    </row>
    <row r="158" spans="1:21" ht="14.4" customHeight="1" x14ac:dyDescent="0.3">
      <c r="A158" s="680">
        <v>11</v>
      </c>
      <c r="B158" s="671" t="s">
        <v>530</v>
      </c>
      <c r="C158" s="671">
        <v>89301112</v>
      </c>
      <c r="D158" s="703" t="s">
        <v>2331</v>
      </c>
      <c r="E158" s="704" t="s">
        <v>1548</v>
      </c>
      <c r="F158" s="671" t="s">
        <v>1538</v>
      </c>
      <c r="G158" s="671" t="s">
        <v>1738</v>
      </c>
      <c r="H158" s="671" t="s">
        <v>529</v>
      </c>
      <c r="I158" s="671" t="s">
        <v>1739</v>
      </c>
      <c r="J158" s="671" t="s">
        <v>1740</v>
      </c>
      <c r="K158" s="671" t="s">
        <v>1741</v>
      </c>
      <c r="L158" s="705">
        <v>1166.48</v>
      </c>
      <c r="M158" s="705">
        <v>1166.48</v>
      </c>
      <c r="N158" s="671">
        <v>1</v>
      </c>
      <c r="O158" s="706">
        <v>0.5</v>
      </c>
      <c r="P158" s="705">
        <v>1166.48</v>
      </c>
      <c r="Q158" s="682">
        <v>1</v>
      </c>
      <c r="R158" s="671">
        <v>1</v>
      </c>
      <c r="S158" s="682">
        <v>1</v>
      </c>
      <c r="T158" s="706">
        <v>0.5</v>
      </c>
      <c r="U158" s="242">
        <v>1</v>
      </c>
    </row>
    <row r="159" spans="1:21" ht="14.4" customHeight="1" x14ac:dyDescent="0.3">
      <c r="A159" s="680">
        <v>11</v>
      </c>
      <c r="B159" s="671" t="s">
        <v>530</v>
      </c>
      <c r="C159" s="671">
        <v>89301112</v>
      </c>
      <c r="D159" s="703" t="s">
        <v>2331</v>
      </c>
      <c r="E159" s="704" t="s">
        <v>1548</v>
      </c>
      <c r="F159" s="671" t="s">
        <v>1538</v>
      </c>
      <c r="G159" s="671" t="s">
        <v>1742</v>
      </c>
      <c r="H159" s="671" t="s">
        <v>529</v>
      </c>
      <c r="I159" s="671" t="s">
        <v>1743</v>
      </c>
      <c r="J159" s="671" t="s">
        <v>1744</v>
      </c>
      <c r="K159" s="671" t="s">
        <v>1745</v>
      </c>
      <c r="L159" s="705">
        <v>33.36</v>
      </c>
      <c r="M159" s="705">
        <v>66.72</v>
      </c>
      <c r="N159" s="671">
        <v>2</v>
      </c>
      <c r="O159" s="706">
        <v>0.5</v>
      </c>
      <c r="P159" s="705">
        <v>66.72</v>
      </c>
      <c r="Q159" s="682">
        <v>1</v>
      </c>
      <c r="R159" s="671">
        <v>2</v>
      </c>
      <c r="S159" s="682">
        <v>1</v>
      </c>
      <c r="T159" s="706">
        <v>0.5</v>
      </c>
      <c r="U159" s="242">
        <v>1</v>
      </c>
    </row>
    <row r="160" spans="1:21" ht="14.4" customHeight="1" x14ac:dyDescent="0.3">
      <c r="A160" s="680">
        <v>11</v>
      </c>
      <c r="B160" s="671" t="s">
        <v>530</v>
      </c>
      <c r="C160" s="671">
        <v>89301112</v>
      </c>
      <c r="D160" s="703" t="s">
        <v>2331</v>
      </c>
      <c r="E160" s="704" t="s">
        <v>1548</v>
      </c>
      <c r="F160" s="671" t="s">
        <v>1538</v>
      </c>
      <c r="G160" s="671" t="s">
        <v>1691</v>
      </c>
      <c r="H160" s="671" t="s">
        <v>529</v>
      </c>
      <c r="I160" s="671" t="s">
        <v>1746</v>
      </c>
      <c r="J160" s="671" t="s">
        <v>1693</v>
      </c>
      <c r="K160" s="671" t="s">
        <v>1747</v>
      </c>
      <c r="L160" s="705">
        <v>166.97</v>
      </c>
      <c r="M160" s="705">
        <v>5510.0099999999993</v>
      </c>
      <c r="N160" s="671">
        <v>33</v>
      </c>
      <c r="O160" s="706">
        <v>10</v>
      </c>
      <c r="P160" s="705">
        <v>1001.8199999999999</v>
      </c>
      <c r="Q160" s="682">
        <v>0.18181818181818182</v>
      </c>
      <c r="R160" s="671">
        <v>6</v>
      </c>
      <c r="S160" s="682">
        <v>0.18181818181818182</v>
      </c>
      <c r="T160" s="706">
        <v>2</v>
      </c>
      <c r="U160" s="242">
        <v>0.2</v>
      </c>
    </row>
    <row r="161" spans="1:21" ht="14.4" customHeight="1" x14ac:dyDescent="0.3">
      <c r="A161" s="680">
        <v>11</v>
      </c>
      <c r="B161" s="671" t="s">
        <v>530</v>
      </c>
      <c r="C161" s="671">
        <v>89301112</v>
      </c>
      <c r="D161" s="703" t="s">
        <v>2331</v>
      </c>
      <c r="E161" s="704" t="s">
        <v>1548</v>
      </c>
      <c r="F161" s="671" t="s">
        <v>1538</v>
      </c>
      <c r="G161" s="671" t="s">
        <v>1748</v>
      </c>
      <c r="H161" s="671" t="s">
        <v>529</v>
      </c>
      <c r="I161" s="671" t="s">
        <v>1254</v>
      </c>
      <c r="J161" s="671" t="s">
        <v>1255</v>
      </c>
      <c r="K161" s="671" t="s">
        <v>1749</v>
      </c>
      <c r="L161" s="705">
        <v>63.67</v>
      </c>
      <c r="M161" s="705">
        <v>318.35000000000002</v>
      </c>
      <c r="N161" s="671">
        <v>5</v>
      </c>
      <c r="O161" s="706">
        <v>2</v>
      </c>
      <c r="P161" s="705"/>
      <c r="Q161" s="682">
        <v>0</v>
      </c>
      <c r="R161" s="671"/>
      <c r="S161" s="682">
        <v>0</v>
      </c>
      <c r="T161" s="706"/>
      <c r="U161" s="242">
        <v>0</v>
      </c>
    </row>
    <row r="162" spans="1:21" ht="14.4" customHeight="1" x14ac:dyDescent="0.3">
      <c r="A162" s="680">
        <v>11</v>
      </c>
      <c r="B162" s="671" t="s">
        <v>530</v>
      </c>
      <c r="C162" s="671">
        <v>89301112</v>
      </c>
      <c r="D162" s="703" t="s">
        <v>2331</v>
      </c>
      <c r="E162" s="704" t="s">
        <v>1548</v>
      </c>
      <c r="F162" s="671" t="s">
        <v>1538</v>
      </c>
      <c r="G162" s="671" t="s">
        <v>1750</v>
      </c>
      <c r="H162" s="671" t="s">
        <v>529</v>
      </c>
      <c r="I162" s="671" t="s">
        <v>573</v>
      </c>
      <c r="J162" s="671" t="s">
        <v>574</v>
      </c>
      <c r="K162" s="671" t="s">
        <v>1751</v>
      </c>
      <c r="L162" s="705">
        <v>26.17</v>
      </c>
      <c r="M162" s="705">
        <v>26.17</v>
      </c>
      <c r="N162" s="671">
        <v>1</v>
      </c>
      <c r="O162" s="706">
        <v>0.5</v>
      </c>
      <c r="P162" s="705">
        <v>26.17</v>
      </c>
      <c r="Q162" s="682">
        <v>1</v>
      </c>
      <c r="R162" s="671">
        <v>1</v>
      </c>
      <c r="S162" s="682">
        <v>1</v>
      </c>
      <c r="T162" s="706">
        <v>0.5</v>
      </c>
      <c r="U162" s="242">
        <v>1</v>
      </c>
    </row>
    <row r="163" spans="1:21" ht="14.4" customHeight="1" x14ac:dyDescent="0.3">
      <c r="A163" s="680">
        <v>11</v>
      </c>
      <c r="B163" s="671" t="s">
        <v>530</v>
      </c>
      <c r="C163" s="671">
        <v>89301112</v>
      </c>
      <c r="D163" s="703" t="s">
        <v>2331</v>
      </c>
      <c r="E163" s="704" t="s">
        <v>1548</v>
      </c>
      <c r="F163" s="671" t="s">
        <v>1538</v>
      </c>
      <c r="G163" s="671" t="s">
        <v>1574</v>
      </c>
      <c r="H163" s="671" t="s">
        <v>529</v>
      </c>
      <c r="I163" s="671" t="s">
        <v>1752</v>
      </c>
      <c r="J163" s="671" t="s">
        <v>898</v>
      </c>
      <c r="K163" s="671" t="s">
        <v>1753</v>
      </c>
      <c r="L163" s="705">
        <v>0</v>
      </c>
      <c r="M163" s="705">
        <v>0</v>
      </c>
      <c r="N163" s="671">
        <v>3</v>
      </c>
      <c r="O163" s="706">
        <v>2</v>
      </c>
      <c r="P163" s="705">
        <v>0</v>
      </c>
      <c r="Q163" s="682"/>
      <c r="R163" s="671">
        <v>1</v>
      </c>
      <c r="S163" s="682">
        <v>0.33333333333333331</v>
      </c>
      <c r="T163" s="706">
        <v>1</v>
      </c>
      <c r="U163" s="242">
        <v>0.5</v>
      </c>
    </row>
    <row r="164" spans="1:21" ht="14.4" customHeight="1" x14ac:dyDescent="0.3">
      <c r="A164" s="680">
        <v>11</v>
      </c>
      <c r="B164" s="671" t="s">
        <v>530</v>
      </c>
      <c r="C164" s="671">
        <v>89301112</v>
      </c>
      <c r="D164" s="703" t="s">
        <v>2331</v>
      </c>
      <c r="E164" s="704" t="s">
        <v>1548</v>
      </c>
      <c r="F164" s="671" t="s">
        <v>1538</v>
      </c>
      <c r="G164" s="671" t="s">
        <v>1754</v>
      </c>
      <c r="H164" s="671" t="s">
        <v>529</v>
      </c>
      <c r="I164" s="671" t="s">
        <v>1755</v>
      </c>
      <c r="J164" s="671" t="s">
        <v>1756</v>
      </c>
      <c r="K164" s="671" t="s">
        <v>1757</v>
      </c>
      <c r="L164" s="705">
        <v>1857.44</v>
      </c>
      <c r="M164" s="705">
        <v>16716.960000000003</v>
      </c>
      <c r="N164" s="671">
        <v>9</v>
      </c>
      <c r="O164" s="706">
        <v>7</v>
      </c>
      <c r="P164" s="705">
        <v>13002.080000000002</v>
      </c>
      <c r="Q164" s="682">
        <v>0.77777777777777779</v>
      </c>
      <c r="R164" s="671">
        <v>7</v>
      </c>
      <c r="S164" s="682">
        <v>0.77777777777777779</v>
      </c>
      <c r="T164" s="706">
        <v>5.5</v>
      </c>
      <c r="U164" s="242">
        <v>0.7857142857142857</v>
      </c>
    </row>
    <row r="165" spans="1:21" ht="14.4" customHeight="1" x14ac:dyDescent="0.3">
      <c r="A165" s="680">
        <v>11</v>
      </c>
      <c r="B165" s="671" t="s">
        <v>530</v>
      </c>
      <c r="C165" s="671">
        <v>89301112</v>
      </c>
      <c r="D165" s="703" t="s">
        <v>2331</v>
      </c>
      <c r="E165" s="704" t="s">
        <v>1548</v>
      </c>
      <c r="F165" s="671" t="s">
        <v>1538</v>
      </c>
      <c r="G165" s="671" t="s">
        <v>1758</v>
      </c>
      <c r="H165" s="671" t="s">
        <v>529</v>
      </c>
      <c r="I165" s="671" t="s">
        <v>1759</v>
      </c>
      <c r="J165" s="671" t="s">
        <v>1760</v>
      </c>
      <c r="K165" s="671" t="s">
        <v>1761</v>
      </c>
      <c r="L165" s="705">
        <v>37.68</v>
      </c>
      <c r="M165" s="705">
        <v>113.03999999999999</v>
      </c>
      <c r="N165" s="671">
        <v>3</v>
      </c>
      <c r="O165" s="706">
        <v>1</v>
      </c>
      <c r="P165" s="705"/>
      <c r="Q165" s="682">
        <v>0</v>
      </c>
      <c r="R165" s="671"/>
      <c r="S165" s="682">
        <v>0</v>
      </c>
      <c r="T165" s="706"/>
      <c r="U165" s="242">
        <v>0</v>
      </c>
    </row>
    <row r="166" spans="1:21" ht="14.4" customHeight="1" x14ac:dyDescent="0.3">
      <c r="A166" s="680">
        <v>11</v>
      </c>
      <c r="B166" s="671" t="s">
        <v>530</v>
      </c>
      <c r="C166" s="671">
        <v>89301112</v>
      </c>
      <c r="D166" s="703" t="s">
        <v>2331</v>
      </c>
      <c r="E166" s="704" t="s">
        <v>1548</v>
      </c>
      <c r="F166" s="671" t="s">
        <v>1538</v>
      </c>
      <c r="G166" s="671" t="s">
        <v>1577</v>
      </c>
      <c r="H166" s="671" t="s">
        <v>742</v>
      </c>
      <c r="I166" s="671" t="s">
        <v>955</v>
      </c>
      <c r="J166" s="671" t="s">
        <v>557</v>
      </c>
      <c r="K166" s="671" t="s">
        <v>558</v>
      </c>
      <c r="L166" s="705">
        <v>96.63</v>
      </c>
      <c r="M166" s="705">
        <v>1062.9299999999998</v>
      </c>
      <c r="N166" s="671">
        <v>11</v>
      </c>
      <c r="O166" s="706">
        <v>4.5</v>
      </c>
      <c r="P166" s="705">
        <v>386.52</v>
      </c>
      <c r="Q166" s="682">
        <v>0.3636363636363637</v>
      </c>
      <c r="R166" s="671">
        <v>4</v>
      </c>
      <c r="S166" s="682">
        <v>0.36363636363636365</v>
      </c>
      <c r="T166" s="706">
        <v>1.5</v>
      </c>
      <c r="U166" s="242">
        <v>0.33333333333333331</v>
      </c>
    </row>
    <row r="167" spans="1:21" ht="14.4" customHeight="1" x14ac:dyDescent="0.3">
      <c r="A167" s="680">
        <v>11</v>
      </c>
      <c r="B167" s="671" t="s">
        <v>530</v>
      </c>
      <c r="C167" s="671">
        <v>89301112</v>
      </c>
      <c r="D167" s="703" t="s">
        <v>2331</v>
      </c>
      <c r="E167" s="704" t="s">
        <v>1548</v>
      </c>
      <c r="F167" s="671" t="s">
        <v>1538</v>
      </c>
      <c r="G167" s="671" t="s">
        <v>1577</v>
      </c>
      <c r="H167" s="671" t="s">
        <v>529</v>
      </c>
      <c r="I167" s="671" t="s">
        <v>1762</v>
      </c>
      <c r="J167" s="671" t="s">
        <v>557</v>
      </c>
      <c r="K167" s="671" t="s">
        <v>1763</v>
      </c>
      <c r="L167" s="705">
        <v>96.63</v>
      </c>
      <c r="M167" s="705">
        <v>579.78</v>
      </c>
      <c r="N167" s="671">
        <v>6</v>
      </c>
      <c r="O167" s="706">
        <v>3</v>
      </c>
      <c r="P167" s="705">
        <v>193.26</v>
      </c>
      <c r="Q167" s="682">
        <v>0.33333333333333331</v>
      </c>
      <c r="R167" s="671">
        <v>2</v>
      </c>
      <c r="S167" s="682">
        <v>0.33333333333333331</v>
      </c>
      <c r="T167" s="706">
        <v>1</v>
      </c>
      <c r="U167" s="242">
        <v>0.33333333333333331</v>
      </c>
    </row>
    <row r="168" spans="1:21" ht="14.4" customHeight="1" x14ac:dyDescent="0.3">
      <c r="A168" s="680">
        <v>11</v>
      </c>
      <c r="B168" s="671" t="s">
        <v>530</v>
      </c>
      <c r="C168" s="671">
        <v>89301112</v>
      </c>
      <c r="D168" s="703" t="s">
        <v>2331</v>
      </c>
      <c r="E168" s="704" t="s">
        <v>1548</v>
      </c>
      <c r="F168" s="671" t="s">
        <v>1538</v>
      </c>
      <c r="G168" s="671" t="s">
        <v>1764</v>
      </c>
      <c r="H168" s="671" t="s">
        <v>529</v>
      </c>
      <c r="I168" s="671" t="s">
        <v>577</v>
      </c>
      <c r="J168" s="671" t="s">
        <v>1765</v>
      </c>
      <c r="K168" s="671" t="s">
        <v>1766</v>
      </c>
      <c r="L168" s="705">
        <v>0</v>
      </c>
      <c r="M168" s="705">
        <v>0</v>
      </c>
      <c r="N168" s="671">
        <v>1</v>
      </c>
      <c r="O168" s="706">
        <v>1</v>
      </c>
      <c r="P168" s="705"/>
      <c r="Q168" s="682"/>
      <c r="R168" s="671"/>
      <c r="S168" s="682">
        <v>0</v>
      </c>
      <c r="T168" s="706"/>
      <c r="U168" s="242">
        <v>0</v>
      </c>
    </row>
    <row r="169" spans="1:21" ht="14.4" customHeight="1" x14ac:dyDescent="0.3">
      <c r="A169" s="680">
        <v>11</v>
      </c>
      <c r="B169" s="671" t="s">
        <v>530</v>
      </c>
      <c r="C169" s="671">
        <v>89301112</v>
      </c>
      <c r="D169" s="703" t="s">
        <v>2331</v>
      </c>
      <c r="E169" s="704" t="s">
        <v>1548</v>
      </c>
      <c r="F169" s="671" t="s">
        <v>1538</v>
      </c>
      <c r="G169" s="671" t="s">
        <v>1613</v>
      </c>
      <c r="H169" s="671" t="s">
        <v>742</v>
      </c>
      <c r="I169" s="671" t="s">
        <v>1068</v>
      </c>
      <c r="J169" s="671" t="s">
        <v>1069</v>
      </c>
      <c r="K169" s="671" t="s">
        <v>1070</v>
      </c>
      <c r="L169" s="705">
        <v>32.74</v>
      </c>
      <c r="M169" s="705">
        <v>130.96</v>
      </c>
      <c r="N169" s="671">
        <v>4</v>
      </c>
      <c r="O169" s="706">
        <v>1.5</v>
      </c>
      <c r="P169" s="705"/>
      <c r="Q169" s="682">
        <v>0</v>
      </c>
      <c r="R169" s="671"/>
      <c r="S169" s="682">
        <v>0</v>
      </c>
      <c r="T169" s="706"/>
      <c r="U169" s="242">
        <v>0</v>
      </c>
    </row>
    <row r="170" spans="1:21" ht="14.4" customHeight="1" x14ac:dyDescent="0.3">
      <c r="A170" s="680">
        <v>11</v>
      </c>
      <c r="B170" s="671" t="s">
        <v>530</v>
      </c>
      <c r="C170" s="671">
        <v>89301112</v>
      </c>
      <c r="D170" s="703" t="s">
        <v>2331</v>
      </c>
      <c r="E170" s="704" t="s">
        <v>1548</v>
      </c>
      <c r="F170" s="671" t="s">
        <v>1538</v>
      </c>
      <c r="G170" s="671" t="s">
        <v>1613</v>
      </c>
      <c r="H170" s="671" t="s">
        <v>742</v>
      </c>
      <c r="I170" s="671" t="s">
        <v>1614</v>
      </c>
      <c r="J170" s="671" t="s">
        <v>1615</v>
      </c>
      <c r="K170" s="671" t="s">
        <v>1616</v>
      </c>
      <c r="L170" s="705">
        <v>147.36000000000001</v>
      </c>
      <c r="M170" s="705">
        <v>294.72000000000003</v>
      </c>
      <c r="N170" s="671">
        <v>2</v>
      </c>
      <c r="O170" s="706">
        <v>1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11</v>
      </c>
      <c r="B171" s="671" t="s">
        <v>530</v>
      </c>
      <c r="C171" s="671">
        <v>89301112</v>
      </c>
      <c r="D171" s="703" t="s">
        <v>2331</v>
      </c>
      <c r="E171" s="704" t="s">
        <v>1548</v>
      </c>
      <c r="F171" s="671" t="s">
        <v>1538</v>
      </c>
      <c r="G171" s="671" t="s">
        <v>1613</v>
      </c>
      <c r="H171" s="671" t="s">
        <v>742</v>
      </c>
      <c r="I171" s="671" t="s">
        <v>970</v>
      </c>
      <c r="J171" s="671" t="s">
        <v>763</v>
      </c>
      <c r="K171" s="671" t="s">
        <v>1495</v>
      </c>
      <c r="L171" s="705">
        <v>32.74</v>
      </c>
      <c r="M171" s="705">
        <v>32.74</v>
      </c>
      <c r="N171" s="671">
        <v>1</v>
      </c>
      <c r="O171" s="706">
        <v>1</v>
      </c>
      <c r="P171" s="705"/>
      <c r="Q171" s="682">
        <v>0</v>
      </c>
      <c r="R171" s="671"/>
      <c r="S171" s="682">
        <v>0</v>
      </c>
      <c r="T171" s="706"/>
      <c r="U171" s="242">
        <v>0</v>
      </c>
    </row>
    <row r="172" spans="1:21" ht="14.4" customHeight="1" x14ac:dyDescent="0.3">
      <c r="A172" s="680">
        <v>11</v>
      </c>
      <c r="B172" s="671" t="s">
        <v>530</v>
      </c>
      <c r="C172" s="671">
        <v>89301112</v>
      </c>
      <c r="D172" s="703" t="s">
        <v>2331</v>
      </c>
      <c r="E172" s="704" t="s">
        <v>1548</v>
      </c>
      <c r="F172" s="671" t="s">
        <v>1538</v>
      </c>
      <c r="G172" s="671" t="s">
        <v>1613</v>
      </c>
      <c r="H172" s="671" t="s">
        <v>742</v>
      </c>
      <c r="I172" s="671" t="s">
        <v>762</v>
      </c>
      <c r="J172" s="671" t="s">
        <v>763</v>
      </c>
      <c r="K172" s="671" t="s">
        <v>1480</v>
      </c>
      <c r="L172" s="705">
        <v>98.23</v>
      </c>
      <c r="M172" s="705">
        <v>392.92</v>
      </c>
      <c r="N172" s="671">
        <v>4</v>
      </c>
      <c r="O172" s="706">
        <v>2.5</v>
      </c>
      <c r="P172" s="705">
        <v>196.46</v>
      </c>
      <c r="Q172" s="682">
        <v>0.5</v>
      </c>
      <c r="R172" s="671">
        <v>2</v>
      </c>
      <c r="S172" s="682">
        <v>0.5</v>
      </c>
      <c r="T172" s="706">
        <v>1</v>
      </c>
      <c r="U172" s="242">
        <v>0.4</v>
      </c>
    </row>
    <row r="173" spans="1:21" ht="14.4" customHeight="1" x14ac:dyDescent="0.3">
      <c r="A173" s="680">
        <v>11</v>
      </c>
      <c r="B173" s="671" t="s">
        <v>530</v>
      </c>
      <c r="C173" s="671">
        <v>89301112</v>
      </c>
      <c r="D173" s="703" t="s">
        <v>2331</v>
      </c>
      <c r="E173" s="704" t="s">
        <v>1548</v>
      </c>
      <c r="F173" s="671" t="s">
        <v>1538</v>
      </c>
      <c r="G173" s="671" t="s">
        <v>1767</v>
      </c>
      <c r="H173" s="671" t="s">
        <v>529</v>
      </c>
      <c r="I173" s="671" t="s">
        <v>1768</v>
      </c>
      <c r="J173" s="671" t="s">
        <v>1769</v>
      </c>
      <c r="K173" s="671" t="s">
        <v>1770</v>
      </c>
      <c r="L173" s="705">
        <v>167.42</v>
      </c>
      <c r="M173" s="705">
        <v>167.42</v>
      </c>
      <c r="N173" s="671">
        <v>1</v>
      </c>
      <c r="O173" s="706">
        <v>0.5</v>
      </c>
      <c r="P173" s="705">
        <v>167.42</v>
      </c>
      <c r="Q173" s="682">
        <v>1</v>
      </c>
      <c r="R173" s="671">
        <v>1</v>
      </c>
      <c r="S173" s="682">
        <v>1</v>
      </c>
      <c r="T173" s="706">
        <v>0.5</v>
      </c>
      <c r="U173" s="242">
        <v>1</v>
      </c>
    </row>
    <row r="174" spans="1:21" ht="14.4" customHeight="1" x14ac:dyDescent="0.3">
      <c r="A174" s="680">
        <v>11</v>
      </c>
      <c r="B174" s="671" t="s">
        <v>530</v>
      </c>
      <c r="C174" s="671">
        <v>89301112</v>
      </c>
      <c r="D174" s="703" t="s">
        <v>2331</v>
      </c>
      <c r="E174" s="704" t="s">
        <v>1548</v>
      </c>
      <c r="F174" s="671" t="s">
        <v>1538</v>
      </c>
      <c r="G174" s="671" t="s">
        <v>1672</v>
      </c>
      <c r="H174" s="671" t="s">
        <v>529</v>
      </c>
      <c r="I174" s="671" t="s">
        <v>1771</v>
      </c>
      <c r="J174" s="671" t="s">
        <v>1674</v>
      </c>
      <c r="K174" s="671" t="s">
        <v>1772</v>
      </c>
      <c r="L174" s="705">
        <v>0</v>
      </c>
      <c r="M174" s="705">
        <v>0</v>
      </c>
      <c r="N174" s="671">
        <v>2</v>
      </c>
      <c r="O174" s="706">
        <v>0.5</v>
      </c>
      <c r="P174" s="705">
        <v>0</v>
      </c>
      <c r="Q174" s="682"/>
      <c r="R174" s="671">
        <v>2</v>
      </c>
      <c r="S174" s="682">
        <v>1</v>
      </c>
      <c r="T174" s="706">
        <v>0.5</v>
      </c>
      <c r="U174" s="242">
        <v>1</v>
      </c>
    </row>
    <row r="175" spans="1:21" ht="14.4" customHeight="1" x14ac:dyDescent="0.3">
      <c r="A175" s="680">
        <v>11</v>
      </c>
      <c r="B175" s="671" t="s">
        <v>530</v>
      </c>
      <c r="C175" s="671">
        <v>89301112</v>
      </c>
      <c r="D175" s="703" t="s">
        <v>2331</v>
      </c>
      <c r="E175" s="704" t="s">
        <v>1548</v>
      </c>
      <c r="F175" s="671" t="s">
        <v>1539</v>
      </c>
      <c r="G175" s="671" t="s">
        <v>1700</v>
      </c>
      <c r="H175" s="671" t="s">
        <v>529</v>
      </c>
      <c r="I175" s="671" t="s">
        <v>1773</v>
      </c>
      <c r="J175" s="671" t="s">
        <v>1774</v>
      </c>
      <c r="K175" s="671" t="s">
        <v>1775</v>
      </c>
      <c r="L175" s="705">
        <v>100</v>
      </c>
      <c r="M175" s="705">
        <v>200</v>
      </c>
      <c r="N175" s="671">
        <v>2</v>
      </c>
      <c r="O175" s="706">
        <v>2</v>
      </c>
      <c r="P175" s="705"/>
      <c r="Q175" s="682">
        <v>0</v>
      </c>
      <c r="R175" s="671"/>
      <c r="S175" s="682">
        <v>0</v>
      </c>
      <c r="T175" s="706"/>
      <c r="U175" s="242">
        <v>0</v>
      </c>
    </row>
    <row r="176" spans="1:21" ht="14.4" customHeight="1" x14ac:dyDescent="0.3">
      <c r="A176" s="680">
        <v>11</v>
      </c>
      <c r="B176" s="671" t="s">
        <v>530</v>
      </c>
      <c r="C176" s="671">
        <v>89301112</v>
      </c>
      <c r="D176" s="703" t="s">
        <v>2331</v>
      </c>
      <c r="E176" s="704" t="s">
        <v>1548</v>
      </c>
      <c r="F176" s="671" t="s">
        <v>1539</v>
      </c>
      <c r="G176" s="671" t="s">
        <v>1700</v>
      </c>
      <c r="H176" s="671" t="s">
        <v>529</v>
      </c>
      <c r="I176" s="671" t="s">
        <v>1701</v>
      </c>
      <c r="J176" s="671" t="s">
        <v>1702</v>
      </c>
      <c r="K176" s="671" t="s">
        <v>1703</v>
      </c>
      <c r="L176" s="705">
        <v>0</v>
      </c>
      <c r="M176" s="705">
        <v>0</v>
      </c>
      <c r="N176" s="671">
        <v>1</v>
      </c>
      <c r="O176" s="706">
        <v>1</v>
      </c>
      <c r="P176" s="705"/>
      <c r="Q176" s="682"/>
      <c r="R176" s="671"/>
      <c r="S176" s="682">
        <v>0</v>
      </c>
      <c r="T176" s="706"/>
      <c r="U176" s="242">
        <v>0</v>
      </c>
    </row>
    <row r="177" spans="1:21" ht="14.4" customHeight="1" x14ac:dyDescent="0.3">
      <c r="A177" s="680">
        <v>11</v>
      </c>
      <c r="B177" s="671" t="s">
        <v>530</v>
      </c>
      <c r="C177" s="671">
        <v>89301112</v>
      </c>
      <c r="D177" s="703" t="s">
        <v>2331</v>
      </c>
      <c r="E177" s="704" t="s">
        <v>1548</v>
      </c>
      <c r="F177" s="671" t="s">
        <v>1539</v>
      </c>
      <c r="G177" s="671" t="s">
        <v>1589</v>
      </c>
      <c r="H177" s="671" t="s">
        <v>529</v>
      </c>
      <c r="I177" s="671" t="s">
        <v>1776</v>
      </c>
      <c r="J177" s="671" t="s">
        <v>1777</v>
      </c>
      <c r="K177" s="671" t="s">
        <v>1778</v>
      </c>
      <c r="L177" s="705">
        <v>1150</v>
      </c>
      <c r="M177" s="705">
        <v>1150</v>
      </c>
      <c r="N177" s="671">
        <v>1</v>
      </c>
      <c r="O177" s="706">
        <v>1</v>
      </c>
      <c r="P177" s="705">
        <v>1150</v>
      </c>
      <c r="Q177" s="682">
        <v>1</v>
      </c>
      <c r="R177" s="671">
        <v>1</v>
      </c>
      <c r="S177" s="682">
        <v>1</v>
      </c>
      <c r="T177" s="706">
        <v>1</v>
      </c>
      <c r="U177" s="242">
        <v>1</v>
      </c>
    </row>
    <row r="178" spans="1:21" ht="14.4" customHeight="1" x14ac:dyDescent="0.3">
      <c r="A178" s="680">
        <v>11</v>
      </c>
      <c r="B178" s="671" t="s">
        <v>530</v>
      </c>
      <c r="C178" s="671">
        <v>89301112</v>
      </c>
      <c r="D178" s="703" t="s">
        <v>2331</v>
      </c>
      <c r="E178" s="704" t="s">
        <v>1548</v>
      </c>
      <c r="F178" s="671" t="s">
        <v>1539</v>
      </c>
      <c r="G178" s="671" t="s">
        <v>1589</v>
      </c>
      <c r="H178" s="671" t="s">
        <v>529</v>
      </c>
      <c r="I178" s="671" t="s">
        <v>1665</v>
      </c>
      <c r="J178" s="671" t="s">
        <v>1666</v>
      </c>
      <c r="K178" s="671" t="s">
        <v>1667</v>
      </c>
      <c r="L178" s="705">
        <v>200</v>
      </c>
      <c r="M178" s="705">
        <v>2000</v>
      </c>
      <c r="N178" s="671">
        <v>10</v>
      </c>
      <c r="O178" s="706">
        <v>5</v>
      </c>
      <c r="P178" s="705">
        <v>2000</v>
      </c>
      <c r="Q178" s="682">
        <v>1</v>
      </c>
      <c r="R178" s="671">
        <v>10</v>
      </c>
      <c r="S178" s="682">
        <v>1</v>
      </c>
      <c r="T178" s="706">
        <v>5</v>
      </c>
      <c r="U178" s="242">
        <v>1</v>
      </c>
    </row>
    <row r="179" spans="1:21" ht="14.4" customHeight="1" x14ac:dyDescent="0.3">
      <c r="A179" s="680">
        <v>11</v>
      </c>
      <c r="B179" s="671" t="s">
        <v>530</v>
      </c>
      <c r="C179" s="671">
        <v>89301112</v>
      </c>
      <c r="D179" s="703" t="s">
        <v>2331</v>
      </c>
      <c r="E179" s="704" t="s">
        <v>1548</v>
      </c>
      <c r="F179" s="671" t="s">
        <v>1539</v>
      </c>
      <c r="G179" s="671" t="s">
        <v>1589</v>
      </c>
      <c r="H179" s="671" t="s">
        <v>529</v>
      </c>
      <c r="I179" s="671" t="s">
        <v>1590</v>
      </c>
      <c r="J179" s="671" t="s">
        <v>1591</v>
      </c>
      <c r="K179" s="671" t="s">
        <v>1592</v>
      </c>
      <c r="L179" s="705">
        <v>278.75</v>
      </c>
      <c r="M179" s="705">
        <v>2230</v>
      </c>
      <c r="N179" s="671">
        <v>8</v>
      </c>
      <c r="O179" s="706">
        <v>4</v>
      </c>
      <c r="P179" s="705">
        <v>2230</v>
      </c>
      <c r="Q179" s="682">
        <v>1</v>
      </c>
      <c r="R179" s="671">
        <v>8</v>
      </c>
      <c r="S179" s="682">
        <v>1</v>
      </c>
      <c r="T179" s="706">
        <v>4</v>
      </c>
      <c r="U179" s="242">
        <v>1</v>
      </c>
    </row>
    <row r="180" spans="1:21" ht="14.4" customHeight="1" x14ac:dyDescent="0.3">
      <c r="A180" s="680">
        <v>11</v>
      </c>
      <c r="B180" s="671" t="s">
        <v>530</v>
      </c>
      <c r="C180" s="671">
        <v>89301112</v>
      </c>
      <c r="D180" s="703" t="s">
        <v>2331</v>
      </c>
      <c r="E180" s="704" t="s">
        <v>1548</v>
      </c>
      <c r="F180" s="671" t="s">
        <v>1539</v>
      </c>
      <c r="G180" s="671" t="s">
        <v>1711</v>
      </c>
      <c r="H180" s="671" t="s">
        <v>529</v>
      </c>
      <c r="I180" s="671" t="s">
        <v>1712</v>
      </c>
      <c r="J180" s="671" t="s">
        <v>1713</v>
      </c>
      <c r="K180" s="671" t="s">
        <v>1714</v>
      </c>
      <c r="L180" s="705">
        <v>1659.44</v>
      </c>
      <c r="M180" s="705">
        <v>16594.400000000001</v>
      </c>
      <c r="N180" s="671">
        <v>10</v>
      </c>
      <c r="O180" s="706">
        <v>10</v>
      </c>
      <c r="P180" s="705">
        <v>11616.080000000002</v>
      </c>
      <c r="Q180" s="682">
        <v>0.70000000000000007</v>
      </c>
      <c r="R180" s="671">
        <v>7</v>
      </c>
      <c r="S180" s="682">
        <v>0.7</v>
      </c>
      <c r="T180" s="706">
        <v>7</v>
      </c>
      <c r="U180" s="242">
        <v>0.7</v>
      </c>
    </row>
    <row r="181" spans="1:21" ht="14.4" customHeight="1" x14ac:dyDescent="0.3">
      <c r="A181" s="680">
        <v>11</v>
      </c>
      <c r="B181" s="671" t="s">
        <v>530</v>
      </c>
      <c r="C181" s="671">
        <v>89301112</v>
      </c>
      <c r="D181" s="703" t="s">
        <v>2331</v>
      </c>
      <c r="E181" s="704" t="s">
        <v>1548</v>
      </c>
      <c r="F181" s="671" t="s">
        <v>1539</v>
      </c>
      <c r="G181" s="671" t="s">
        <v>1593</v>
      </c>
      <c r="H181" s="671" t="s">
        <v>529</v>
      </c>
      <c r="I181" s="671" t="s">
        <v>1779</v>
      </c>
      <c r="J181" s="671" t="s">
        <v>1780</v>
      </c>
      <c r="K181" s="671" t="s">
        <v>1781</v>
      </c>
      <c r="L181" s="705">
        <v>350</v>
      </c>
      <c r="M181" s="705">
        <v>350</v>
      </c>
      <c r="N181" s="671">
        <v>1</v>
      </c>
      <c r="O181" s="706">
        <v>1</v>
      </c>
      <c r="P181" s="705">
        <v>350</v>
      </c>
      <c r="Q181" s="682">
        <v>1</v>
      </c>
      <c r="R181" s="671">
        <v>1</v>
      </c>
      <c r="S181" s="682">
        <v>1</v>
      </c>
      <c r="T181" s="706">
        <v>1</v>
      </c>
      <c r="U181" s="242">
        <v>1</v>
      </c>
    </row>
    <row r="182" spans="1:21" ht="14.4" customHeight="1" x14ac:dyDescent="0.3">
      <c r="A182" s="680">
        <v>11</v>
      </c>
      <c r="B182" s="671" t="s">
        <v>530</v>
      </c>
      <c r="C182" s="671">
        <v>89301112</v>
      </c>
      <c r="D182" s="703" t="s">
        <v>2331</v>
      </c>
      <c r="E182" s="704" t="s">
        <v>1548</v>
      </c>
      <c r="F182" s="671" t="s">
        <v>1539</v>
      </c>
      <c r="G182" s="671" t="s">
        <v>1593</v>
      </c>
      <c r="H182" s="671" t="s">
        <v>529</v>
      </c>
      <c r="I182" s="671" t="s">
        <v>1600</v>
      </c>
      <c r="J182" s="671" t="s">
        <v>1601</v>
      </c>
      <c r="K182" s="671" t="s">
        <v>1602</v>
      </c>
      <c r="L182" s="705">
        <v>500</v>
      </c>
      <c r="M182" s="705">
        <v>500</v>
      </c>
      <c r="N182" s="671">
        <v>1</v>
      </c>
      <c r="O182" s="706">
        <v>1</v>
      </c>
      <c r="P182" s="705">
        <v>500</v>
      </c>
      <c r="Q182" s="682">
        <v>1</v>
      </c>
      <c r="R182" s="671">
        <v>1</v>
      </c>
      <c r="S182" s="682">
        <v>1</v>
      </c>
      <c r="T182" s="706">
        <v>1</v>
      </c>
      <c r="U182" s="242">
        <v>1</v>
      </c>
    </row>
    <row r="183" spans="1:21" ht="14.4" customHeight="1" x14ac:dyDescent="0.3">
      <c r="A183" s="680">
        <v>11</v>
      </c>
      <c r="B183" s="671" t="s">
        <v>530</v>
      </c>
      <c r="C183" s="671">
        <v>89301112</v>
      </c>
      <c r="D183" s="703" t="s">
        <v>2331</v>
      </c>
      <c r="E183" s="704" t="s">
        <v>1548</v>
      </c>
      <c r="F183" s="671" t="s">
        <v>1539</v>
      </c>
      <c r="G183" s="671" t="s">
        <v>1593</v>
      </c>
      <c r="H183" s="671" t="s">
        <v>529</v>
      </c>
      <c r="I183" s="671" t="s">
        <v>1606</v>
      </c>
      <c r="J183" s="671" t="s">
        <v>1607</v>
      </c>
      <c r="K183" s="671" t="s">
        <v>1608</v>
      </c>
      <c r="L183" s="705">
        <v>971.25</v>
      </c>
      <c r="M183" s="705">
        <v>971.25</v>
      </c>
      <c r="N183" s="671">
        <v>1</v>
      </c>
      <c r="O183" s="706">
        <v>1</v>
      </c>
      <c r="P183" s="705">
        <v>971.25</v>
      </c>
      <c r="Q183" s="682">
        <v>1</v>
      </c>
      <c r="R183" s="671">
        <v>1</v>
      </c>
      <c r="S183" s="682">
        <v>1</v>
      </c>
      <c r="T183" s="706">
        <v>1</v>
      </c>
      <c r="U183" s="242">
        <v>1</v>
      </c>
    </row>
    <row r="184" spans="1:21" ht="14.4" customHeight="1" x14ac:dyDescent="0.3">
      <c r="A184" s="680">
        <v>11</v>
      </c>
      <c r="B184" s="671" t="s">
        <v>530</v>
      </c>
      <c r="C184" s="671">
        <v>89301112</v>
      </c>
      <c r="D184" s="703" t="s">
        <v>2331</v>
      </c>
      <c r="E184" s="704" t="s">
        <v>1548</v>
      </c>
      <c r="F184" s="671" t="s">
        <v>1539</v>
      </c>
      <c r="G184" s="671" t="s">
        <v>1593</v>
      </c>
      <c r="H184" s="671" t="s">
        <v>529</v>
      </c>
      <c r="I184" s="671" t="s">
        <v>1782</v>
      </c>
      <c r="J184" s="671" t="s">
        <v>1727</v>
      </c>
      <c r="K184" s="671" t="s">
        <v>1783</v>
      </c>
      <c r="L184" s="705">
        <v>2200</v>
      </c>
      <c r="M184" s="705">
        <v>2200</v>
      </c>
      <c r="N184" s="671">
        <v>1</v>
      </c>
      <c r="O184" s="706">
        <v>1</v>
      </c>
      <c r="P184" s="705"/>
      <c r="Q184" s="682">
        <v>0</v>
      </c>
      <c r="R184" s="671"/>
      <c r="S184" s="682">
        <v>0</v>
      </c>
      <c r="T184" s="706"/>
      <c r="U184" s="242">
        <v>0</v>
      </c>
    </row>
    <row r="185" spans="1:21" ht="14.4" customHeight="1" x14ac:dyDescent="0.3">
      <c r="A185" s="680">
        <v>11</v>
      </c>
      <c r="B185" s="671" t="s">
        <v>530</v>
      </c>
      <c r="C185" s="671">
        <v>89301112</v>
      </c>
      <c r="D185" s="703" t="s">
        <v>2331</v>
      </c>
      <c r="E185" s="704" t="s">
        <v>1548</v>
      </c>
      <c r="F185" s="671" t="s">
        <v>1539</v>
      </c>
      <c r="G185" s="671" t="s">
        <v>1593</v>
      </c>
      <c r="H185" s="671" t="s">
        <v>529</v>
      </c>
      <c r="I185" s="671" t="s">
        <v>1784</v>
      </c>
      <c r="J185" s="671" t="s">
        <v>1785</v>
      </c>
      <c r="K185" s="671"/>
      <c r="L185" s="705">
        <v>700</v>
      </c>
      <c r="M185" s="705">
        <v>700</v>
      </c>
      <c r="N185" s="671">
        <v>1</v>
      </c>
      <c r="O185" s="706">
        <v>1</v>
      </c>
      <c r="P185" s="705">
        <v>700</v>
      </c>
      <c r="Q185" s="682">
        <v>1</v>
      </c>
      <c r="R185" s="671">
        <v>1</v>
      </c>
      <c r="S185" s="682">
        <v>1</v>
      </c>
      <c r="T185" s="706">
        <v>1</v>
      </c>
      <c r="U185" s="242">
        <v>1</v>
      </c>
    </row>
    <row r="186" spans="1:21" ht="14.4" customHeight="1" x14ac:dyDescent="0.3">
      <c r="A186" s="680">
        <v>11</v>
      </c>
      <c r="B186" s="671" t="s">
        <v>530</v>
      </c>
      <c r="C186" s="671">
        <v>89301112</v>
      </c>
      <c r="D186" s="703" t="s">
        <v>2331</v>
      </c>
      <c r="E186" s="704" t="s">
        <v>1548</v>
      </c>
      <c r="F186" s="671" t="s">
        <v>1539</v>
      </c>
      <c r="G186" s="671" t="s">
        <v>1675</v>
      </c>
      <c r="H186" s="671" t="s">
        <v>529</v>
      </c>
      <c r="I186" s="671" t="s">
        <v>1786</v>
      </c>
      <c r="J186" s="671" t="s">
        <v>1787</v>
      </c>
      <c r="K186" s="671" t="s">
        <v>1788</v>
      </c>
      <c r="L186" s="705">
        <v>0</v>
      </c>
      <c r="M186" s="705">
        <v>0</v>
      </c>
      <c r="N186" s="671">
        <v>1</v>
      </c>
      <c r="O186" s="706">
        <v>1</v>
      </c>
      <c r="P186" s="705"/>
      <c r="Q186" s="682"/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11</v>
      </c>
      <c r="B187" s="671" t="s">
        <v>530</v>
      </c>
      <c r="C187" s="671">
        <v>89301112</v>
      </c>
      <c r="D187" s="703" t="s">
        <v>2331</v>
      </c>
      <c r="E187" s="704" t="s">
        <v>1549</v>
      </c>
      <c r="F187" s="671" t="s">
        <v>1538</v>
      </c>
      <c r="G187" s="671" t="s">
        <v>1569</v>
      </c>
      <c r="H187" s="671" t="s">
        <v>742</v>
      </c>
      <c r="I187" s="671" t="s">
        <v>1121</v>
      </c>
      <c r="J187" s="671" t="s">
        <v>1502</v>
      </c>
      <c r="K187" s="671" t="s">
        <v>1503</v>
      </c>
      <c r="L187" s="705">
        <v>333.31</v>
      </c>
      <c r="M187" s="705">
        <v>666.62</v>
      </c>
      <c r="N187" s="671">
        <v>2</v>
      </c>
      <c r="O187" s="706">
        <v>2</v>
      </c>
      <c r="P187" s="705">
        <v>333.31</v>
      </c>
      <c r="Q187" s="682">
        <v>0.5</v>
      </c>
      <c r="R187" s="671">
        <v>1</v>
      </c>
      <c r="S187" s="682">
        <v>0.5</v>
      </c>
      <c r="T187" s="706">
        <v>1</v>
      </c>
      <c r="U187" s="242">
        <v>0.5</v>
      </c>
    </row>
    <row r="188" spans="1:21" ht="14.4" customHeight="1" x14ac:dyDescent="0.3">
      <c r="A188" s="680">
        <v>11</v>
      </c>
      <c r="B188" s="671" t="s">
        <v>530</v>
      </c>
      <c r="C188" s="671">
        <v>89301112</v>
      </c>
      <c r="D188" s="703" t="s">
        <v>2331</v>
      </c>
      <c r="E188" s="704" t="s">
        <v>1549</v>
      </c>
      <c r="F188" s="671" t="s">
        <v>1538</v>
      </c>
      <c r="G188" s="671" t="s">
        <v>1683</v>
      </c>
      <c r="H188" s="671" t="s">
        <v>529</v>
      </c>
      <c r="I188" s="671" t="s">
        <v>1729</v>
      </c>
      <c r="J188" s="671" t="s">
        <v>1730</v>
      </c>
      <c r="K188" s="671" t="s">
        <v>1731</v>
      </c>
      <c r="L188" s="705">
        <v>354.98</v>
      </c>
      <c r="M188" s="705">
        <v>354.98</v>
      </c>
      <c r="N188" s="671">
        <v>1</v>
      </c>
      <c r="O188" s="706">
        <v>1</v>
      </c>
      <c r="P188" s="705"/>
      <c r="Q188" s="682">
        <v>0</v>
      </c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11</v>
      </c>
      <c r="B189" s="671" t="s">
        <v>530</v>
      </c>
      <c r="C189" s="671">
        <v>89301112</v>
      </c>
      <c r="D189" s="703" t="s">
        <v>2331</v>
      </c>
      <c r="E189" s="704" t="s">
        <v>1549</v>
      </c>
      <c r="F189" s="671" t="s">
        <v>1538</v>
      </c>
      <c r="G189" s="671" t="s">
        <v>1683</v>
      </c>
      <c r="H189" s="671" t="s">
        <v>529</v>
      </c>
      <c r="I189" s="671" t="s">
        <v>1789</v>
      </c>
      <c r="J189" s="671" t="s">
        <v>1790</v>
      </c>
      <c r="K189" s="671" t="s">
        <v>1791</v>
      </c>
      <c r="L189" s="705">
        <v>0</v>
      </c>
      <c r="M189" s="705">
        <v>0</v>
      </c>
      <c r="N189" s="671">
        <v>1</v>
      </c>
      <c r="O189" s="706">
        <v>0.5</v>
      </c>
      <c r="P189" s="705"/>
      <c r="Q189" s="682"/>
      <c r="R189" s="671"/>
      <c r="S189" s="682">
        <v>0</v>
      </c>
      <c r="T189" s="706"/>
      <c r="U189" s="242">
        <v>0</v>
      </c>
    </row>
    <row r="190" spans="1:21" ht="14.4" customHeight="1" x14ac:dyDescent="0.3">
      <c r="A190" s="680">
        <v>11</v>
      </c>
      <c r="B190" s="671" t="s">
        <v>530</v>
      </c>
      <c r="C190" s="671">
        <v>89301112</v>
      </c>
      <c r="D190" s="703" t="s">
        <v>2331</v>
      </c>
      <c r="E190" s="704" t="s">
        <v>1549</v>
      </c>
      <c r="F190" s="671" t="s">
        <v>1538</v>
      </c>
      <c r="G190" s="671" t="s">
        <v>1683</v>
      </c>
      <c r="H190" s="671" t="s">
        <v>529</v>
      </c>
      <c r="I190" s="671" t="s">
        <v>1792</v>
      </c>
      <c r="J190" s="671" t="s">
        <v>1733</v>
      </c>
      <c r="K190" s="671" t="s">
        <v>1793</v>
      </c>
      <c r="L190" s="705">
        <v>0</v>
      </c>
      <c r="M190" s="705">
        <v>0</v>
      </c>
      <c r="N190" s="671">
        <v>1</v>
      </c>
      <c r="O190" s="706">
        <v>1</v>
      </c>
      <c r="P190" s="705">
        <v>0</v>
      </c>
      <c r="Q190" s="682"/>
      <c r="R190" s="671">
        <v>1</v>
      </c>
      <c r="S190" s="682">
        <v>1</v>
      </c>
      <c r="T190" s="706">
        <v>1</v>
      </c>
      <c r="U190" s="242">
        <v>1</v>
      </c>
    </row>
    <row r="191" spans="1:21" ht="14.4" customHeight="1" x14ac:dyDescent="0.3">
      <c r="A191" s="680">
        <v>11</v>
      </c>
      <c r="B191" s="671" t="s">
        <v>530</v>
      </c>
      <c r="C191" s="671">
        <v>89301112</v>
      </c>
      <c r="D191" s="703" t="s">
        <v>2331</v>
      </c>
      <c r="E191" s="704" t="s">
        <v>1549</v>
      </c>
      <c r="F191" s="671" t="s">
        <v>1538</v>
      </c>
      <c r="G191" s="671" t="s">
        <v>1691</v>
      </c>
      <c r="H191" s="671" t="s">
        <v>529</v>
      </c>
      <c r="I191" s="671" t="s">
        <v>1692</v>
      </c>
      <c r="J191" s="671" t="s">
        <v>1693</v>
      </c>
      <c r="K191" s="671" t="s">
        <v>1694</v>
      </c>
      <c r="L191" s="705">
        <v>0</v>
      </c>
      <c r="M191" s="705">
        <v>0</v>
      </c>
      <c r="N191" s="671">
        <v>3</v>
      </c>
      <c r="O191" s="706">
        <v>3</v>
      </c>
      <c r="P191" s="705">
        <v>0</v>
      </c>
      <c r="Q191" s="682"/>
      <c r="R191" s="671">
        <v>1</v>
      </c>
      <c r="S191" s="682">
        <v>0.33333333333333331</v>
      </c>
      <c r="T191" s="706">
        <v>1</v>
      </c>
      <c r="U191" s="242">
        <v>0.33333333333333331</v>
      </c>
    </row>
    <row r="192" spans="1:21" ht="14.4" customHeight="1" x14ac:dyDescent="0.3">
      <c r="A192" s="680">
        <v>11</v>
      </c>
      <c r="B192" s="671" t="s">
        <v>530</v>
      </c>
      <c r="C192" s="671">
        <v>89301112</v>
      </c>
      <c r="D192" s="703" t="s">
        <v>2331</v>
      </c>
      <c r="E192" s="704" t="s">
        <v>1549</v>
      </c>
      <c r="F192" s="671" t="s">
        <v>1538</v>
      </c>
      <c r="G192" s="671" t="s">
        <v>1794</v>
      </c>
      <c r="H192" s="671" t="s">
        <v>529</v>
      </c>
      <c r="I192" s="671" t="s">
        <v>1093</v>
      </c>
      <c r="J192" s="671" t="s">
        <v>1094</v>
      </c>
      <c r="K192" s="671" t="s">
        <v>1795</v>
      </c>
      <c r="L192" s="705">
        <v>50.27</v>
      </c>
      <c r="M192" s="705">
        <v>50.27</v>
      </c>
      <c r="N192" s="671">
        <v>1</v>
      </c>
      <c r="O192" s="706">
        <v>1</v>
      </c>
      <c r="P192" s="705"/>
      <c r="Q192" s="682">
        <v>0</v>
      </c>
      <c r="R192" s="671"/>
      <c r="S192" s="682">
        <v>0</v>
      </c>
      <c r="T192" s="706"/>
      <c r="U192" s="242">
        <v>0</v>
      </c>
    </row>
    <row r="193" spans="1:21" ht="14.4" customHeight="1" x14ac:dyDescent="0.3">
      <c r="A193" s="680">
        <v>11</v>
      </c>
      <c r="B193" s="671" t="s">
        <v>530</v>
      </c>
      <c r="C193" s="671">
        <v>89301112</v>
      </c>
      <c r="D193" s="703" t="s">
        <v>2331</v>
      </c>
      <c r="E193" s="704" t="s">
        <v>1549</v>
      </c>
      <c r="F193" s="671" t="s">
        <v>1538</v>
      </c>
      <c r="G193" s="671" t="s">
        <v>1796</v>
      </c>
      <c r="H193" s="671" t="s">
        <v>529</v>
      </c>
      <c r="I193" s="671" t="s">
        <v>1797</v>
      </c>
      <c r="J193" s="671" t="s">
        <v>1798</v>
      </c>
      <c r="K193" s="671" t="s">
        <v>1799</v>
      </c>
      <c r="L193" s="705">
        <v>72.05</v>
      </c>
      <c r="M193" s="705">
        <v>144.1</v>
      </c>
      <c r="N193" s="671">
        <v>2</v>
      </c>
      <c r="O193" s="706">
        <v>1</v>
      </c>
      <c r="P193" s="705"/>
      <c r="Q193" s="682">
        <v>0</v>
      </c>
      <c r="R193" s="671"/>
      <c r="S193" s="682">
        <v>0</v>
      </c>
      <c r="T193" s="706"/>
      <c r="U193" s="242">
        <v>0</v>
      </c>
    </row>
    <row r="194" spans="1:21" ht="14.4" customHeight="1" x14ac:dyDescent="0.3">
      <c r="A194" s="680">
        <v>11</v>
      </c>
      <c r="B194" s="671" t="s">
        <v>530</v>
      </c>
      <c r="C194" s="671">
        <v>89301112</v>
      </c>
      <c r="D194" s="703" t="s">
        <v>2331</v>
      </c>
      <c r="E194" s="704" t="s">
        <v>1549</v>
      </c>
      <c r="F194" s="671" t="s">
        <v>1538</v>
      </c>
      <c r="G194" s="671" t="s">
        <v>1754</v>
      </c>
      <c r="H194" s="671" t="s">
        <v>529</v>
      </c>
      <c r="I194" s="671" t="s">
        <v>1800</v>
      </c>
      <c r="J194" s="671" t="s">
        <v>1801</v>
      </c>
      <c r="K194" s="671" t="s">
        <v>1757</v>
      </c>
      <c r="L194" s="705">
        <v>1857.43</v>
      </c>
      <c r="M194" s="705">
        <v>1857.43</v>
      </c>
      <c r="N194" s="671">
        <v>1</v>
      </c>
      <c r="O194" s="706">
        <v>0.5</v>
      </c>
      <c r="P194" s="705"/>
      <c r="Q194" s="682">
        <v>0</v>
      </c>
      <c r="R194" s="671"/>
      <c r="S194" s="682">
        <v>0</v>
      </c>
      <c r="T194" s="706"/>
      <c r="U194" s="242">
        <v>0</v>
      </c>
    </row>
    <row r="195" spans="1:21" ht="14.4" customHeight="1" x14ac:dyDescent="0.3">
      <c r="A195" s="680">
        <v>11</v>
      </c>
      <c r="B195" s="671" t="s">
        <v>530</v>
      </c>
      <c r="C195" s="671">
        <v>89301112</v>
      </c>
      <c r="D195" s="703" t="s">
        <v>2331</v>
      </c>
      <c r="E195" s="704" t="s">
        <v>1549</v>
      </c>
      <c r="F195" s="671" t="s">
        <v>1538</v>
      </c>
      <c r="G195" s="671" t="s">
        <v>1754</v>
      </c>
      <c r="H195" s="671" t="s">
        <v>529</v>
      </c>
      <c r="I195" s="671" t="s">
        <v>1755</v>
      </c>
      <c r="J195" s="671" t="s">
        <v>1756</v>
      </c>
      <c r="K195" s="671" t="s">
        <v>1757</v>
      </c>
      <c r="L195" s="705">
        <v>1857.44</v>
      </c>
      <c r="M195" s="705">
        <v>1857.44</v>
      </c>
      <c r="N195" s="671">
        <v>1</v>
      </c>
      <c r="O195" s="706">
        <v>0.5</v>
      </c>
      <c r="P195" s="705">
        <v>1857.44</v>
      </c>
      <c r="Q195" s="682">
        <v>1</v>
      </c>
      <c r="R195" s="671">
        <v>1</v>
      </c>
      <c r="S195" s="682">
        <v>1</v>
      </c>
      <c r="T195" s="706">
        <v>0.5</v>
      </c>
      <c r="U195" s="242">
        <v>1</v>
      </c>
    </row>
    <row r="196" spans="1:21" ht="14.4" customHeight="1" x14ac:dyDescent="0.3">
      <c r="A196" s="680">
        <v>11</v>
      </c>
      <c r="B196" s="671" t="s">
        <v>530</v>
      </c>
      <c r="C196" s="671">
        <v>89301112</v>
      </c>
      <c r="D196" s="703" t="s">
        <v>2331</v>
      </c>
      <c r="E196" s="704" t="s">
        <v>1549</v>
      </c>
      <c r="F196" s="671" t="s">
        <v>1538</v>
      </c>
      <c r="G196" s="671" t="s">
        <v>1802</v>
      </c>
      <c r="H196" s="671" t="s">
        <v>529</v>
      </c>
      <c r="I196" s="671" t="s">
        <v>1803</v>
      </c>
      <c r="J196" s="671" t="s">
        <v>1804</v>
      </c>
      <c r="K196" s="671" t="s">
        <v>1805</v>
      </c>
      <c r="L196" s="705">
        <v>694.04</v>
      </c>
      <c r="M196" s="705">
        <v>1388.08</v>
      </c>
      <c r="N196" s="671">
        <v>2</v>
      </c>
      <c r="O196" s="706">
        <v>1</v>
      </c>
      <c r="P196" s="705">
        <v>694.04</v>
      </c>
      <c r="Q196" s="682">
        <v>0.5</v>
      </c>
      <c r="R196" s="671">
        <v>1</v>
      </c>
      <c r="S196" s="682">
        <v>0.5</v>
      </c>
      <c r="T196" s="706">
        <v>0.5</v>
      </c>
      <c r="U196" s="242">
        <v>0.5</v>
      </c>
    </row>
    <row r="197" spans="1:21" ht="14.4" customHeight="1" x14ac:dyDescent="0.3">
      <c r="A197" s="680">
        <v>11</v>
      </c>
      <c r="B197" s="671" t="s">
        <v>530</v>
      </c>
      <c r="C197" s="671">
        <v>89301112</v>
      </c>
      <c r="D197" s="703" t="s">
        <v>2331</v>
      </c>
      <c r="E197" s="704" t="s">
        <v>1549</v>
      </c>
      <c r="F197" s="671" t="s">
        <v>1538</v>
      </c>
      <c r="G197" s="671" t="s">
        <v>1806</v>
      </c>
      <c r="H197" s="671" t="s">
        <v>529</v>
      </c>
      <c r="I197" s="671" t="s">
        <v>1807</v>
      </c>
      <c r="J197" s="671" t="s">
        <v>1808</v>
      </c>
      <c r="K197" s="671" t="s">
        <v>1809</v>
      </c>
      <c r="L197" s="705">
        <v>647.77</v>
      </c>
      <c r="M197" s="705">
        <v>3238.85</v>
      </c>
      <c r="N197" s="671">
        <v>5</v>
      </c>
      <c r="O197" s="706">
        <v>2.5</v>
      </c>
      <c r="P197" s="705">
        <v>1943.31</v>
      </c>
      <c r="Q197" s="682">
        <v>0.6</v>
      </c>
      <c r="R197" s="671">
        <v>3</v>
      </c>
      <c r="S197" s="682">
        <v>0.6</v>
      </c>
      <c r="T197" s="706">
        <v>1.5</v>
      </c>
      <c r="U197" s="242">
        <v>0.6</v>
      </c>
    </row>
    <row r="198" spans="1:21" ht="14.4" customHeight="1" x14ac:dyDescent="0.3">
      <c r="A198" s="680">
        <v>11</v>
      </c>
      <c r="B198" s="671" t="s">
        <v>530</v>
      </c>
      <c r="C198" s="671">
        <v>89301112</v>
      </c>
      <c r="D198" s="703" t="s">
        <v>2331</v>
      </c>
      <c r="E198" s="704" t="s">
        <v>1549</v>
      </c>
      <c r="F198" s="671" t="s">
        <v>1538</v>
      </c>
      <c r="G198" s="671" t="s">
        <v>1810</v>
      </c>
      <c r="H198" s="671" t="s">
        <v>529</v>
      </c>
      <c r="I198" s="671" t="s">
        <v>1811</v>
      </c>
      <c r="J198" s="671" t="s">
        <v>1812</v>
      </c>
      <c r="K198" s="671" t="s">
        <v>1813</v>
      </c>
      <c r="L198" s="705">
        <v>0</v>
      </c>
      <c r="M198" s="705">
        <v>0</v>
      </c>
      <c r="N198" s="671">
        <v>1</v>
      </c>
      <c r="O198" s="706">
        <v>1</v>
      </c>
      <c r="P198" s="705"/>
      <c r="Q198" s="682"/>
      <c r="R198" s="671"/>
      <c r="S198" s="682">
        <v>0</v>
      </c>
      <c r="T198" s="706"/>
      <c r="U198" s="242">
        <v>0</v>
      </c>
    </row>
    <row r="199" spans="1:21" ht="14.4" customHeight="1" x14ac:dyDescent="0.3">
      <c r="A199" s="680">
        <v>11</v>
      </c>
      <c r="B199" s="671" t="s">
        <v>530</v>
      </c>
      <c r="C199" s="671">
        <v>89301112</v>
      </c>
      <c r="D199" s="703" t="s">
        <v>2331</v>
      </c>
      <c r="E199" s="704" t="s">
        <v>1549</v>
      </c>
      <c r="F199" s="671" t="s">
        <v>1538</v>
      </c>
      <c r="G199" s="671" t="s">
        <v>1814</v>
      </c>
      <c r="H199" s="671" t="s">
        <v>529</v>
      </c>
      <c r="I199" s="671" t="s">
        <v>1815</v>
      </c>
      <c r="J199" s="671" t="s">
        <v>1816</v>
      </c>
      <c r="K199" s="671" t="s">
        <v>1817</v>
      </c>
      <c r="L199" s="705">
        <v>0</v>
      </c>
      <c r="M199" s="705">
        <v>0</v>
      </c>
      <c r="N199" s="671">
        <v>3</v>
      </c>
      <c r="O199" s="706">
        <v>2</v>
      </c>
      <c r="P199" s="705">
        <v>0</v>
      </c>
      <c r="Q199" s="682"/>
      <c r="R199" s="671">
        <v>2</v>
      </c>
      <c r="S199" s="682">
        <v>0.66666666666666663</v>
      </c>
      <c r="T199" s="706">
        <v>1</v>
      </c>
      <c r="U199" s="242">
        <v>0.5</v>
      </c>
    </row>
    <row r="200" spans="1:21" ht="14.4" customHeight="1" x14ac:dyDescent="0.3">
      <c r="A200" s="680">
        <v>11</v>
      </c>
      <c r="B200" s="671" t="s">
        <v>530</v>
      </c>
      <c r="C200" s="671">
        <v>89301112</v>
      </c>
      <c r="D200" s="703" t="s">
        <v>2331</v>
      </c>
      <c r="E200" s="704" t="s">
        <v>1549</v>
      </c>
      <c r="F200" s="671" t="s">
        <v>1538</v>
      </c>
      <c r="G200" s="671" t="s">
        <v>1577</v>
      </c>
      <c r="H200" s="671" t="s">
        <v>742</v>
      </c>
      <c r="I200" s="671" t="s">
        <v>955</v>
      </c>
      <c r="J200" s="671" t="s">
        <v>557</v>
      </c>
      <c r="K200" s="671" t="s">
        <v>558</v>
      </c>
      <c r="L200" s="705">
        <v>96.63</v>
      </c>
      <c r="M200" s="705">
        <v>483.15</v>
      </c>
      <c r="N200" s="671">
        <v>5</v>
      </c>
      <c r="O200" s="706">
        <v>4</v>
      </c>
      <c r="P200" s="705">
        <v>193.26</v>
      </c>
      <c r="Q200" s="682">
        <v>0.4</v>
      </c>
      <c r="R200" s="671">
        <v>2</v>
      </c>
      <c r="S200" s="682">
        <v>0.4</v>
      </c>
      <c r="T200" s="706">
        <v>2</v>
      </c>
      <c r="U200" s="242">
        <v>0.5</v>
      </c>
    </row>
    <row r="201" spans="1:21" ht="14.4" customHeight="1" x14ac:dyDescent="0.3">
      <c r="A201" s="680">
        <v>11</v>
      </c>
      <c r="B201" s="671" t="s">
        <v>530</v>
      </c>
      <c r="C201" s="671">
        <v>89301112</v>
      </c>
      <c r="D201" s="703" t="s">
        <v>2331</v>
      </c>
      <c r="E201" s="704" t="s">
        <v>1549</v>
      </c>
      <c r="F201" s="671" t="s">
        <v>1538</v>
      </c>
      <c r="G201" s="671" t="s">
        <v>1577</v>
      </c>
      <c r="H201" s="671" t="s">
        <v>742</v>
      </c>
      <c r="I201" s="671" t="s">
        <v>1818</v>
      </c>
      <c r="J201" s="671" t="s">
        <v>557</v>
      </c>
      <c r="K201" s="671" t="s">
        <v>1819</v>
      </c>
      <c r="L201" s="705">
        <v>193.26</v>
      </c>
      <c r="M201" s="705">
        <v>1352.82</v>
      </c>
      <c r="N201" s="671">
        <v>7</v>
      </c>
      <c r="O201" s="706">
        <v>6.5</v>
      </c>
      <c r="P201" s="705">
        <v>386.52</v>
      </c>
      <c r="Q201" s="682">
        <v>0.2857142857142857</v>
      </c>
      <c r="R201" s="671">
        <v>2</v>
      </c>
      <c r="S201" s="682">
        <v>0.2857142857142857</v>
      </c>
      <c r="T201" s="706">
        <v>2</v>
      </c>
      <c r="U201" s="242">
        <v>0.30769230769230771</v>
      </c>
    </row>
    <row r="202" spans="1:21" ht="14.4" customHeight="1" x14ac:dyDescent="0.3">
      <c r="A202" s="680">
        <v>11</v>
      </c>
      <c r="B202" s="671" t="s">
        <v>530</v>
      </c>
      <c r="C202" s="671">
        <v>89301112</v>
      </c>
      <c r="D202" s="703" t="s">
        <v>2331</v>
      </c>
      <c r="E202" s="704" t="s">
        <v>1549</v>
      </c>
      <c r="F202" s="671" t="s">
        <v>1538</v>
      </c>
      <c r="G202" s="671" t="s">
        <v>1613</v>
      </c>
      <c r="H202" s="671" t="s">
        <v>742</v>
      </c>
      <c r="I202" s="671" t="s">
        <v>762</v>
      </c>
      <c r="J202" s="671" t="s">
        <v>763</v>
      </c>
      <c r="K202" s="671" t="s">
        <v>1480</v>
      </c>
      <c r="L202" s="705">
        <v>98.23</v>
      </c>
      <c r="M202" s="705">
        <v>98.23</v>
      </c>
      <c r="N202" s="671">
        <v>1</v>
      </c>
      <c r="O202" s="706">
        <v>1</v>
      </c>
      <c r="P202" s="705"/>
      <c r="Q202" s="682">
        <v>0</v>
      </c>
      <c r="R202" s="671"/>
      <c r="S202" s="682">
        <v>0</v>
      </c>
      <c r="T202" s="706"/>
      <c r="U202" s="242">
        <v>0</v>
      </c>
    </row>
    <row r="203" spans="1:21" ht="14.4" customHeight="1" x14ac:dyDescent="0.3">
      <c r="A203" s="680">
        <v>11</v>
      </c>
      <c r="B203" s="671" t="s">
        <v>530</v>
      </c>
      <c r="C203" s="671">
        <v>89301112</v>
      </c>
      <c r="D203" s="703" t="s">
        <v>2331</v>
      </c>
      <c r="E203" s="704" t="s">
        <v>1549</v>
      </c>
      <c r="F203" s="671" t="s">
        <v>1538</v>
      </c>
      <c r="G203" s="671" t="s">
        <v>1613</v>
      </c>
      <c r="H203" s="671" t="s">
        <v>742</v>
      </c>
      <c r="I203" s="671" t="s">
        <v>1076</v>
      </c>
      <c r="J203" s="671" t="s">
        <v>763</v>
      </c>
      <c r="K203" s="671" t="s">
        <v>1513</v>
      </c>
      <c r="L203" s="705">
        <v>163.72999999999999</v>
      </c>
      <c r="M203" s="705">
        <v>163.72999999999999</v>
      </c>
      <c r="N203" s="671">
        <v>1</v>
      </c>
      <c r="O203" s="706">
        <v>1</v>
      </c>
      <c r="P203" s="705">
        <v>163.72999999999999</v>
      </c>
      <c r="Q203" s="682">
        <v>1</v>
      </c>
      <c r="R203" s="671">
        <v>1</v>
      </c>
      <c r="S203" s="682">
        <v>1</v>
      </c>
      <c r="T203" s="706">
        <v>1</v>
      </c>
      <c r="U203" s="242">
        <v>1</v>
      </c>
    </row>
    <row r="204" spans="1:21" ht="14.4" customHeight="1" x14ac:dyDescent="0.3">
      <c r="A204" s="680">
        <v>11</v>
      </c>
      <c r="B204" s="671" t="s">
        <v>530</v>
      </c>
      <c r="C204" s="671">
        <v>89301112</v>
      </c>
      <c r="D204" s="703" t="s">
        <v>2331</v>
      </c>
      <c r="E204" s="704" t="s">
        <v>1549</v>
      </c>
      <c r="F204" s="671" t="s">
        <v>1538</v>
      </c>
      <c r="G204" s="671" t="s">
        <v>1767</v>
      </c>
      <c r="H204" s="671" t="s">
        <v>529</v>
      </c>
      <c r="I204" s="671" t="s">
        <v>1768</v>
      </c>
      <c r="J204" s="671" t="s">
        <v>1769</v>
      </c>
      <c r="K204" s="671" t="s">
        <v>1770</v>
      </c>
      <c r="L204" s="705">
        <v>167.42</v>
      </c>
      <c r="M204" s="705">
        <v>1841.6199999999997</v>
      </c>
      <c r="N204" s="671">
        <v>11</v>
      </c>
      <c r="O204" s="706">
        <v>3.5</v>
      </c>
      <c r="P204" s="705">
        <v>1506.7799999999997</v>
      </c>
      <c r="Q204" s="682">
        <v>0.81818181818181823</v>
      </c>
      <c r="R204" s="671">
        <v>9</v>
      </c>
      <c r="S204" s="682">
        <v>0.81818181818181823</v>
      </c>
      <c r="T204" s="706">
        <v>3</v>
      </c>
      <c r="U204" s="242">
        <v>0.8571428571428571</v>
      </c>
    </row>
    <row r="205" spans="1:21" ht="14.4" customHeight="1" x14ac:dyDescent="0.3">
      <c r="A205" s="680">
        <v>11</v>
      </c>
      <c r="B205" s="671" t="s">
        <v>530</v>
      </c>
      <c r="C205" s="671">
        <v>89301112</v>
      </c>
      <c r="D205" s="703" t="s">
        <v>2331</v>
      </c>
      <c r="E205" s="704" t="s">
        <v>1549</v>
      </c>
      <c r="F205" s="671" t="s">
        <v>1538</v>
      </c>
      <c r="G205" s="671" t="s">
        <v>1767</v>
      </c>
      <c r="H205" s="671" t="s">
        <v>529</v>
      </c>
      <c r="I205" s="671" t="s">
        <v>1820</v>
      </c>
      <c r="J205" s="671" t="s">
        <v>1769</v>
      </c>
      <c r="K205" s="671" t="s">
        <v>1770</v>
      </c>
      <c r="L205" s="705">
        <v>0</v>
      </c>
      <c r="M205" s="705">
        <v>0</v>
      </c>
      <c r="N205" s="671">
        <v>3</v>
      </c>
      <c r="O205" s="706">
        <v>1</v>
      </c>
      <c r="P205" s="705">
        <v>0</v>
      </c>
      <c r="Q205" s="682"/>
      <c r="R205" s="671">
        <v>2</v>
      </c>
      <c r="S205" s="682">
        <v>0.66666666666666663</v>
      </c>
      <c r="T205" s="706">
        <v>0.5</v>
      </c>
      <c r="U205" s="242">
        <v>0.5</v>
      </c>
    </row>
    <row r="206" spans="1:21" ht="14.4" customHeight="1" x14ac:dyDescent="0.3">
      <c r="A206" s="680">
        <v>11</v>
      </c>
      <c r="B206" s="671" t="s">
        <v>530</v>
      </c>
      <c r="C206" s="671">
        <v>89301112</v>
      </c>
      <c r="D206" s="703" t="s">
        <v>2331</v>
      </c>
      <c r="E206" s="704" t="s">
        <v>1549</v>
      </c>
      <c r="F206" s="671" t="s">
        <v>1538</v>
      </c>
      <c r="G206" s="671" t="s">
        <v>1767</v>
      </c>
      <c r="H206" s="671" t="s">
        <v>529</v>
      </c>
      <c r="I206" s="671" t="s">
        <v>1821</v>
      </c>
      <c r="J206" s="671" t="s">
        <v>1822</v>
      </c>
      <c r="K206" s="671" t="s">
        <v>1770</v>
      </c>
      <c r="L206" s="705">
        <v>334.7</v>
      </c>
      <c r="M206" s="705">
        <v>669.4</v>
      </c>
      <c r="N206" s="671">
        <v>2</v>
      </c>
      <c r="O206" s="706">
        <v>0.5</v>
      </c>
      <c r="P206" s="705"/>
      <c r="Q206" s="682">
        <v>0</v>
      </c>
      <c r="R206" s="671"/>
      <c r="S206" s="682">
        <v>0</v>
      </c>
      <c r="T206" s="706"/>
      <c r="U206" s="242">
        <v>0</v>
      </c>
    </row>
    <row r="207" spans="1:21" ht="14.4" customHeight="1" x14ac:dyDescent="0.3">
      <c r="A207" s="680">
        <v>11</v>
      </c>
      <c r="B207" s="671" t="s">
        <v>530</v>
      </c>
      <c r="C207" s="671">
        <v>89301112</v>
      </c>
      <c r="D207" s="703" t="s">
        <v>2331</v>
      </c>
      <c r="E207" s="704" t="s">
        <v>1549</v>
      </c>
      <c r="F207" s="671" t="s">
        <v>1538</v>
      </c>
      <c r="G207" s="671" t="s">
        <v>1767</v>
      </c>
      <c r="H207" s="671" t="s">
        <v>529</v>
      </c>
      <c r="I207" s="671" t="s">
        <v>1823</v>
      </c>
      <c r="J207" s="671" t="s">
        <v>1769</v>
      </c>
      <c r="K207" s="671" t="s">
        <v>1824</v>
      </c>
      <c r="L207" s="705">
        <v>0</v>
      </c>
      <c r="M207" s="705">
        <v>0</v>
      </c>
      <c r="N207" s="671">
        <v>1</v>
      </c>
      <c r="O207" s="706">
        <v>0.5</v>
      </c>
      <c r="P207" s="705"/>
      <c r="Q207" s="682"/>
      <c r="R207" s="671"/>
      <c r="S207" s="682">
        <v>0</v>
      </c>
      <c r="T207" s="706"/>
      <c r="U207" s="242">
        <v>0</v>
      </c>
    </row>
    <row r="208" spans="1:21" ht="14.4" customHeight="1" x14ac:dyDescent="0.3">
      <c r="A208" s="680">
        <v>11</v>
      </c>
      <c r="B208" s="671" t="s">
        <v>530</v>
      </c>
      <c r="C208" s="671">
        <v>89301112</v>
      </c>
      <c r="D208" s="703" t="s">
        <v>2331</v>
      </c>
      <c r="E208" s="704" t="s">
        <v>1549</v>
      </c>
      <c r="F208" s="671" t="s">
        <v>1539</v>
      </c>
      <c r="G208" s="671" t="s">
        <v>1700</v>
      </c>
      <c r="H208" s="671" t="s">
        <v>529</v>
      </c>
      <c r="I208" s="671" t="s">
        <v>1825</v>
      </c>
      <c r="J208" s="671" t="s">
        <v>1826</v>
      </c>
      <c r="K208" s="671"/>
      <c r="L208" s="705">
        <v>0</v>
      </c>
      <c r="M208" s="705">
        <v>0</v>
      </c>
      <c r="N208" s="671">
        <v>1</v>
      </c>
      <c r="O208" s="706">
        <v>1</v>
      </c>
      <c r="P208" s="705"/>
      <c r="Q208" s="682"/>
      <c r="R208" s="671"/>
      <c r="S208" s="682">
        <v>0</v>
      </c>
      <c r="T208" s="706"/>
      <c r="U208" s="242">
        <v>0</v>
      </c>
    </row>
    <row r="209" spans="1:21" ht="14.4" customHeight="1" x14ac:dyDescent="0.3">
      <c r="A209" s="680">
        <v>11</v>
      </c>
      <c r="B209" s="671" t="s">
        <v>530</v>
      </c>
      <c r="C209" s="671">
        <v>89301112</v>
      </c>
      <c r="D209" s="703" t="s">
        <v>2331</v>
      </c>
      <c r="E209" s="704" t="s">
        <v>1549</v>
      </c>
      <c r="F209" s="671" t="s">
        <v>1539</v>
      </c>
      <c r="G209" s="671" t="s">
        <v>1700</v>
      </c>
      <c r="H209" s="671" t="s">
        <v>529</v>
      </c>
      <c r="I209" s="671" t="s">
        <v>1701</v>
      </c>
      <c r="J209" s="671" t="s">
        <v>1702</v>
      </c>
      <c r="K209" s="671" t="s">
        <v>1703</v>
      </c>
      <c r="L209" s="705">
        <v>0</v>
      </c>
      <c r="M209" s="705">
        <v>0</v>
      </c>
      <c r="N209" s="671">
        <v>1</v>
      </c>
      <c r="O209" s="706">
        <v>1</v>
      </c>
      <c r="P209" s="705"/>
      <c r="Q209" s="682"/>
      <c r="R209" s="671"/>
      <c r="S209" s="682">
        <v>0</v>
      </c>
      <c r="T209" s="706"/>
      <c r="U209" s="242">
        <v>0</v>
      </c>
    </row>
    <row r="210" spans="1:21" ht="14.4" customHeight="1" x14ac:dyDescent="0.3">
      <c r="A210" s="680">
        <v>11</v>
      </c>
      <c r="B210" s="671" t="s">
        <v>530</v>
      </c>
      <c r="C210" s="671">
        <v>89301112</v>
      </c>
      <c r="D210" s="703" t="s">
        <v>2331</v>
      </c>
      <c r="E210" s="704" t="s">
        <v>1549</v>
      </c>
      <c r="F210" s="671" t="s">
        <v>1539</v>
      </c>
      <c r="G210" s="671" t="s">
        <v>1704</v>
      </c>
      <c r="H210" s="671" t="s">
        <v>529</v>
      </c>
      <c r="I210" s="671" t="s">
        <v>1705</v>
      </c>
      <c r="J210" s="671" t="s">
        <v>1706</v>
      </c>
      <c r="K210" s="671" t="s">
        <v>1707</v>
      </c>
      <c r="L210" s="705">
        <v>186.96</v>
      </c>
      <c r="M210" s="705">
        <v>373.92</v>
      </c>
      <c r="N210" s="671">
        <v>2</v>
      </c>
      <c r="O210" s="706">
        <v>2</v>
      </c>
      <c r="P210" s="705"/>
      <c r="Q210" s="682">
        <v>0</v>
      </c>
      <c r="R210" s="671"/>
      <c r="S210" s="682">
        <v>0</v>
      </c>
      <c r="T210" s="706"/>
      <c r="U210" s="242">
        <v>0</v>
      </c>
    </row>
    <row r="211" spans="1:21" ht="14.4" customHeight="1" x14ac:dyDescent="0.3">
      <c r="A211" s="680">
        <v>11</v>
      </c>
      <c r="B211" s="671" t="s">
        <v>530</v>
      </c>
      <c r="C211" s="671">
        <v>89301112</v>
      </c>
      <c r="D211" s="703" t="s">
        <v>2331</v>
      </c>
      <c r="E211" s="704" t="s">
        <v>1549</v>
      </c>
      <c r="F211" s="671" t="s">
        <v>1539</v>
      </c>
      <c r="G211" s="671" t="s">
        <v>1704</v>
      </c>
      <c r="H211" s="671" t="s">
        <v>529</v>
      </c>
      <c r="I211" s="671" t="s">
        <v>1708</v>
      </c>
      <c r="J211" s="671" t="s">
        <v>1709</v>
      </c>
      <c r="K211" s="671" t="s">
        <v>1710</v>
      </c>
      <c r="L211" s="705">
        <v>35.75</v>
      </c>
      <c r="M211" s="705">
        <v>71.5</v>
      </c>
      <c r="N211" s="671">
        <v>2</v>
      </c>
      <c r="O211" s="706">
        <v>2</v>
      </c>
      <c r="P211" s="705">
        <v>71.5</v>
      </c>
      <c r="Q211" s="682">
        <v>1</v>
      </c>
      <c r="R211" s="671">
        <v>2</v>
      </c>
      <c r="S211" s="682">
        <v>1</v>
      </c>
      <c r="T211" s="706">
        <v>2</v>
      </c>
      <c r="U211" s="242">
        <v>1</v>
      </c>
    </row>
    <row r="212" spans="1:21" ht="14.4" customHeight="1" x14ac:dyDescent="0.3">
      <c r="A212" s="680">
        <v>11</v>
      </c>
      <c r="B212" s="671" t="s">
        <v>530</v>
      </c>
      <c r="C212" s="671">
        <v>89301112</v>
      </c>
      <c r="D212" s="703" t="s">
        <v>2331</v>
      </c>
      <c r="E212" s="704" t="s">
        <v>1549</v>
      </c>
      <c r="F212" s="671" t="s">
        <v>1539</v>
      </c>
      <c r="G212" s="671" t="s">
        <v>1589</v>
      </c>
      <c r="H212" s="671" t="s">
        <v>529</v>
      </c>
      <c r="I212" s="671" t="s">
        <v>1665</v>
      </c>
      <c r="J212" s="671" t="s">
        <v>1666</v>
      </c>
      <c r="K212" s="671" t="s">
        <v>1667</v>
      </c>
      <c r="L212" s="705">
        <v>200</v>
      </c>
      <c r="M212" s="705">
        <v>1200</v>
      </c>
      <c r="N212" s="671">
        <v>6</v>
      </c>
      <c r="O212" s="706">
        <v>3</v>
      </c>
      <c r="P212" s="705">
        <v>1200</v>
      </c>
      <c r="Q212" s="682">
        <v>1</v>
      </c>
      <c r="R212" s="671">
        <v>6</v>
      </c>
      <c r="S212" s="682">
        <v>1</v>
      </c>
      <c r="T212" s="706">
        <v>3</v>
      </c>
      <c r="U212" s="242">
        <v>1</v>
      </c>
    </row>
    <row r="213" spans="1:21" ht="14.4" customHeight="1" x14ac:dyDescent="0.3">
      <c r="A213" s="680">
        <v>11</v>
      </c>
      <c r="B213" s="671" t="s">
        <v>530</v>
      </c>
      <c r="C213" s="671">
        <v>89301112</v>
      </c>
      <c r="D213" s="703" t="s">
        <v>2331</v>
      </c>
      <c r="E213" s="704" t="s">
        <v>1549</v>
      </c>
      <c r="F213" s="671" t="s">
        <v>1539</v>
      </c>
      <c r="G213" s="671" t="s">
        <v>1589</v>
      </c>
      <c r="H213" s="671" t="s">
        <v>529</v>
      </c>
      <c r="I213" s="671" t="s">
        <v>1590</v>
      </c>
      <c r="J213" s="671" t="s">
        <v>1591</v>
      </c>
      <c r="K213" s="671" t="s">
        <v>1592</v>
      </c>
      <c r="L213" s="705">
        <v>278.75</v>
      </c>
      <c r="M213" s="705">
        <v>1672.5</v>
      </c>
      <c r="N213" s="671">
        <v>6</v>
      </c>
      <c r="O213" s="706">
        <v>3</v>
      </c>
      <c r="P213" s="705">
        <v>1672.5</v>
      </c>
      <c r="Q213" s="682">
        <v>1</v>
      </c>
      <c r="R213" s="671">
        <v>6</v>
      </c>
      <c r="S213" s="682">
        <v>1</v>
      </c>
      <c r="T213" s="706">
        <v>3</v>
      </c>
      <c r="U213" s="242">
        <v>1</v>
      </c>
    </row>
    <row r="214" spans="1:21" ht="14.4" customHeight="1" x14ac:dyDescent="0.3">
      <c r="A214" s="680">
        <v>11</v>
      </c>
      <c r="B214" s="671" t="s">
        <v>530</v>
      </c>
      <c r="C214" s="671">
        <v>89301112</v>
      </c>
      <c r="D214" s="703" t="s">
        <v>2331</v>
      </c>
      <c r="E214" s="704" t="s">
        <v>1549</v>
      </c>
      <c r="F214" s="671" t="s">
        <v>1539</v>
      </c>
      <c r="G214" s="671" t="s">
        <v>1711</v>
      </c>
      <c r="H214" s="671" t="s">
        <v>529</v>
      </c>
      <c r="I214" s="671" t="s">
        <v>1827</v>
      </c>
      <c r="J214" s="671" t="s">
        <v>1828</v>
      </c>
      <c r="K214" s="671" t="s">
        <v>1829</v>
      </c>
      <c r="L214" s="705">
        <v>553.15</v>
      </c>
      <c r="M214" s="705">
        <v>4978.3499999999995</v>
      </c>
      <c r="N214" s="671">
        <v>9</v>
      </c>
      <c r="O214" s="706">
        <v>2</v>
      </c>
      <c r="P214" s="705">
        <v>4978.3499999999995</v>
      </c>
      <c r="Q214" s="682">
        <v>1</v>
      </c>
      <c r="R214" s="671">
        <v>9</v>
      </c>
      <c r="S214" s="682">
        <v>1</v>
      </c>
      <c r="T214" s="706">
        <v>2</v>
      </c>
      <c r="U214" s="242">
        <v>1</v>
      </c>
    </row>
    <row r="215" spans="1:21" ht="14.4" customHeight="1" x14ac:dyDescent="0.3">
      <c r="A215" s="680">
        <v>11</v>
      </c>
      <c r="B215" s="671" t="s">
        <v>530</v>
      </c>
      <c r="C215" s="671">
        <v>89301112</v>
      </c>
      <c r="D215" s="703" t="s">
        <v>2331</v>
      </c>
      <c r="E215" s="704" t="s">
        <v>1549</v>
      </c>
      <c r="F215" s="671" t="s">
        <v>1539</v>
      </c>
      <c r="G215" s="671" t="s">
        <v>1593</v>
      </c>
      <c r="H215" s="671" t="s">
        <v>529</v>
      </c>
      <c r="I215" s="671" t="s">
        <v>1189</v>
      </c>
      <c r="J215" s="671" t="s">
        <v>1668</v>
      </c>
      <c r="K215" s="671" t="s">
        <v>1669</v>
      </c>
      <c r="L215" s="705">
        <v>748.12</v>
      </c>
      <c r="M215" s="705">
        <v>1496.24</v>
      </c>
      <c r="N215" s="671">
        <v>2</v>
      </c>
      <c r="O215" s="706">
        <v>2</v>
      </c>
      <c r="P215" s="705">
        <v>1496.24</v>
      </c>
      <c r="Q215" s="682">
        <v>1</v>
      </c>
      <c r="R215" s="671">
        <v>2</v>
      </c>
      <c r="S215" s="682">
        <v>1</v>
      </c>
      <c r="T215" s="706">
        <v>2</v>
      </c>
      <c r="U215" s="242">
        <v>1</v>
      </c>
    </row>
    <row r="216" spans="1:21" ht="14.4" customHeight="1" x14ac:dyDescent="0.3">
      <c r="A216" s="680">
        <v>11</v>
      </c>
      <c r="B216" s="671" t="s">
        <v>530</v>
      </c>
      <c r="C216" s="671">
        <v>89301112</v>
      </c>
      <c r="D216" s="703" t="s">
        <v>2331</v>
      </c>
      <c r="E216" s="704" t="s">
        <v>1549</v>
      </c>
      <c r="F216" s="671" t="s">
        <v>1539</v>
      </c>
      <c r="G216" s="671" t="s">
        <v>1593</v>
      </c>
      <c r="H216" s="671" t="s">
        <v>529</v>
      </c>
      <c r="I216" s="671" t="s">
        <v>1830</v>
      </c>
      <c r="J216" s="671" t="s">
        <v>1831</v>
      </c>
      <c r="K216" s="671" t="s">
        <v>1832</v>
      </c>
      <c r="L216" s="705">
        <v>350</v>
      </c>
      <c r="M216" s="705">
        <v>350</v>
      </c>
      <c r="N216" s="671">
        <v>1</v>
      </c>
      <c r="O216" s="706">
        <v>1</v>
      </c>
      <c r="P216" s="705">
        <v>350</v>
      </c>
      <c r="Q216" s="682">
        <v>1</v>
      </c>
      <c r="R216" s="671">
        <v>1</v>
      </c>
      <c r="S216" s="682">
        <v>1</v>
      </c>
      <c r="T216" s="706">
        <v>1</v>
      </c>
      <c r="U216" s="242">
        <v>1</v>
      </c>
    </row>
    <row r="217" spans="1:21" ht="14.4" customHeight="1" x14ac:dyDescent="0.3">
      <c r="A217" s="680">
        <v>11</v>
      </c>
      <c r="B217" s="671" t="s">
        <v>530</v>
      </c>
      <c r="C217" s="671">
        <v>89301112</v>
      </c>
      <c r="D217" s="703" t="s">
        <v>2331</v>
      </c>
      <c r="E217" s="704" t="s">
        <v>1549</v>
      </c>
      <c r="F217" s="671" t="s">
        <v>1539</v>
      </c>
      <c r="G217" s="671" t="s">
        <v>1593</v>
      </c>
      <c r="H217" s="671" t="s">
        <v>529</v>
      </c>
      <c r="I217" s="671" t="s">
        <v>1833</v>
      </c>
      <c r="J217" s="671" t="s">
        <v>1834</v>
      </c>
      <c r="K217" s="671" t="s">
        <v>1835</v>
      </c>
      <c r="L217" s="705">
        <v>180</v>
      </c>
      <c r="M217" s="705">
        <v>180</v>
      </c>
      <c r="N217" s="671">
        <v>1</v>
      </c>
      <c r="O217" s="706">
        <v>1</v>
      </c>
      <c r="P217" s="705">
        <v>180</v>
      </c>
      <c r="Q217" s="682">
        <v>1</v>
      </c>
      <c r="R217" s="671">
        <v>1</v>
      </c>
      <c r="S217" s="682">
        <v>1</v>
      </c>
      <c r="T217" s="706">
        <v>1</v>
      </c>
      <c r="U217" s="242">
        <v>1</v>
      </c>
    </row>
    <row r="218" spans="1:21" ht="14.4" customHeight="1" x14ac:dyDescent="0.3">
      <c r="A218" s="680">
        <v>11</v>
      </c>
      <c r="B218" s="671" t="s">
        <v>530</v>
      </c>
      <c r="C218" s="671">
        <v>89301112</v>
      </c>
      <c r="D218" s="703" t="s">
        <v>2331</v>
      </c>
      <c r="E218" s="704" t="s">
        <v>1549</v>
      </c>
      <c r="F218" s="671" t="s">
        <v>1539</v>
      </c>
      <c r="G218" s="671" t="s">
        <v>1593</v>
      </c>
      <c r="H218" s="671" t="s">
        <v>529</v>
      </c>
      <c r="I218" s="671" t="s">
        <v>1836</v>
      </c>
      <c r="J218" s="671" t="s">
        <v>1837</v>
      </c>
      <c r="K218" s="671" t="s">
        <v>1838</v>
      </c>
      <c r="L218" s="705">
        <v>100</v>
      </c>
      <c r="M218" s="705">
        <v>100</v>
      </c>
      <c r="N218" s="671">
        <v>1</v>
      </c>
      <c r="O218" s="706">
        <v>1</v>
      </c>
      <c r="P218" s="705">
        <v>100</v>
      </c>
      <c r="Q218" s="682">
        <v>1</v>
      </c>
      <c r="R218" s="671">
        <v>1</v>
      </c>
      <c r="S218" s="682">
        <v>1</v>
      </c>
      <c r="T218" s="706">
        <v>1</v>
      </c>
      <c r="U218" s="242">
        <v>1</v>
      </c>
    </row>
    <row r="219" spans="1:21" ht="14.4" customHeight="1" x14ac:dyDescent="0.3">
      <c r="A219" s="680">
        <v>11</v>
      </c>
      <c r="B219" s="671" t="s">
        <v>530</v>
      </c>
      <c r="C219" s="671">
        <v>89301112</v>
      </c>
      <c r="D219" s="703" t="s">
        <v>2331</v>
      </c>
      <c r="E219" s="704" t="s">
        <v>1549</v>
      </c>
      <c r="F219" s="671" t="s">
        <v>1539</v>
      </c>
      <c r="G219" s="671" t="s">
        <v>1593</v>
      </c>
      <c r="H219" s="671" t="s">
        <v>529</v>
      </c>
      <c r="I219" s="671" t="s">
        <v>1839</v>
      </c>
      <c r="J219" s="671" t="s">
        <v>1840</v>
      </c>
      <c r="K219" s="671"/>
      <c r="L219" s="705">
        <v>750</v>
      </c>
      <c r="M219" s="705">
        <v>750</v>
      </c>
      <c r="N219" s="671">
        <v>1</v>
      </c>
      <c r="O219" s="706">
        <v>1</v>
      </c>
      <c r="P219" s="705"/>
      <c r="Q219" s="682">
        <v>0</v>
      </c>
      <c r="R219" s="671"/>
      <c r="S219" s="682">
        <v>0</v>
      </c>
      <c r="T219" s="706"/>
      <c r="U219" s="242">
        <v>0</v>
      </c>
    </row>
    <row r="220" spans="1:21" ht="14.4" customHeight="1" x14ac:dyDescent="0.3">
      <c r="A220" s="680">
        <v>11</v>
      </c>
      <c r="B220" s="671" t="s">
        <v>530</v>
      </c>
      <c r="C220" s="671">
        <v>89301112</v>
      </c>
      <c r="D220" s="703" t="s">
        <v>2331</v>
      </c>
      <c r="E220" s="704" t="s">
        <v>1549</v>
      </c>
      <c r="F220" s="671" t="s">
        <v>1539</v>
      </c>
      <c r="G220" s="671" t="s">
        <v>1593</v>
      </c>
      <c r="H220" s="671" t="s">
        <v>529</v>
      </c>
      <c r="I220" s="671" t="s">
        <v>1841</v>
      </c>
      <c r="J220" s="671" t="s">
        <v>1842</v>
      </c>
      <c r="K220" s="671" t="s">
        <v>1843</v>
      </c>
      <c r="L220" s="705">
        <v>600</v>
      </c>
      <c r="M220" s="705">
        <v>600</v>
      </c>
      <c r="N220" s="671">
        <v>1</v>
      </c>
      <c r="O220" s="706">
        <v>1</v>
      </c>
      <c r="P220" s="705">
        <v>600</v>
      </c>
      <c r="Q220" s="682">
        <v>1</v>
      </c>
      <c r="R220" s="671">
        <v>1</v>
      </c>
      <c r="S220" s="682">
        <v>1</v>
      </c>
      <c r="T220" s="706">
        <v>1</v>
      </c>
      <c r="U220" s="242">
        <v>1</v>
      </c>
    </row>
    <row r="221" spans="1:21" ht="14.4" customHeight="1" x14ac:dyDescent="0.3">
      <c r="A221" s="680">
        <v>11</v>
      </c>
      <c r="B221" s="671" t="s">
        <v>530</v>
      </c>
      <c r="C221" s="671">
        <v>89301112</v>
      </c>
      <c r="D221" s="703" t="s">
        <v>2331</v>
      </c>
      <c r="E221" s="704" t="s">
        <v>1549</v>
      </c>
      <c r="F221" s="671" t="s">
        <v>1539</v>
      </c>
      <c r="G221" s="671" t="s">
        <v>1593</v>
      </c>
      <c r="H221" s="671" t="s">
        <v>529</v>
      </c>
      <c r="I221" s="671" t="s">
        <v>1844</v>
      </c>
      <c r="J221" s="671" t="s">
        <v>1845</v>
      </c>
      <c r="K221" s="671" t="s">
        <v>1846</v>
      </c>
      <c r="L221" s="705">
        <v>245.11</v>
      </c>
      <c r="M221" s="705">
        <v>245.11</v>
      </c>
      <c r="N221" s="671">
        <v>1</v>
      </c>
      <c r="O221" s="706">
        <v>1</v>
      </c>
      <c r="P221" s="705"/>
      <c r="Q221" s="682">
        <v>0</v>
      </c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11</v>
      </c>
      <c r="B222" s="671" t="s">
        <v>530</v>
      </c>
      <c r="C222" s="671">
        <v>89301112</v>
      </c>
      <c r="D222" s="703" t="s">
        <v>2331</v>
      </c>
      <c r="E222" s="704" t="s">
        <v>1550</v>
      </c>
      <c r="F222" s="671" t="s">
        <v>1538</v>
      </c>
      <c r="G222" s="671" t="s">
        <v>1847</v>
      </c>
      <c r="H222" s="671" t="s">
        <v>529</v>
      </c>
      <c r="I222" s="671" t="s">
        <v>1848</v>
      </c>
      <c r="J222" s="671" t="s">
        <v>1849</v>
      </c>
      <c r="K222" s="671" t="s">
        <v>1850</v>
      </c>
      <c r="L222" s="705">
        <v>0</v>
      </c>
      <c r="M222" s="705">
        <v>0</v>
      </c>
      <c r="N222" s="671">
        <v>1</v>
      </c>
      <c r="O222" s="706">
        <v>1</v>
      </c>
      <c r="P222" s="705"/>
      <c r="Q222" s="682"/>
      <c r="R222" s="671"/>
      <c r="S222" s="682">
        <v>0</v>
      </c>
      <c r="T222" s="706"/>
      <c r="U222" s="242">
        <v>0</v>
      </c>
    </row>
    <row r="223" spans="1:21" ht="14.4" customHeight="1" x14ac:dyDescent="0.3">
      <c r="A223" s="680">
        <v>11</v>
      </c>
      <c r="B223" s="671" t="s">
        <v>530</v>
      </c>
      <c r="C223" s="671">
        <v>89301112</v>
      </c>
      <c r="D223" s="703" t="s">
        <v>2331</v>
      </c>
      <c r="E223" s="704" t="s">
        <v>1550</v>
      </c>
      <c r="F223" s="671" t="s">
        <v>1538</v>
      </c>
      <c r="G223" s="671" t="s">
        <v>1691</v>
      </c>
      <c r="H223" s="671" t="s">
        <v>529</v>
      </c>
      <c r="I223" s="671" t="s">
        <v>1746</v>
      </c>
      <c r="J223" s="671" t="s">
        <v>1693</v>
      </c>
      <c r="K223" s="671" t="s">
        <v>1747</v>
      </c>
      <c r="L223" s="705">
        <v>166.97</v>
      </c>
      <c r="M223" s="705">
        <v>166.97</v>
      </c>
      <c r="N223" s="671">
        <v>1</v>
      </c>
      <c r="O223" s="706">
        <v>1</v>
      </c>
      <c r="P223" s="705"/>
      <c r="Q223" s="682">
        <v>0</v>
      </c>
      <c r="R223" s="671"/>
      <c r="S223" s="682">
        <v>0</v>
      </c>
      <c r="T223" s="706"/>
      <c r="U223" s="242">
        <v>0</v>
      </c>
    </row>
    <row r="224" spans="1:21" ht="14.4" customHeight="1" x14ac:dyDescent="0.3">
      <c r="A224" s="680">
        <v>11</v>
      </c>
      <c r="B224" s="671" t="s">
        <v>530</v>
      </c>
      <c r="C224" s="671">
        <v>89301112</v>
      </c>
      <c r="D224" s="703" t="s">
        <v>2331</v>
      </c>
      <c r="E224" s="704" t="s">
        <v>1550</v>
      </c>
      <c r="F224" s="671" t="s">
        <v>1538</v>
      </c>
      <c r="G224" s="671" t="s">
        <v>1691</v>
      </c>
      <c r="H224" s="671" t="s">
        <v>529</v>
      </c>
      <c r="I224" s="671" t="s">
        <v>1692</v>
      </c>
      <c r="J224" s="671" t="s">
        <v>1693</v>
      </c>
      <c r="K224" s="671" t="s">
        <v>1694</v>
      </c>
      <c r="L224" s="705">
        <v>0</v>
      </c>
      <c r="M224" s="705">
        <v>0</v>
      </c>
      <c r="N224" s="671">
        <v>3</v>
      </c>
      <c r="O224" s="706">
        <v>3</v>
      </c>
      <c r="P224" s="705"/>
      <c r="Q224" s="682"/>
      <c r="R224" s="671"/>
      <c r="S224" s="682">
        <v>0</v>
      </c>
      <c r="T224" s="706"/>
      <c r="U224" s="242">
        <v>0</v>
      </c>
    </row>
    <row r="225" spans="1:21" ht="14.4" customHeight="1" x14ac:dyDescent="0.3">
      <c r="A225" s="680">
        <v>11</v>
      </c>
      <c r="B225" s="671" t="s">
        <v>530</v>
      </c>
      <c r="C225" s="671">
        <v>89301112</v>
      </c>
      <c r="D225" s="703" t="s">
        <v>2331</v>
      </c>
      <c r="E225" s="704" t="s">
        <v>1550</v>
      </c>
      <c r="F225" s="671" t="s">
        <v>1538</v>
      </c>
      <c r="G225" s="671" t="s">
        <v>1691</v>
      </c>
      <c r="H225" s="671" t="s">
        <v>529</v>
      </c>
      <c r="I225" s="671" t="s">
        <v>1851</v>
      </c>
      <c r="J225" s="671" t="s">
        <v>1693</v>
      </c>
      <c r="K225" s="671" t="s">
        <v>1852</v>
      </c>
      <c r="L225" s="705">
        <v>0</v>
      </c>
      <c r="M225" s="705">
        <v>0</v>
      </c>
      <c r="N225" s="671">
        <v>1</v>
      </c>
      <c r="O225" s="706">
        <v>1</v>
      </c>
      <c r="P225" s="705"/>
      <c r="Q225" s="682"/>
      <c r="R225" s="671"/>
      <c r="S225" s="682">
        <v>0</v>
      </c>
      <c r="T225" s="706"/>
      <c r="U225" s="242">
        <v>0</v>
      </c>
    </row>
    <row r="226" spans="1:21" ht="14.4" customHeight="1" x14ac:dyDescent="0.3">
      <c r="A226" s="680">
        <v>11</v>
      </c>
      <c r="B226" s="671" t="s">
        <v>530</v>
      </c>
      <c r="C226" s="671">
        <v>89301112</v>
      </c>
      <c r="D226" s="703" t="s">
        <v>2331</v>
      </c>
      <c r="E226" s="704" t="s">
        <v>1550</v>
      </c>
      <c r="F226" s="671" t="s">
        <v>1539</v>
      </c>
      <c r="G226" s="671" t="s">
        <v>1700</v>
      </c>
      <c r="H226" s="671" t="s">
        <v>529</v>
      </c>
      <c r="I226" s="671" t="s">
        <v>1853</v>
      </c>
      <c r="J226" s="671" t="s">
        <v>1854</v>
      </c>
      <c r="K226" s="671" t="s">
        <v>1775</v>
      </c>
      <c r="L226" s="705">
        <v>300</v>
      </c>
      <c r="M226" s="705">
        <v>300</v>
      </c>
      <c r="N226" s="671">
        <v>1</v>
      </c>
      <c r="O226" s="706">
        <v>1</v>
      </c>
      <c r="P226" s="705"/>
      <c r="Q226" s="682">
        <v>0</v>
      </c>
      <c r="R226" s="671"/>
      <c r="S226" s="682">
        <v>0</v>
      </c>
      <c r="T226" s="706"/>
      <c r="U226" s="242">
        <v>0</v>
      </c>
    </row>
    <row r="227" spans="1:21" ht="14.4" customHeight="1" x14ac:dyDescent="0.3">
      <c r="A227" s="680">
        <v>11</v>
      </c>
      <c r="B227" s="671" t="s">
        <v>530</v>
      </c>
      <c r="C227" s="671">
        <v>89301112</v>
      </c>
      <c r="D227" s="703" t="s">
        <v>2331</v>
      </c>
      <c r="E227" s="704" t="s">
        <v>1550</v>
      </c>
      <c r="F227" s="671" t="s">
        <v>1539</v>
      </c>
      <c r="G227" s="671" t="s">
        <v>1589</v>
      </c>
      <c r="H227" s="671" t="s">
        <v>529</v>
      </c>
      <c r="I227" s="671" t="s">
        <v>1855</v>
      </c>
      <c r="J227" s="671" t="s">
        <v>1856</v>
      </c>
      <c r="K227" s="671" t="s">
        <v>1857</v>
      </c>
      <c r="L227" s="705">
        <v>25800</v>
      </c>
      <c r="M227" s="705">
        <v>25800</v>
      </c>
      <c r="N227" s="671">
        <v>1</v>
      </c>
      <c r="O227" s="706">
        <v>1</v>
      </c>
      <c r="P227" s="705"/>
      <c r="Q227" s="682">
        <v>0</v>
      </c>
      <c r="R227" s="671"/>
      <c r="S227" s="682">
        <v>0</v>
      </c>
      <c r="T227" s="706"/>
      <c r="U227" s="242">
        <v>0</v>
      </c>
    </row>
    <row r="228" spans="1:21" ht="14.4" customHeight="1" x14ac:dyDescent="0.3">
      <c r="A228" s="680">
        <v>11</v>
      </c>
      <c r="B228" s="671" t="s">
        <v>530</v>
      </c>
      <c r="C228" s="671">
        <v>89301112</v>
      </c>
      <c r="D228" s="703" t="s">
        <v>2331</v>
      </c>
      <c r="E228" s="704" t="s">
        <v>1550</v>
      </c>
      <c r="F228" s="671" t="s">
        <v>1539</v>
      </c>
      <c r="G228" s="671" t="s">
        <v>1711</v>
      </c>
      <c r="H228" s="671" t="s">
        <v>529</v>
      </c>
      <c r="I228" s="671" t="s">
        <v>1858</v>
      </c>
      <c r="J228" s="671" t="s">
        <v>1859</v>
      </c>
      <c r="K228" s="671" t="s">
        <v>1860</v>
      </c>
      <c r="L228" s="705">
        <v>3000</v>
      </c>
      <c r="M228" s="705">
        <v>3000</v>
      </c>
      <c r="N228" s="671">
        <v>1</v>
      </c>
      <c r="O228" s="706">
        <v>1</v>
      </c>
      <c r="P228" s="705"/>
      <c r="Q228" s="682">
        <v>0</v>
      </c>
      <c r="R228" s="671"/>
      <c r="S228" s="682">
        <v>0</v>
      </c>
      <c r="T228" s="706"/>
      <c r="U228" s="242">
        <v>0</v>
      </c>
    </row>
    <row r="229" spans="1:21" ht="14.4" customHeight="1" x14ac:dyDescent="0.3">
      <c r="A229" s="680">
        <v>11</v>
      </c>
      <c r="B229" s="671" t="s">
        <v>530</v>
      </c>
      <c r="C229" s="671">
        <v>89301112</v>
      </c>
      <c r="D229" s="703" t="s">
        <v>2331</v>
      </c>
      <c r="E229" s="704" t="s">
        <v>1550</v>
      </c>
      <c r="F229" s="671" t="s">
        <v>1539</v>
      </c>
      <c r="G229" s="671" t="s">
        <v>1711</v>
      </c>
      <c r="H229" s="671" t="s">
        <v>529</v>
      </c>
      <c r="I229" s="671" t="s">
        <v>1827</v>
      </c>
      <c r="J229" s="671" t="s">
        <v>1828</v>
      </c>
      <c r="K229" s="671" t="s">
        <v>1829</v>
      </c>
      <c r="L229" s="705">
        <v>553.15</v>
      </c>
      <c r="M229" s="705">
        <v>9956.7000000000007</v>
      </c>
      <c r="N229" s="671">
        <v>18</v>
      </c>
      <c r="O229" s="706">
        <v>6</v>
      </c>
      <c r="P229" s="705"/>
      <c r="Q229" s="682">
        <v>0</v>
      </c>
      <c r="R229" s="671"/>
      <c r="S229" s="682">
        <v>0</v>
      </c>
      <c r="T229" s="706"/>
      <c r="U229" s="242">
        <v>0</v>
      </c>
    </row>
    <row r="230" spans="1:21" ht="14.4" customHeight="1" x14ac:dyDescent="0.3">
      <c r="A230" s="680">
        <v>11</v>
      </c>
      <c r="B230" s="671" t="s">
        <v>530</v>
      </c>
      <c r="C230" s="671">
        <v>89301112</v>
      </c>
      <c r="D230" s="703" t="s">
        <v>2331</v>
      </c>
      <c r="E230" s="704" t="s">
        <v>1550</v>
      </c>
      <c r="F230" s="671" t="s">
        <v>1539</v>
      </c>
      <c r="G230" s="671" t="s">
        <v>1593</v>
      </c>
      <c r="H230" s="671" t="s">
        <v>529</v>
      </c>
      <c r="I230" s="671" t="s">
        <v>1724</v>
      </c>
      <c r="J230" s="671" t="s">
        <v>1725</v>
      </c>
      <c r="K230" s="671"/>
      <c r="L230" s="705">
        <v>600</v>
      </c>
      <c r="M230" s="705">
        <v>600</v>
      </c>
      <c r="N230" s="671">
        <v>1</v>
      </c>
      <c r="O230" s="706">
        <v>1</v>
      </c>
      <c r="P230" s="705">
        <v>600</v>
      </c>
      <c r="Q230" s="682">
        <v>1</v>
      </c>
      <c r="R230" s="671">
        <v>1</v>
      </c>
      <c r="S230" s="682">
        <v>1</v>
      </c>
      <c r="T230" s="706">
        <v>1</v>
      </c>
      <c r="U230" s="242">
        <v>1</v>
      </c>
    </row>
    <row r="231" spans="1:21" ht="14.4" customHeight="1" x14ac:dyDescent="0.3">
      <c r="A231" s="680">
        <v>11</v>
      </c>
      <c r="B231" s="671" t="s">
        <v>530</v>
      </c>
      <c r="C231" s="671">
        <v>89301112</v>
      </c>
      <c r="D231" s="703" t="s">
        <v>2331</v>
      </c>
      <c r="E231" s="704" t="s">
        <v>1550</v>
      </c>
      <c r="F231" s="671" t="s">
        <v>1539</v>
      </c>
      <c r="G231" s="671" t="s">
        <v>1593</v>
      </c>
      <c r="H231" s="671" t="s">
        <v>529</v>
      </c>
      <c r="I231" s="671" t="s">
        <v>1861</v>
      </c>
      <c r="J231" s="671" t="s">
        <v>1862</v>
      </c>
      <c r="K231" s="671" t="s">
        <v>1863</v>
      </c>
      <c r="L231" s="705">
        <v>600</v>
      </c>
      <c r="M231" s="705">
        <v>600</v>
      </c>
      <c r="N231" s="671">
        <v>1</v>
      </c>
      <c r="O231" s="706">
        <v>1</v>
      </c>
      <c r="P231" s="705">
        <v>600</v>
      </c>
      <c r="Q231" s="682">
        <v>1</v>
      </c>
      <c r="R231" s="671">
        <v>1</v>
      </c>
      <c r="S231" s="682">
        <v>1</v>
      </c>
      <c r="T231" s="706">
        <v>1</v>
      </c>
      <c r="U231" s="242">
        <v>1</v>
      </c>
    </row>
    <row r="232" spans="1:21" ht="14.4" customHeight="1" x14ac:dyDescent="0.3">
      <c r="A232" s="680">
        <v>11</v>
      </c>
      <c r="B232" s="671" t="s">
        <v>530</v>
      </c>
      <c r="C232" s="671">
        <v>89301112</v>
      </c>
      <c r="D232" s="703" t="s">
        <v>2331</v>
      </c>
      <c r="E232" s="704" t="s">
        <v>1551</v>
      </c>
      <c r="F232" s="671" t="s">
        <v>1538</v>
      </c>
      <c r="G232" s="671" t="s">
        <v>1679</v>
      </c>
      <c r="H232" s="671" t="s">
        <v>529</v>
      </c>
      <c r="I232" s="671" t="s">
        <v>1680</v>
      </c>
      <c r="J232" s="671" t="s">
        <v>1681</v>
      </c>
      <c r="K232" s="671" t="s">
        <v>1682</v>
      </c>
      <c r="L232" s="705">
        <v>35.409999999999997</v>
      </c>
      <c r="M232" s="705">
        <v>70.819999999999993</v>
      </c>
      <c r="N232" s="671">
        <v>2</v>
      </c>
      <c r="O232" s="706">
        <v>1</v>
      </c>
      <c r="P232" s="705">
        <v>70.819999999999993</v>
      </c>
      <c r="Q232" s="682">
        <v>1</v>
      </c>
      <c r="R232" s="671">
        <v>2</v>
      </c>
      <c r="S232" s="682">
        <v>1</v>
      </c>
      <c r="T232" s="706">
        <v>1</v>
      </c>
      <c r="U232" s="242">
        <v>1</v>
      </c>
    </row>
    <row r="233" spans="1:21" ht="14.4" customHeight="1" x14ac:dyDescent="0.3">
      <c r="A233" s="680">
        <v>11</v>
      </c>
      <c r="B233" s="671" t="s">
        <v>530</v>
      </c>
      <c r="C233" s="671">
        <v>89301112</v>
      </c>
      <c r="D233" s="703" t="s">
        <v>2331</v>
      </c>
      <c r="E233" s="704" t="s">
        <v>1551</v>
      </c>
      <c r="F233" s="671" t="s">
        <v>1538</v>
      </c>
      <c r="G233" s="671" t="s">
        <v>1679</v>
      </c>
      <c r="H233" s="671" t="s">
        <v>529</v>
      </c>
      <c r="I233" s="671" t="s">
        <v>1864</v>
      </c>
      <c r="J233" s="671" t="s">
        <v>1681</v>
      </c>
      <c r="K233" s="671" t="s">
        <v>1682</v>
      </c>
      <c r="L233" s="705">
        <v>35.409999999999997</v>
      </c>
      <c r="M233" s="705">
        <v>35.409999999999997</v>
      </c>
      <c r="N233" s="671">
        <v>1</v>
      </c>
      <c r="O233" s="706">
        <v>1</v>
      </c>
      <c r="P233" s="705">
        <v>35.409999999999997</v>
      </c>
      <c r="Q233" s="682">
        <v>1</v>
      </c>
      <c r="R233" s="671">
        <v>1</v>
      </c>
      <c r="S233" s="682">
        <v>1</v>
      </c>
      <c r="T233" s="706">
        <v>1</v>
      </c>
      <c r="U233" s="242">
        <v>1</v>
      </c>
    </row>
    <row r="234" spans="1:21" ht="14.4" customHeight="1" x14ac:dyDescent="0.3">
      <c r="A234" s="680">
        <v>11</v>
      </c>
      <c r="B234" s="671" t="s">
        <v>530</v>
      </c>
      <c r="C234" s="671">
        <v>89301112</v>
      </c>
      <c r="D234" s="703" t="s">
        <v>2331</v>
      </c>
      <c r="E234" s="704" t="s">
        <v>1551</v>
      </c>
      <c r="F234" s="671" t="s">
        <v>1538</v>
      </c>
      <c r="G234" s="671" t="s">
        <v>1865</v>
      </c>
      <c r="H234" s="671" t="s">
        <v>742</v>
      </c>
      <c r="I234" s="671" t="s">
        <v>1866</v>
      </c>
      <c r="J234" s="671" t="s">
        <v>1867</v>
      </c>
      <c r="K234" s="671" t="s">
        <v>1868</v>
      </c>
      <c r="L234" s="705">
        <v>17.690000000000001</v>
      </c>
      <c r="M234" s="705">
        <v>53.070000000000007</v>
      </c>
      <c r="N234" s="671">
        <v>3</v>
      </c>
      <c r="O234" s="706">
        <v>1</v>
      </c>
      <c r="P234" s="705"/>
      <c r="Q234" s="682">
        <v>0</v>
      </c>
      <c r="R234" s="671"/>
      <c r="S234" s="682">
        <v>0</v>
      </c>
      <c r="T234" s="706"/>
      <c r="U234" s="242">
        <v>0</v>
      </c>
    </row>
    <row r="235" spans="1:21" ht="14.4" customHeight="1" x14ac:dyDescent="0.3">
      <c r="A235" s="680">
        <v>11</v>
      </c>
      <c r="B235" s="671" t="s">
        <v>530</v>
      </c>
      <c r="C235" s="671">
        <v>89301112</v>
      </c>
      <c r="D235" s="703" t="s">
        <v>2331</v>
      </c>
      <c r="E235" s="704" t="s">
        <v>1551</v>
      </c>
      <c r="F235" s="671" t="s">
        <v>1538</v>
      </c>
      <c r="G235" s="671" t="s">
        <v>1569</v>
      </c>
      <c r="H235" s="671" t="s">
        <v>742</v>
      </c>
      <c r="I235" s="671" t="s">
        <v>1121</v>
      </c>
      <c r="J235" s="671" t="s">
        <v>1502</v>
      </c>
      <c r="K235" s="671" t="s">
        <v>1503</v>
      </c>
      <c r="L235" s="705">
        <v>333.31</v>
      </c>
      <c r="M235" s="705">
        <v>1333.24</v>
      </c>
      <c r="N235" s="671">
        <v>4</v>
      </c>
      <c r="O235" s="706">
        <v>1.5</v>
      </c>
      <c r="P235" s="705">
        <v>1333.24</v>
      </c>
      <c r="Q235" s="682">
        <v>1</v>
      </c>
      <c r="R235" s="671">
        <v>4</v>
      </c>
      <c r="S235" s="682">
        <v>1</v>
      </c>
      <c r="T235" s="706">
        <v>1.5</v>
      </c>
      <c r="U235" s="242">
        <v>1</v>
      </c>
    </row>
    <row r="236" spans="1:21" ht="14.4" customHeight="1" x14ac:dyDescent="0.3">
      <c r="A236" s="680">
        <v>11</v>
      </c>
      <c r="B236" s="671" t="s">
        <v>530</v>
      </c>
      <c r="C236" s="671">
        <v>89301112</v>
      </c>
      <c r="D236" s="703" t="s">
        <v>2331</v>
      </c>
      <c r="E236" s="704" t="s">
        <v>1551</v>
      </c>
      <c r="F236" s="671" t="s">
        <v>1538</v>
      </c>
      <c r="G236" s="671" t="s">
        <v>1869</v>
      </c>
      <c r="H236" s="671" t="s">
        <v>529</v>
      </c>
      <c r="I236" s="671" t="s">
        <v>1870</v>
      </c>
      <c r="J236" s="671" t="s">
        <v>1871</v>
      </c>
      <c r="K236" s="671" t="s">
        <v>1745</v>
      </c>
      <c r="L236" s="705">
        <v>0</v>
      </c>
      <c r="M236" s="705">
        <v>0</v>
      </c>
      <c r="N236" s="671">
        <v>2</v>
      </c>
      <c r="O236" s="706">
        <v>0.5</v>
      </c>
      <c r="P236" s="705"/>
      <c r="Q236" s="682"/>
      <c r="R236" s="671"/>
      <c r="S236" s="682">
        <v>0</v>
      </c>
      <c r="T236" s="706"/>
      <c r="U236" s="242">
        <v>0</v>
      </c>
    </row>
    <row r="237" spans="1:21" ht="14.4" customHeight="1" x14ac:dyDescent="0.3">
      <c r="A237" s="680">
        <v>11</v>
      </c>
      <c r="B237" s="671" t="s">
        <v>530</v>
      </c>
      <c r="C237" s="671">
        <v>89301112</v>
      </c>
      <c r="D237" s="703" t="s">
        <v>2331</v>
      </c>
      <c r="E237" s="704" t="s">
        <v>1551</v>
      </c>
      <c r="F237" s="671" t="s">
        <v>1538</v>
      </c>
      <c r="G237" s="671" t="s">
        <v>1872</v>
      </c>
      <c r="H237" s="671" t="s">
        <v>742</v>
      </c>
      <c r="I237" s="671" t="s">
        <v>1873</v>
      </c>
      <c r="J237" s="671" t="s">
        <v>1080</v>
      </c>
      <c r="K237" s="671" t="s">
        <v>637</v>
      </c>
      <c r="L237" s="705">
        <v>0</v>
      </c>
      <c r="M237" s="705">
        <v>0</v>
      </c>
      <c r="N237" s="671">
        <v>1</v>
      </c>
      <c r="O237" s="706">
        <v>1</v>
      </c>
      <c r="P237" s="705">
        <v>0</v>
      </c>
      <c r="Q237" s="682"/>
      <c r="R237" s="671">
        <v>1</v>
      </c>
      <c r="S237" s="682">
        <v>1</v>
      </c>
      <c r="T237" s="706">
        <v>1</v>
      </c>
      <c r="U237" s="242">
        <v>1</v>
      </c>
    </row>
    <row r="238" spans="1:21" ht="14.4" customHeight="1" x14ac:dyDescent="0.3">
      <c r="A238" s="680">
        <v>11</v>
      </c>
      <c r="B238" s="671" t="s">
        <v>530</v>
      </c>
      <c r="C238" s="671">
        <v>89301112</v>
      </c>
      <c r="D238" s="703" t="s">
        <v>2331</v>
      </c>
      <c r="E238" s="704" t="s">
        <v>1551</v>
      </c>
      <c r="F238" s="671" t="s">
        <v>1538</v>
      </c>
      <c r="G238" s="671" t="s">
        <v>1683</v>
      </c>
      <c r="H238" s="671" t="s">
        <v>529</v>
      </c>
      <c r="I238" s="671" t="s">
        <v>689</v>
      </c>
      <c r="J238" s="671" t="s">
        <v>690</v>
      </c>
      <c r="K238" s="671" t="s">
        <v>691</v>
      </c>
      <c r="L238" s="705">
        <v>84.78</v>
      </c>
      <c r="M238" s="705">
        <v>593.46</v>
      </c>
      <c r="N238" s="671">
        <v>7</v>
      </c>
      <c r="O238" s="706">
        <v>3.5</v>
      </c>
      <c r="P238" s="705">
        <v>169.56</v>
      </c>
      <c r="Q238" s="682">
        <v>0.2857142857142857</v>
      </c>
      <c r="R238" s="671">
        <v>2</v>
      </c>
      <c r="S238" s="682">
        <v>0.2857142857142857</v>
      </c>
      <c r="T238" s="706">
        <v>0.5</v>
      </c>
      <c r="U238" s="242">
        <v>0.14285714285714285</v>
      </c>
    </row>
    <row r="239" spans="1:21" ht="14.4" customHeight="1" x14ac:dyDescent="0.3">
      <c r="A239" s="680">
        <v>11</v>
      </c>
      <c r="B239" s="671" t="s">
        <v>530</v>
      </c>
      <c r="C239" s="671">
        <v>89301112</v>
      </c>
      <c r="D239" s="703" t="s">
        <v>2331</v>
      </c>
      <c r="E239" s="704" t="s">
        <v>1551</v>
      </c>
      <c r="F239" s="671" t="s">
        <v>1538</v>
      </c>
      <c r="G239" s="671" t="s">
        <v>1651</v>
      </c>
      <c r="H239" s="671" t="s">
        <v>529</v>
      </c>
      <c r="I239" s="671" t="s">
        <v>1874</v>
      </c>
      <c r="J239" s="671" t="s">
        <v>585</v>
      </c>
      <c r="K239" s="671" t="s">
        <v>1737</v>
      </c>
      <c r="L239" s="705">
        <v>115.3</v>
      </c>
      <c r="M239" s="705">
        <v>230.6</v>
      </c>
      <c r="N239" s="671">
        <v>2</v>
      </c>
      <c r="O239" s="706">
        <v>0.5</v>
      </c>
      <c r="P239" s="705"/>
      <c r="Q239" s="682">
        <v>0</v>
      </c>
      <c r="R239" s="671"/>
      <c r="S239" s="682">
        <v>0</v>
      </c>
      <c r="T239" s="706"/>
      <c r="U239" s="242">
        <v>0</v>
      </c>
    </row>
    <row r="240" spans="1:21" ht="14.4" customHeight="1" x14ac:dyDescent="0.3">
      <c r="A240" s="680">
        <v>11</v>
      </c>
      <c r="B240" s="671" t="s">
        <v>530</v>
      </c>
      <c r="C240" s="671">
        <v>89301112</v>
      </c>
      <c r="D240" s="703" t="s">
        <v>2331</v>
      </c>
      <c r="E240" s="704" t="s">
        <v>1551</v>
      </c>
      <c r="F240" s="671" t="s">
        <v>1538</v>
      </c>
      <c r="G240" s="671" t="s">
        <v>1742</v>
      </c>
      <c r="H240" s="671" t="s">
        <v>529</v>
      </c>
      <c r="I240" s="671" t="s">
        <v>1743</v>
      </c>
      <c r="J240" s="671" t="s">
        <v>1744</v>
      </c>
      <c r="K240" s="671" t="s">
        <v>1745</v>
      </c>
      <c r="L240" s="705">
        <v>33.36</v>
      </c>
      <c r="M240" s="705">
        <v>66.72</v>
      </c>
      <c r="N240" s="671">
        <v>2</v>
      </c>
      <c r="O240" s="706">
        <v>1</v>
      </c>
      <c r="P240" s="705"/>
      <c r="Q240" s="682">
        <v>0</v>
      </c>
      <c r="R240" s="671"/>
      <c r="S240" s="682">
        <v>0</v>
      </c>
      <c r="T240" s="706"/>
      <c r="U240" s="242">
        <v>0</v>
      </c>
    </row>
    <row r="241" spans="1:21" ht="14.4" customHeight="1" x14ac:dyDescent="0.3">
      <c r="A241" s="680">
        <v>11</v>
      </c>
      <c r="B241" s="671" t="s">
        <v>530</v>
      </c>
      <c r="C241" s="671">
        <v>89301112</v>
      </c>
      <c r="D241" s="703" t="s">
        <v>2331</v>
      </c>
      <c r="E241" s="704" t="s">
        <v>1551</v>
      </c>
      <c r="F241" s="671" t="s">
        <v>1538</v>
      </c>
      <c r="G241" s="671" t="s">
        <v>1748</v>
      </c>
      <c r="H241" s="671" t="s">
        <v>529</v>
      </c>
      <c r="I241" s="671" t="s">
        <v>1254</v>
      </c>
      <c r="J241" s="671" t="s">
        <v>1255</v>
      </c>
      <c r="K241" s="671" t="s">
        <v>1749</v>
      </c>
      <c r="L241" s="705">
        <v>63.67</v>
      </c>
      <c r="M241" s="705">
        <v>445.69</v>
      </c>
      <c r="N241" s="671">
        <v>7</v>
      </c>
      <c r="O241" s="706">
        <v>3</v>
      </c>
      <c r="P241" s="705">
        <v>63.67</v>
      </c>
      <c r="Q241" s="682">
        <v>0.14285714285714285</v>
      </c>
      <c r="R241" s="671">
        <v>1</v>
      </c>
      <c r="S241" s="682">
        <v>0.14285714285714285</v>
      </c>
      <c r="T241" s="706"/>
      <c r="U241" s="242">
        <v>0</v>
      </c>
    </row>
    <row r="242" spans="1:21" ht="14.4" customHeight="1" x14ac:dyDescent="0.3">
      <c r="A242" s="680">
        <v>11</v>
      </c>
      <c r="B242" s="671" t="s">
        <v>530</v>
      </c>
      <c r="C242" s="671">
        <v>89301112</v>
      </c>
      <c r="D242" s="703" t="s">
        <v>2331</v>
      </c>
      <c r="E242" s="704" t="s">
        <v>1551</v>
      </c>
      <c r="F242" s="671" t="s">
        <v>1538</v>
      </c>
      <c r="G242" s="671" t="s">
        <v>1794</v>
      </c>
      <c r="H242" s="671" t="s">
        <v>529</v>
      </c>
      <c r="I242" s="671" t="s">
        <v>1875</v>
      </c>
      <c r="J242" s="671" t="s">
        <v>1876</v>
      </c>
      <c r="K242" s="671" t="s">
        <v>1877</v>
      </c>
      <c r="L242" s="705">
        <v>41.07</v>
      </c>
      <c r="M242" s="705">
        <v>41.07</v>
      </c>
      <c r="N242" s="671">
        <v>1</v>
      </c>
      <c r="O242" s="706">
        <v>0.5</v>
      </c>
      <c r="P242" s="705">
        <v>41.07</v>
      </c>
      <c r="Q242" s="682">
        <v>1</v>
      </c>
      <c r="R242" s="671">
        <v>1</v>
      </c>
      <c r="S242" s="682">
        <v>1</v>
      </c>
      <c r="T242" s="706">
        <v>0.5</v>
      </c>
      <c r="U242" s="242">
        <v>1</v>
      </c>
    </row>
    <row r="243" spans="1:21" ht="14.4" customHeight="1" x14ac:dyDescent="0.3">
      <c r="A243" s="680">
        <v>11</v>
      </c>
      <c r="B243" s="671" t="s">
        <v>530</v>
      </c>
      <c r="C243" s="671">
        <v>89301112</v>
      </c>
      <c r="D243" s="703" t="s">
        <v>2331</v>
      </c>
      <c r="E243" s="704" t="s">
        <v>1551</v>
      </c>
      <c r="F243" s="671" t="s">
        <v>1538</v>
      </c>
      <c r="G243" s="671" t="s">
        <v>1794</v>
      </c>
      <c r="H243" s="671" t="s">
        <v>529</v>
      </c>
      <c r="I243" s="671" t="s">
        <v>1878</v>
      </c>
      <c r="J243" s="671" t="s">
        <v>1876</v>
      </c>
      <c r="K243" s="671" t="s">
        <v>1879</v>
      </c>
      <c r="L243" s="705">
        <v>0</v>
      </c>
      <c r="M243" s="705">
        <v>0</v>
      </c>
      <c r="N243" s="671">
        <v>1</v>
      </c>
      <c r="O243" s="706">
        <v>1</v>
      </c>
      <c r="P243" s="705">
        <v>0</v>
      </c>
      <c r="Q243" s="682"/>
      <c r="R243" s="671">
        <v>1</v>
      </c>
      <c r="S243" s="682">
        <v>1</v>
      </c>
      <c r="T243" s="706">
        <v>1</v>
      </c>
      <c r="U243" s="242">
        <v>1</v>
      </c>
    </row>
    <row r="244" spans="1:21" ht="14.4" customHeight="1" x14ac:dyDescent="0.3">
      <c r="A244" s="680">
        <v>11</v>
      </c>
      <c r="B244" s="671" t="s">
        <v>530</v>
      </c>
      <c r="C244" s="671">
        <v>89301112</v>
      </c>
      <c r="D244" s="703" t="s">
        <v>2331</v>
      </c>
      <c r="E244" s="704" t="s">
        <v>1551</v>
      </c>
      <c r="F244" s="671" t="s">
        <v>1538</v>
      </c>
      <c r="G244" s="671" t="s">
        <v>1796</v>
      </c>
      <c r="H244" s="671" t="s">
        <v>529</v>
      </c>
      <c r="I244" s="671" t="s">
        <v>1880</v>
      </c>
      <c r="J244" s="671" t="s">
        <v>1881</v>
      </c>
      <c r="K244" s="671" t="s">
        <v>1882</v>
      </c>
      <c r="L244" s="705">
        <v>0</v>
      </c>
      <c r="M244" s="705">
        <v>0</v>
      </c>
      <c r="N244" s="671">
        <v>1</v>
      </c>
      <c r="O244" s="706">
        <v>0.5</v>
      </c>
      <c r="P244" s="705"/>
      <c r="Q244" s="682"/>
      <c r="R244" s="671"/>
      <c r="S244" s="682">
        <v>0</v>
      </c>
      <c r="T244" s="706"/>
      <c r="U244" s="242">
        <v>0</v>
      </c>
    </row>
    <row r="245" spans="1:21" ht="14.4" customHeight="1" x14ac:dyDescent="0.3">
      <c r="A245" s="680">
        <v>11</v>
      </c>
      <c r="B245" s="671" t="s">
        <v>530</v>
      </c>
      <c r="C245" s="671">
        <v>89301112</v>
      </c>
      <c r="D245" s="703" t="s">
        <v>2331</v>
      </c>
      <c r="E245" s="704" t="s">
        <v>1551</v>
      </c>
      <c r="F245" s="671" t="s">
        <v>1538</v>
      </c>
      <c r="G245" s="671" t="s">
        <v>1754</v>
      </c>
      <c r="H245" s="671" t="s">
        <v>529</v>
      </c>
      <c r="I245" s="671" t="s">
        <v>1755</v>
      </c>
      <c r="J245" s="671" t="s">
        <v>1756</v>
      </c>
      <c r="K245" s="671" t="s">
        <v>1757</v>
      </c>
      <c r="L245" s="705">
        <v>1857.44</v>
      </c>
      <c r="M245" s="705">
        <v>16716.960000000003</v>
      </c>
      <c r="N245" s="671">
        <v>9</v>
      </c>
      <c r="O245" s="706">
        <v>7.5</v>
      </c>
      <c r="P245" s="705">
        <v>16716.960000000003</v>
      </c>
      <c r="Q245" s="682">
        <v>1</v>
      </c>
      <c r="R245" s="671">
        <v>9</v>
      </c>
      <c r="S245" s="682">
        <v>1</v>
      </c>
      <c r="T245" s="706">
        <v>7.5</v>
      </c>
      <c r="U245" s="242">
        <v>1</v>
      </c>
    </row>
    <row r="246" spans="1:21" ht="14.4" customHeight="1" x14ac:dyDescent="0.3">
      <c r="A246" s="680">
        <v>11</v>
      </c>
      <c r="B246" s="671" t="s">
        <v>530</v>
      </c>
      <c r="C246" s="671">
        <v>89301112</v>
      </c>
      <c r="D246" s="703" t="s">
        <v>2331</v>
      </c>
      <c r="E246" s="704" t="s">
        <v>1551</v>
      </c>
      <c r="F246" s="671" t="s">
        <v>1538</v>
      </c>
      <c r="G246" s="671" t="s">
        <v>1883</v>
      </c>
      <c r="H246" s="671" t="s">
        <v>529</v>
      </c>
      <c r="I246" s="671" t="s">
        <v>1884</v>
      </c>
      <c r="J246" s="671" t="s">
        <v>1885</v>
      </c>
      <c r="K246" s="671" t="s">
        <v>1886</v>
      </c>
      <c r="L246" s="705">
        <v>0</v>
      </c>
      <c r="M246" s="705">
        <v>0</v>
      </c>
      <c r="N246" s="671">
        <v>3</v>
      </c>
      <c r="O246" s="706">
        <v>1.5</v>
      </c>
      <c r="P246" s="705">
        <v>0</v>
      </c>
      <c r="Q246" s="682"/>
      <c r="R246" s="671">
        <v>1</v>
      </c>
      <c r="S246" s="682">
        <v>0.33333333333333331</v>
      </c>
      <c r="T246" s="706">
        <v>1</v>
      </c>
      <c r="U246" s="242">
        <v>0.66666666666666663</v>
      </c>
    </row>
    <row r="247" spans="1:21" ht="14.4" customHeight="1" x14ac:dyDescent="0.3">
      <c r="A247" s="680">
        <v>11</v>
      </c>
      <c r="B247" s="671" t="s">
        <v>530</v>
      </c>
      <c r="C247" s="671">
        <v>89301112</v>
      </c>
      <c r="D247" s="703" t="s">
        <v>2331</v>
      </c>
      <c r="E247" s="704" t="s">
        <v>1551</v>
      </c>
      <c r="F247" s="671" t="s">
        <v>1538</v>
      </c>
      <c r="G247" s="671" t="s">
        <v>1767</v>
      </c>
      <c r="H247" s="671" t="s">
        <v>529</v>
      </c>
      <c r="I247" s="671" t="s">
        <v>1887</v>
      </c>
      <c r="J247" s="671" t="s">
        <v>1769</v>
      </c>
      <c r="K247" s="671" t="s">
        <v>1888</v>
      </c>
      <c r="L247" s="705">
        <v>0</v>
      </c>
      <c r="M247" s="705">
        <v>0</v>
      </c>
      <c r="N247" s="671">
        <v>2</v>
      </c>
      <c r="O247" s="706">
        <v>0.5</v>
      </c>
      <c r="P247" s="705">
        <v>0</v>
      </c>
      <c r="Q247" s="682"/>
      <c r="R247" s="671">
        <v>2</v>
      </c>
      <c r="S247" s="682">
        <v>1</v>
      </c>
      <c r="T247" s="706">
        <v>0.5</v>
      </c>
      <c r="U247" s="242">
        <v>1</v>
      </c>
    </row>
    <row r="248" spans="1:21" ht="14.4" customHeight="1" x14ac:dyDescent="0.3">
      <c r="A248" s="680">
        <v>11</v>
      </c>
      <c r="B248" s="671" t="s">
        <v>530</v>
      </c>
      <c r="C248" s="671">
        <v>89301112</v>
      </c>
      <c r="D248" s="703" t="s">
        <v>2331</v>
      </c>
      <c r="E248" s="704" t="s">
        <v>1551</v>
      </c>
      <c r="F248" s="671" t="s">
        <v>1538</v>
      </c>
      <c r="G248" s="671" t="s">
        <v>1767</v>
      </c>
      <c r="H248" s="671" t="s">
        <v>529</v>
      </c>
      <c r="I248" s="671" t="s">
        <v>1768</v>
      </c>
      <c r="J248" s="671" t="s">
        <v>1769</v>
      </c>
      <c r="K248" s="671" t="s">
        <v>1770</v>
      </c>
      <c r="L248" s="705">
        <v>167.42</v>
      </c>
      <c r="M248" s="705">
        <v>502.26</v>
      </c>
      <c r="N248" s="671">
        <v>3</v>
      </c>
      <c r="O248" s="706">
        <v>0.5</v>
      </c>
      <c r="P248" s="705">
        <v>502.26</v>
      </c>
      <c r="Q248" s="682">
        <v>1</v>
      </c>
      <c r="R248" s="671">
        <v>3</v>
      </c>
      <c r="S248" s="682">
        <v>1</v>
      </c>
      <c r="T248" s="706">
        <v>0.5</v>
      </c>
      <c r="U248" s="242">
        <v>1</v>
      </c>
    </row>
    <row r="249" spans="1:21" ht="14.4" customHeight="1" x14ac:dyDescent="0.3">
      <c r="A249" s="680">
        <v>11</v>
      </c>
      <c r="B249" s="671" t="s">
        <v>530</v>
      </c>
      <c r="C249" s="671">
        <v>89301112</v>
      </c>
      <c r="D249" s="703" t="s">
        <v>2331</v>
      </c>
      <c r="E249" s="704" t="s">
        <v>1551</v>
      </c>
      <c r="F249" s="671" t="s">
        <v>1538</v>
      </c>
      <c r="G249" s="671" t="s">
        <v>1767</v>
      </c>
      <c r="H249" s="671" t="s">
        <v>529</v>
      </c>
      <c r="I249" s="671" t="s">
        <v>1823</v>
      </c>
      <c r="J249" s="671" t="s">
        <v>1769</v>
      </c>
      <c r="K249" s="671" t="s">
        <v>1824</v>
      </c>
      <c r="L249" s="705">
        <v>0</v>
      </c>
      <c r="M249" s="705">
        <v>0</v>
      </c>
      <c r="N249" s="671">
        <v>1</v>
      </c>
      <c r="O249" s="706">
        <v>0.5</v>
      </c>
      <c r="P249" s="705">
        <v>0</v>
      </c>
      <c r="Q249" s="682"/>
      <c r="R249" s="671">
        <v>1</v>
      </c>
      <c r="S249" s="682">
        <v>1</v>
      </c>
      <c r="T249" s="706">
        <v>0.5</v>
      </c>
      <c r="U249" s="242">
        <v>1</v>
      </c>
    </row>
    <row r="250" spans="1:21" ht="14.4" customHeight="1" x14ac:dyDescent="0.3">
      <c r="A250" s="680">
        <v>11</v>
      </c>
      <c r="B250" s="671" t="s">
        <v>530</v>
      </c>
      <c r="C250" s="671">
        <v>89301112</v>
      </c>
      <c r="D250" s="703" t="s">
        <v>2331</v>
      </c>
      <c r="E250" s="704" t="s">
        <v>1551</v>
      </c>
      <c r="F250" s="671" t="s">
        <v>1538</v>
      </c>
      <c r="G250" s="671" t="s">
        <v>1672</v>
      </c>
      <c r="H250" s="671" t="s">
        <v>529</v>
      </c>
      <c r="I250" s="671" t="s">
        <v>1889</v>
      </c>
      <c r="J250" s="671" t="s">
        <v>1674</v>
      </c>
      <c r="K250" s="671" t="s">
        <v>1772</v>
      </c>
      <c r="L250" s="705">
        <v>0</v>
      </c>
      <c r="M250" s="705">
        <v>0</v>
      </c>
      <c r="N250" s="671">
        <v>1</v>
      </c>
      <c r="O250" s="706">
        <v>0.5</v>
      </c>
      <c r="P250" s="705">
        <v>0</v>
      </c>
      <c r="Q250" s="682"/>
      <c r="R250" s="671">
        <v>1</v>
      </c>
      <c r="S250" s="682">
        <v>1</v>
      </c>
      <c r="T250" s="706">
        <v>0.5</v>
      </c>
      <c r="U250" s="242">
        <v>1</v>
      </c>
    </row>
    <row r="251" spans="1:21" ht="14.4" customHeight="1" x14ac:dyDescent="0.3">
      <c r="A251" s="680">
        <v>11</v>
      </c>
      <c r="B251" s="671" t="s">
        <v>530</v>
      </c>
      <c r="C251" s="671">
        <v>89301112</v>
      </c>
      <c r="D251" s="703" t="s">
        <v>2331</v>
      </c>
      <c r="E251" s="704" t="s">
        <v>1551</v>
      </c>
      <c r="F251" s="671" t="s">
        <v>1539</v>
      </c>
      <c r="G251" s="671" t="s">
        <v>1589</v>
      </c>
      <c r="H251" s="671" t="s">
        <v>529</v>
      </c>
      <c r="I251" s="671" t="s">
        <v>1890</v>
      </c>
      <c r="J251" s="671" t="s">
        <v>1891</v>
      </c>
      <c r="K251" s="671" t="s">
        <v>1892</v>
      </c>
      <c r="L251" s="705">
        <v>950</v>
      </c>
      <c r="M251" s="705">
        <v>950</v>
      </c>
      <c r="N251" s="671">
        <v>1</v>
      </c>
      <c r="O251" s="706">
        <v>1</v>
      </c>
      <c r="P251" s="705">
        <v>950</v>
      </c>
      <c r="Q251" s="682">
        <v>1</v>
      </c>
      <c r="R251" s="671">
        <v>1</v>
      </c>
      <c r="S251" s="682">
        <v>1</v>
      </c>
      <c r="T251" s="706">
        <v>1</v>
      </c>
      <c r="U251" s="242">
        <v>1</v>
      </c>
    </row>
    <row r="252" spans="1:21" ht="14.4" customHeight="1" x14ac:dyDescent="0.3">
      <c r="A252" s="680">
        <v>11</v>
      </c>
      <c r="B252" s="671" t="s">
        <v>530</v>
      </c>
      <c r="C252" s="671">
        <v>89301112</v>
      </c>
      <c r="D252" s="703" t="s">
        <v>2331</v>
      </c>
      <c r="E252" s="704" t="s">
        <v>1551</v>
      </c>
      <c r="F252" s="671" t="s">
        <v>1539</v>
      </c>
      <c r="G252" s="671" t="s">
        <v>1589</v>
      </c>
      <c r="H252" s="671" t="s">
        <v>529</v>
      </c>
      <c r="I252" s="671" t="s">
        <v>1893</v>
      </c>
      <c r="J252" s="671" t="s">
        <v>1894</v>
      </c>
      <c r="K252" s="671" t="s">
        <v>1895</v>
      </c>
      <c r="L252" s="705">
        <v>130</v>
      </c>
      <c r="M252" s="705">
        <v>130</v>
      </c>
      <c r="N252" s="671">
        <v>1</v>
      </c>
      <c r="O252" s="706">
        <v>1</v>
      </c>
      <c r="P252" s="705">
        <v>130</v>
      </c>
      <c r="Q252" s="682">
        <v>1</v>
      </c>
      <c r="R252" s="671">
        <v>1</v>
      </c>
      <c r="S252" s="682">
        <v>1</v>
      </c>
      <c r="T252" s="706">
        <v>1</v>
      </c>
      <c r="U252" s="242">
        <v>1</v>
      </c>
    </row>
    <row r="253" spans="1:21" ht="14.4" customHeight="1" x14ac:dyDescent="0.3">
      <c r="A253" s="680">
        <v>11</v>
      </c>
      <c r="B253" s="671" t="s">
        <v>530</v>
      </c>
      <c r="C253" s="671">
        <v>89301112</v>
      </c>
      <c r="D253" s="703" t="s">
        <v>2331</v>
      </c>
      <c r="E253" s="704" t="s">
        <v>1551</v>
      </c>
      <c r="F253" s="671" t="s">
        <v>1539</v>
      </c>
      <c r="G253" s="671" t="s">
        <v>1589</v>
      </c>
      <c r="H253" s="671" t="s">
        <v>529</v>
      </c>
      <c r="I253" s="671" t="s">
        <v>1665</v>
      </c>
      <c r="J253" s="671" t="s">
        <v>1666</v>
      </c>
      <c r="K253" s="671" t="s">
        <v>1667</v>
      </c>
      <c r="L253" s="705">
        <v>200</v>
      </c>
      <c r="M253" s="705">
        <v>4400</v>
      </c>
      <c r="N253" s="671">
        <v>22</v>
      </c>
      <c r="O253" s="706">
        <v>11</v>
      </c>
      <c r="P253" s="705">
        <v>4400</v>
      </c>
      <c r="Q253" s="682">
        <v>1</v>
      </c>
      <c r="R253" s="671">
        <v>22</v>
      </c>
      <c r="S253" s="682">
        <v>1</v>
      </c>
      <c r="T253" s="706">
        <v>11</v>
      </c>
      <c r="U253" s="242">
        <v>1</v>
      </c>
    </row>
    <row r="254" spans="1:21" ht="14.4" customHeight="1" x14ac:dyDescent="0.3">
      <c r="A254" s="680">
        <v>11</v>
      </c>
      <c r="B254" s="671" t="s">
        <v>530</v>
      </c>
      <c r="C254" s="671">
        <v>89301112</v>
      </c>
      <c r="D254" s="703" t="s">
        <v>2331</v>
      </c>
      <c r="E254" s="704" t="s">
        <v>1551</v>
      </c>
      <c r="F254" s="671" t="s">
        <v>1539</v>
      </c>
      <c r="G254" s="671" t="s">
        <v>1589</v>
      </c>
      <c r="H254" s="671" t="s">
        <v>529</v>
      </c>
      <c r="I254" s="671" t="s">
        <v>1590</v>
      </c>
      <c r="J254" s="671" t="s">
        <v>1591</v>
      </c>
      <c r="K254" s="671" t="s">
        <v>1592</v>
      </c>
      <c r="L254" s="705">
        <v>278.75</v>
      </c>
      <c r="M254" s="705">
        <v>557.5</v>
      </c>
      <c r="N254" s="671">
        <v>2</v>
      </c>
      <c r="O254" s="706">
        <v>1</v>
      </c>
      <c r="P254" s="705">
        <v>557.5</v>
      </c>
      <c r="Q254" s="682">
        <v>1</v>
      </c>
      <c r="R254" s="671">
        <v>2</v>
      </c>
      <c r="S254" s="682">
        <v>1</v>
      </c>
      <c r="T254" s="706">
        <v>1</v>
      </c>
      <c r="U254" s="242">
        <v>1</v>
      </c>
    </row>
    <row r="255" spans="1:21" ht="14.4" customHeight="1" x14ac:dyDescent="0.3">
      <c r="A255" s="680">
        <v>11</v>
      </c>
      <c r="B255" s="671" t="s">
        <v>530</v>
      </c>
      <c r="C255" s="671">
        <v>89301112</v>
      </c>
      <c r="D255" s="703" t="s">
        <v>2331</v>
      </c>
      <c r="E255" s="704" t="s">
        <v>1551</v>
      </c>
      <c r="F255" s="671" t="s">
        <v>1539</v>
      </c>
      <c r="G255" s="671" t="s">
        <v>1711</v>
      </c>
      <c r="H255" s="671" t="s">
        <v>529</v>
      </c>
      <c r="I255" s="671" t="s">
        <v>1896</v>
      </c>
      <c r="J255" s="671" t="s">
        <v>1897</v>
      </c>
      <c r="K255" s="671" t="s">
        <v>1898</v>
      </c>
      <c r="L255" s="705">
        <v>553.15</v>
      </c>
      <c r="M255" s="705">
        <v>553.15</v>
      </c>
      <c r="N255" s="671">
        <v>1</v>
      </c>
      <c r="O255" s="706">
        <v>1</v>
      </c>
      <c r="P255" s="705">
        <v>553.15</v>
      </c>
      <c r="Q255" s="682">
        <v>1</v>
      </c>
      <c r="R255" s="671">
        <v>1</v>
      </c>
      <c r="S255" s="682">
        <v>1</v>
      </c>
      <c r="T255" s="706">
        <v>1</v>
      </c>
      <c r="U255" s="242">
        <v>1</v>
      </c>
    </row>
    <row r="256" spans="1:21" ht="14.4" customHeight="1" x14ac:dyDescent="0.3">
      <c r="A256" s="680">
        <v>11</v>
      </c>
      <c r="B256" s="671" t="s">
        <v>530</v>
      </c>
      <c r="C256" s="671">
        <v>89301112</v>
      </c>
      <c r="D256" s="703" t="s">
        <v>2331</v>
      </c>
      <c r="E256" s="704" t="s">
        <v>1551</v>
      </c>
      <c r="F256" s="671" t="s">
        <v>1539</v>
      </c>
      <c r="G256" s="671" t="s">
        <v>1593</v>
      </c>
      <c r="H256" s="671" t="s">
        <v>529</v>
      </c>
      <c r="I256" s="671" t="s">
        <v>1833</v>
      </c>
      <c r="J256" s="671" t="s">
        <v>1834</v>
      </c>
      <c r="K256" s="671" t="s">
        <v>1835</v>
      </c>
      <c r="L256" s="705">
        <v>180</v>
      </c>
      <c r="M256" s="705">
        <v>180</v>
      </c>
      <c r="N256" s="671">
        <v>1</v>
      </c>
      <c r="O256" s="706">
        <v>1</v>
      </c>
      <c r="P256" s="705">
        <v>180</v>
      </c>
      <c r="Q256" s="682">
        <v>1</v>
      </c>
      <c r="R256" s="671">
        <v>1</v>
      </c>
      <c r="S256" s="682">
        <v>1</v>
      </c>
      <c r="T256" s="706">
        <v>1</v>
      </c>
      <c r="U256" s="242">
        <v>1</v>
      </c>
    </row>
    <row r="257" spans="1:21" ht="14.4" customHeight="1" x14ac:dyDescent="0.3">
      <c r="A257" s="680">
        <v>11</v>
      </c>
      <c r="B257" s="671" t="s">
        <v>530</v>
      </c>
      <c r="C257" s="671">
        <v>89301112</v>
      </c>
      <c r="D257" s="703" t="s">
        <v>2331</v>
      </c>
      <c r="E257" s="704" t="s">
        <v>1551</v>
      </c>
      <c r="F257" s="671" t="s">
        <v>1539</v>
      </c>
      <c r="G257" s="671" t="s">
        <v>1593</v>
      </c>
      <c r="H257" s="671" t="s">
        <v>529</v>
      </c>
      <c r="I257" s="671" t="s">
        <v>1899</v>
      </c>
      <c r="J257" s="671" t="s">
        <v>1900</v>
      </c>
      <c r="K257" s="671" t="s">
        <v>1901</v>
      </c>
      <c r="L257" s="705">
        <v>200</v>
      </c>
      <c r="M257" s="705">
        <v>200</v>
      </c>
      <c r="N257" s="671">
        <v>1</v>
      </c>
      <c r="O257" s="706">
        <v>1</v>
      </c>
      <c r="P257" s="705">
        <v>200</v>
      </c>
      <c r="Q257" s="682">
        <v>1</v>
      </c>
      <c r="R257" s="671">
        <v>1</v>
      </c>
      <c r="S257" s="682">
        <v>1</v>
      </c>
      <c r="T257" s="706">
        <v>1</v>
      </c>
      <c r="U257" s="242">
        <v>1</v>
      </c>
    </row>
    <row r="258" spans="1:21" ht="14.4" customHeight="1" x14ac:dyDescent="0.3">
      <c r="A258" s="680">
        <v>11</v>
      </c>
      <c r="B258" s="671" t="s">
        <v>530</v>
      </c>
      <c r="C258" s="671">
        <v>89301112</v>
      </c>
      <c r="D258" s="703" t="s">
        <v>2331</v>
      </c>
      <c r="E258" s="704" t="s">
        <v>1552</v>
      </c>
      <c r="F258" s="671" t="s">
        <v>1538</v>
      </c>
      <c r="G258" s="671" t="s">
        <v>1569</v>
      </c>
      <c r="H258" s="671" t="s">
        <v>529</v>
      </c>
      <c r="I258" s="671" t="s">
        <v>1902</v>
      </c>
      <c r="J258" s="671" t="s">
        <v>1903</v>
      </c>
      <c r="K258" s="671" t="s">
        <v>1904</v>
      </c>
      <c r="L258" s="705">
        <v>0</v>
      </c>
      <c r="M258" s="705">
        <v>0</v>
      </c>
      <c r="N258" s="671">
        <v>1</v>
      </c>
      <c r="O258" s="706">
        <v>0.5</v>
      </c>
      <c r="P258" s="705"/>
      <c r="Q258" s="682"/>
      <c r="R258" s="671"/>
      <c r="S258" s="682">
        <v>0</v>
      </c>
      <c r="T258" s="706"/>
      <c r="U258" s="242">
        <v>0</v>
      </c>
    </row>
    <row r="259" spans="1:21" ht="14.4" customHeight="1" x14ac:dyDescent="0.3">
      <c r="A259" s="680">
        <v>11</v>
      </c>
      <c r="B259" s="671" t="s">
        <v>530</v>
      </c>
      <c r="C259" s="671">
        <v>89301112</v>
      </c>
      <c r="D259" s="703" t="s">
        <v>2331</v>
      </c>
      <c r="E259" s="704" t="s">
        <v>1552</v>
      </c>
      <c r="F259" s="671" t="s">
        <v>1538</v>
      </c>
      <c r="G259" s="671" t="s">
        <v>1905</v>
      </c>
      <c r="H259" s="671" t="s">
        <v>529</v>
      </c>
      <c r="I259" s="671" t="s">
        <v>1906</v>
      </c>
      <c r="J259" s="671" t="s">
        <v>1907</v>
      </c>
      <c r="K259" s="671" t="s">
        <v>1908</v>
      </c>
      <c r="L259" s="705">
        <v>317.26</v>
      </c>
      <c r="M259" s="705">
        <v>951.78</v>
      </c>
      <c r="N259" s="671">
        <v>3</v>
      </c>
      <c r="O259" s="706">
        <v>0.5</v>
      </c>
      <c r="P259" s="705"/>
      <c r="Q259" s="682">
        <v>0</v>
      </c>
      <c r="R259" s="671"/>
      <c r="S259" s="682">
        <v>0</v>
      </c>
      <c r="T259" s="706"/>
      <c r="U259" s="242">
        <v>0</v>
      </c>
    </row>
    <row r="260" spans="1:21" ht="14.4" customHeight="1" x14ac:dyDescent="0.3">
      <c r="A260" s="680">
        <v>11</v>
      </c>
      <c r="B260" s="671" t="s">
        <v>530</v>
      </c>
      <c r="C260" s="671">
        <v>89301112</v>
      </c>
      <c r="D260" s="703" t="s">
        <v>2331</v>
      </c>
      <c r="E260" s="704" t="s">
        <v>1552</v>
      </c>
      <c r="F260" s="671" t="s">
        <v>1538</v>
      </c>
      <c r="G260" s="671" t="s">
        <v>1570</v>
      </c>
      <c r="H260" s="671" t="s">
        <v>742</v>
      </c>
      <c r="I260" s="671" t="s">
        <v>831</v>
      </c>
      <c r="J260" s="671" t="s">
        <v>832</v>
      </c>
      <c r="K260" s="671" t="s">
        <v>1471</v>
      </c>
      <c r="L260" s="705">
        <v>184.22</v>
      </c>
      <c r="M260" s="705">
        <v>368.44</v>
      </c>
      <c r="N260" s="671">
        <v>2</v>
      </c>
      <c r="O260" s="706">
        <v>0.5</v>
      </c>
      <c r="P260" s="705">
        <v>368.44</v>
      </c>
      <c r="Q260" s="682">
        <v>1</v>
      </c>
      <c r="R260" s="671">
        <v>2</v>
      </c>
      <c r="S260" s="682">
        <v>1</v>
      </c>
      <c r="T260" s="706">
        <v>0.5</v>
      </c>
      <c r="U260" s="242">
        <v>1</v>
      </c>
    </row>
    <row r="261" spans="1:21" ht="14.4" customHeight="1" x14ac:dyDescent="0.3">
      <c r="A261" s="680">
        <v>11</v>
      </c>
      <c r="B261" s="671" t="s">
        <v>530</v>
      </c>
      <c r="C261" s="671">
        <v>89301112</v>
      </c>
      <c r="D261" s="703" t="s">
        <v>2331</v>
      </c>
      <c r="E261" s="704" t="s">
        <v>1552</v>
      </c>
      <c r="F261" s="671" t="s">
        <v>1538</v>
      </c>
      <c r="G261" s="671" t="s">
        <v>1909</v>
      </c>
      <c r="H261" s="671" t="s">
        <v>529</v>
      </c>
      <c r="I261" s="671" t="s">
        <v>1910</v>
      </c>
      <c r="J261" s="671" t="s">
        <v>1911</v>
      </c>
      <c r="K261" s="671" t="s">
        <v>1912</v>
      </c>
      <c r="L261" s="705">
        <v>0</v>
      </c>
      <c r="M261" s="705">
        <v>0</v>
      </c>
      <c r="N261" s="671">
        <v>1</v>
      </c>
      <c r="O261" s="706">
        <v>1</v>
      </c>
      <c r="P261" s="705"/>
      <c r="Q261" s="682"/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11</v>
      </c>
      <c r="B262" s="671" t="s">
        <v>530</v>
      </c>
      <c r="C262" s="671">
        <v>89301112</v>
      </c>
      <c r="D262" s="703" t="s">
        <v>2331</v>
      </c>
      <c r="E262" s="704" t="s">
        <v>1552</v>
      </c>
      <c r="F262" s="671" t="s">
        <v>1538</v>
      </c>
      <c r="G262" s="671" t="s">
        <v>1683</v>
      </c>
      <c r="H262" s="671" t="s">
        <v>529</v>
      </c>
      <c r="I262" s="671" t="s">
        <v>1913</v>
      </c>
      <c r="J262" s="671" t="s">
        <v>1914</v>
      </c>
      <c r="K262" s="671" t="s">
        <v>1915</v>
      </c>
      <c r="L262" s="705">
        <v>37.68</v>
      </c>
      <c r="M262" s="705">
        <v>75.36</v>
      </c>
      <c r="N262" s="671">
        <v>2</v>
      </c>
      <c r="O262" s="706">
        <v>2</v>
      </c>
      <c r="P262" s="705">
        <v>37.68</v>
      </c>
      <c r="Q262" s="682">
        <v>0.5</v>
      </c>
      <c r="R262" s="671">
        <v>1</v>
      </c>
      <c r="S262" s="682">
        <v>0.5</v>
      </c>
      <c r="T262" s="706">
        <v>1</v>
      </c>
      <c r="U262" s="242">
        <v>0.5</v>
      </c>
    </row>
    <row r="263" spans="1:21" ht="14.4" customHeight="1" x14ac:dyDescent="0.3">
      <c r="A263" s="680">
        <v>11</v>
      </c>
      <c r="B263" s="671" t="s">
        <v>530</v>
      </c>
      <c r="C263" s="671">
        <v>89301112</v>
      </c>
      <c r="D263" s="703" t="s">
        <v>2331</v>
      </c>
      <c r="E263" s="704" t="s">
        <v>1552</v>
      </c>
      <c r="F263" s="671" t="s">
        <v>1538</v>
      </c>
      <c r="G263" s="671" t="s">
        <v>1651</v>
      </c>
      <c r="H263" s="671" t="s">
        <v>529</v>
      </c>
      <c r="I263" s="671" t="s">
        <v>584</v>
      </c>
      <c r="J263" s="671" t="s">
        <v>585</v>
      </c>
      <c r="K263" s="671" t="s">
        <v>1737</v>
      </c>
      <c r="L263" s="705">
        <v>115.3</v>
      </c>
      <c r="M263" s="705">
        <v>1153</v>
      </c>
      <c r="N263" s="671">
        <v>10</v>
      </c>
      <c r="O263" s="706">
        <v>6</v>
      </c>
      <c r="P263" s="705">
        <v>576.5</v>
      </c>
      <c r="Q263" s="682">
        <v>0.5</v>
      </c>
      <c r="R263" s="671">
        <v>5</v>
      </c>
      <c r="S263" s="682">
        <v>0.5</v>
      </c>
      <c r="T263" s="706">
        <v>3</v>
      </c>
      <c r="U263" s="242">
        <v>0.5</v>
      </c>
    </row>
    <row r="264" spans="1:21" ht="14.4" customHeight="1" x14ac:dyDescent="0.3">
      <c r="A264" s="680">
        <v>11</v>
      </c>
      <c r="B264" s="671" t="s">
        <v>530</v>
      </c>
      <c r="C264" s="671">
        <v>89301112</v>
      </c>
      <c r="D264" s="703" t="s">
        <v>2331</v>
      </c>
      <c r="E264" s="704" t="s">
        <v>1552</v>
      </c>
      <c r="F264" s="671" t="s">
        <v>1538</v>
      </c>
      <c r="G264" s="671" t="s">
        <v>1651</v>
      </c>
      <c r="H264" s="671" t="s">
        <v>529</v>
      </c>
      <c r="I264" s="671" t="s">
        <v>1916</v>
      </c>
      <c r="J264" s="671" t="s">
        <v>585</v>
      </c>
      <c r="K264" s="671" t="s">
        <v>1917</v>
      </c>
      <c r="L264" s="705">
        <v>230.59</v>
      </c>
      <c r="M264" s="705">
        <v>230.59</v>
      </c>
      <c r="N264" s="671">
        <v>1</v>
      </c>
      <c r="O264" s="706">
        <v>0.5</v>
      </c>
      <c r="P264" s="705"/>
      <c r="Q264" s="682">
        <v>0</v>
      </c>
      <c r="R264" s="671"/>
      <c r="S264" s="682">
        <v>0</v>
      </c>
      <c r="T264" s="706"/>
      <c r="U264" s="242">
        <v>0</v>
      </c>
    </row>
    <row r="265" spans="1:21" ht="14.4" customHeight="1" x14ac:dyDescent="0.3">
      <c r="A265" s="680">
        <v>11</v>
      </c>
      <c r="B265" s="671" t="s">
        <v>530</v>
      </c>
      <c r="C265" s="671">
        <v>89301112</v>
      </c>
      <c r="D265" s="703" t="s">
        <v>2331</v>
      </c>
      <c r="E265" s="704" t="s">
        <v>1552</v>
      </c>
      <c r="F265" s="671" t="s">
        <v>1538</v>
      </c>
      <c r="G265" s="671" t="s">
        <v>1742</v>
      </c>
      <c r="H265" s="671" t="s">
        <v>529</v>
      </c>
      <c r="I265" s="671" t="s">
        <v>1743</v>
      </c>
      <c r="J265" s="671" t="s">
        <v>1744</v>
      </c>
      <c r="K265" s="671" t="s">
        <v>1745</v>
      </c>
      <c r="L265" s="705">
        <v>33.36</v>
      </c>
      <c r="M265" s="705">
        <v>100.08</v>
      </c>
      <c r="N265" s="671">
        <v>3</v>
      </c>
      <c r="O265" s="706">
        <v>2</v>
      </c>
      <c r="P265" s="705">
        <v>33.36</v>
      </c>
      <c r="Q265" s="682">
        <v>0.33333333333333331</v>
      </c>
      <c r="R265" s="671">
        <v>1</v>
      </c>
      <c r="S265" s="682">
        <v>0.33333333333333331</v>
      </c>
      <c r="T265" s="706">
        <v>1</v>
      </c>
      <c r="U265" s="242">
        <v>0.5</v>
      </c>
    </row>
    <row r="266" spans="1:21" ht="14.4" customHeight="1" x14ac:dyDescent="0.3">
      <c r="A266" s="680">
        <v>11</v>
      </c>
      <c r="B266" s="671" t="s">
        <v>530</v>
      </c>
      <c r="C266" s="671">
        <v>89301112</v>
      </c>
      <c r="D266" s="703" t="s">
        <v>2331</v>
      </c>
      <c r="E266" s="704" t="s">
        <v>1552</v>
      </c>
      <c r="F266" s="671" t="s">
        <v>1538</v>
      </c>
      <c r="G266" s="671" t="s">
        <v>1748</v>
      </c>
      <c r="H266" s="671" t="s">
        <v>529</v>
      </c>
      <c r="I266" s="671" t="s">
        <v>1254</v>
      </c>
      <c r="J266" s="671" t="s">
        <v>1255</v>
      </c>
      <c r="K266" s="671" t="s">
        <v>1749</v>
      </c>
      <c r="L266" s="705">
        <v>63.67</v>
      </c>
      <c r="M266" s="705">
        <v>2483.13</v>
      </c>
      <c r="N266" s="671">
        <v>39</v>
      </c>
      <c r="O266" s="706">
        <v>7.5</v>
      </c>
      <c r="P266" s="705">
        <v>1146.06</v>
      </c>
      <c r="Q266" s="682">
        <v>0.46153846153846151</v>
      </c>
      <c r="R266" s="671">
        <v>18</v>
      </c>
      <c r="S266" s="682">
        <v>0.46153846153846156</v>
      </c>
      <c r="T266" s="706">
        <v>3.5</v>
      </c>
      <c r="U266" s="242">
        <v>0.46666666666666667</v>
      </c>
    </row>
    <row r="267" spans="1:21" ht="14.4" customHeight="1" x14ac:dyDescent="0.3">
      <c r="A267" s="680">
        <v>11</v>
      </c>
      <c r="B267" s="671" t="s">
        <v>530</v>
      </c>
      <c r="C267" s="671">
        <v>89301112</v>
      </c>
      <c r="D267" s="703" t="s">
        <v>2331</v>
      </c>
      <c r="E267" s="704" t="s">
        <v>1552</v>
      </c>
      <c r="F267" s="671" t="s">
        <v>1538</v>
      </c>
      <c r="G267" s="671" t="s">
        <v>1574</v>
      </c>
      <c r="H267" s="671" t="s">
        <v>529</v>
      </c>
      <c r="I267" s="671" t="s">
        <v>897</v>
      </c>
      <c r="J267" s="671" t="s">
        <v>898</v>
      </c>
      <c r="K267" s="671" t="s">
        <v>1575</v>
      </c>
      <c r="L267" s="705">
        <v>0</v>
      </c>
      <c r="M267" s="705">
        <v>0</v>
      </c>
      <c r="N267" s="671">
        <v>30</v>
      </c>
      <c r="O267" s="706">
        <v>7</v>
      </c>
      <c r="P267" s="705">
        <v>0</v>
      </c>
      <c r="Q267" s="682"/>
      <c r="R267" s="671">
        <v>16</v>
      </c>
      <c r="S267" s="682">
        <v>0.53333333333333333</v>
      </c>
      <c r="T267" s="706">
        <v>3.5</v>
      </c>
      <c r="U267" s="242">
        <v>0.5</v>
      </c>
    </row>
    <row r="268" spans="1:21" ht="14.4" customHeight="1" x14ac:dyDescent="0.3">
      <c r="A268" s="680">
        <v>11</v>
      </c>
      <c r="B268" s="671" t="s">
        <v>530</v>
      </c>
      <c r="C268" s="671">
        <v>89301112</v>
      </c>
      <c r="D268" s="703" t="s">
        <v>2331</v>
      </c>
      <c r="E268" s="704" t="s">
        <v>1552</v>
      </c>
      <c r="F268" s="671" t="s">
        <v>1538</v>
      </c>
      <c r="G268" s="671" t="s">
        <v>1621</v>
      </c>
      <c r="H268" s="671" t="s">
        <v>529</v>
      </c>
      <c r="I268" s="671" t="s">
        <v>1918</v>
      </c>
      <c r="J268" s="671" t="s">
        <v>1919</v>
      </c>
      <c r="K268" s="671" t="s">
        <v>1920</v>
      </c>
      <c r="L268" s="705">
        <v>0</v>
      </c>
      <c r="M268" s="705">
        <v>0</v>
      </c>
      <c r="N268" s="671">
        <v>3</v>
      </c>
      <c r="O268" s="706">
        <v>0.5</v>
      </c>
      <c r="P268" s="705">
        <v>0</v>
      </c>
      <c r="Q268" s="682"/>
      <c r="R268" s="671">
        <v>3</v>
      </c>
      <c r="S268" s="682">
        <v>1</v>
      </c>
      <c r="T268" s="706">
        <v>0.5</v>
      </c>
      <c r="U268" s="242">
        <v>1</v>
      </c>
    </row>
    <row r="269" spans="1:21" ht="14.4" customHeight="1" x14ac:dyDescent="0.3">
      <c r="A269" s="680">
        <v>11</v>
      </c>
      <c r="B269" s="671" t="s">
        <v>530</v>
      </c>
      <c r="C269" s="671">
        <v>89301112</v>
      </c>
      <c r="D269" s="703" t="s">
        <v>2331</v>
      </c>
      <c r="E269" s="704" t="s">
        <v>1552</v>
      </c>
      <c r="F269" s="671" t="s">
        <v>1538</v>
      </c>
      <c r="G269" s="671" t="s">
        <v>1921</v>
      </c>
      <c r="H269" s="671" t="s">
        <v>742</v>
      </c>
      <c r="I269" s="671" t="s">
        <v>1922</v>
      </c>
      <c r="J269" s="671" t="s">
        <v>1923</v>
      </c>
      <c r="K269" s="671" t="s">
        <v>1924</v>
      </c>
      <c r="L269" s="705">
        <v>647.77</v>
      </c>
      <c r="M269" s="705">
        <v>5829.93</v>
      </c>
      <c r="N269" s="671">
        <v>9</v>
      </c>
      <c r="O269" s="706">
        <v>4.5</v>
      </c>
      <c r="P269" s="705">
        <v>1943.31</v>
      </c>
      <c r="Q269" s="682">
        <v>0.33333333333333331</v>
      </c>
      <c r="R269" s="671">
        <v>3</v>
      </c>
      <c r="S269" s="682">
        <v>0.33333333333333331</v>
      </c>
      <c r="T269" s="706">
        <v>1.5</v>
      </c>
      <c r="U269" s="242">
        <v>0.33333333333333331</v>
      </c>
    </row>
    <row r="270" spans="1:21" ht="14.4" customHeight="1" x14ac:dyDescent="0.3">
      <c r="A270" s="680">
        <v>11</v>
      </c>
      <c r="B270" s="671" t="s">
        <v>530</v>
      </c>
      <c r="C270" s="671">
        <v>89301112</v>
      </c>
      <c r="D270" s="703" t="s">
        <v>2331</v>
      </c>
      <c r="E270" s="704" t="s">
        <v>1552</v>
      </c>
      <c r="F270" s="671" t="s">
        <v>1538</v>
      </c>
      <c r="G270" s="671" t="s">
        <v>1661</v>
      </c>
      <c r="H270" s="671" t="s">
        <v>529</v>
      </c>
      <c r="I270" s="671" t="s">
        <v>627</v>
      </c>
      <c r="J270" s="671" t="s">
        <v>1925</v>
      </c>
      <c r="K270" s="671" t="s">
        <v>1926</v>
      </c>
      <c r="L270" s="705">
        <v>0</v>
      </c>
      <c r="M270" s="705">
        <v>0</v>
      </c>
      <c r="N270" s="671">
        <v>11</v>
      </c>
      <c r="O270" s="706">
        <v>7</v>
      </c>
      <c r="P270" s="705">
        <v>0</v>
      </c>
      <c r="Q270" s="682"/>
      <c r="R270" s="671">
        <v>5</v>
      </c>
      <c r="S270" s="682">
        <v>0.45454545454545453</v>
      </c>
      <c r="T270" s="706">
        <v>3.5</v>
      </c>
      <c r="U270" s="242">
        <v>0.5</v>
      </c>
    </row>
    <row r="271" spans="1:21" ht="14.4" customHeight="1" x14ac:dyDescent="0.3">
      <c r="A271" s="680">
        <v>11</v>
      </c>
      <c r="B271" s="671" t="s">
        <v>530</v>
      </c>
      <c r="C271" s="671">
        <v>89301112</v>
      </c>
      <c r="D271" s="703" t="s">
        <v>2331</v>
      </c>
      <c r="E271" s="704" t="s">
        <v>1552</v>
      </c>
      <c r="F271" s="671" t="s">
        <v>1538</v>
      </c>
      <c r="G271" s="671" t="s">
        <v>1576</v>
      </c>
      <c r="H271" s="671" t="s">
        <v>742</v>
      </c>
      <c r="I271" s="671" t="s">
        <v>800</v>
      </c>
      <c r="J271" s="671" t="s">
        <v>748</v>
      </c>
      <c r="K271" s="671" t="s">
        <v>801</v>
      </c>
      <c r="L271" s="705">
        <v>625.29</v>
      </c>
      <c r="M271" s="705">
        <v>1250.58</v>
      </c>
      <c r="N271" s="671">
        <v>2</v>
      </c>
      <c r="O271" s="706">
        <v>1</v>
      </c>
      <c r="P271" s="705">
        <v>1250.58</v>
      </c>
      <c r="Q271" s="682">
        <v>1</v>
      </c>
      <c r="R271" s="671">
        <v>2</v>
      </c>
      <c r="S271" s="682">
        <v>1</v>
      </c>
      <c r="T271" s="706">
        <v>1</v>
      </c>
      <c r="U271" s="242">
        <v>1</v>
      </c>
    </row>
    <row r="272" spans="1:21" ht="14.4" customHeight="1" x14ac:dyDescent="0.3">
      <c r="A272" s="680">
        <v>11</v>
      </c>
      <c r="B272" s="671" t="s">
        <v>530</v>
      </c>
      <c r="C272" s="671">
        <v>89301112</v>
      </c>
      <c r="D272" s="703" t="s">
        <v>2331</v>
      </c>
      <c r="E272" s="704" t="s">
        <v>1552</v>
      </c>
      <c r="F272" s="671" t="s">
        <v>1538</v>
      </c>
      <c r="G272" s="671" t="s">
        <v>1577</v>
      </c>
      <c r="H272" s="671" t="s">
        <v>529</v>
      </c>
      <c r="I272" s="671" t="s">
        <v>1762</v>
      </c>
      <c r="J272" s="671" t="s">
        <v>557</v>
      </c>
      <c r="K272" s="671" t="s">
        <v>1763</v>
      </c>
      <c r="L272" s="705">
        <v>96.63</v>
      </c>
      <c r="M272" s="705">
        <v>2898.8999999999996</v>
      </c>
      <c r="N272" s="671">
        <v>30</v>
      </c>
      <c r="O272" s="706">
        <v>15.5</v>
      </c>
      <c r="P272" s="705">
        <v>1449.4499999999998</v>
      </c>
      <c r="Q272" s="682">
        <v>0.5</v>
      </c>
      <c r="R272" s="671">
        <v>15</v>
      </c>
      <c r="S272" s="682">
        <v>0.5</v>
      </c>
      <c r="T272" s="706">
        <v>8</v>
      </c>
      <c r="U272" s="242">
        <v>0.5161290322580645</v>
      </c>
    </row>
    <row r="273" spans="1:21" ht="14.4" customHeight="1" x14ac:dyDescent="0.3">
      <c r="A273" s="680">
        <v>11</v>
      </c>
      <c r="B273" s="671" t="s">
        <v>530</v>
      </c>
      <c r="C273" s="671">
        <v>89301112</v>
      </c>
      <c r="D273" s="703" t="s">
        <v>2331</v>
      </c>
      <c r="E273" s="704" t="s">
        <v>1552</v>
      </c>
      <c r="F273" s="671" t="s">
        <v>1538</v>
      </c>
      <c r="G273" s="671" t="s">
        <v>1577</v>
      </c>
      <c r="H273" s="671" t="s">
        <v>529</v>
      </c>
      <c r="I273" s="671" t="s">
        <v>1927</v>
      </c>
      <c r="J273" s="671" t="s">
        <v>557</v>
      </c>
      <c r="K273" s="671" t="s">
        <v>1928</v>
      </c>
      <c r="L273" s="705">
        <v>0</v>
      </c>
      <c r="M273" s="705">
        <v>0</v>
      </c>
      <c r="N273" s="671">
        <v>1</v>
      </c>
      <c r="O273" s="706">
        <v>1</v>
      </c>
      <c r="P273" s="705"/>
      <c r="Q273" s="682"/>
      <c r="R273" s="671"/>
      <c r="S273" s="682">
        <v>0</v>
      </c>
      <c r="T273" s="706"/>
      <c r="U273" s="242">
        <v>0</v>
      </c>
    </row>
    <row r="274" spans="1:21" ht="14.4" customHeight="1" x14ac:dyDescent="0.3">
      <c r="A274" s="680">
        <v>11</v>
      </c>
      <c r="B274" s="671" t="s">
        <v>530</v>
      </c>
      <c r="C274" s="671">
        <v>89301112</v>
      </c>
      <c r="D274" s="703" t="s">
        <v>2331</v>
      </c>
      <c r="E274" s="704" t="s">
        <v>1552</v>
      </c>
      <c r="F274" s="671" t="s">
        <v>1538</v>
      </c>
      <c r="G274" s="671" t="s">
        <v>1577</v>
      </c>
      <c r="H274" s="671" t="s">
        <v>529</v>
      </c>
      <c r="I274" s="671" t="s">
        <v>1929</v>
      </c>
      <c r="J274" s="671" t="s">
        <v>557</v>
      </c>
      <c r="K274" s="671" t="s">
        <v>1930</v>
      </c>
      <c r="L274" s="705">
        <v>0</v>
      </c>
      <c r="M274" s="705">
        <v>0</v>
      </c>
      <c r="N274" s="671">
        <v>2</v>
      </c>
      <c r="O274" s="706">
        <v>1</v>
      </c>
      <c r="P274" s="705"/>
      <c r="Q274" s="682"/>
      <c r="R274" s="671"/>
      <c r="S274" s="682">
        <v>0</v>
      </c>
      <c r="T274" s="706"/>
      <c r="U274" s="242">
        <v>0</v>
      </c>
    </row>
    <row r="275" spans="1:21" ht="14.4" customHeight="1" x14ac:dyDescent="0.3">
      <c r="A275" s="680">
        <v>11</v>
      </c>
      <c r="B275" s="671" t="s">
        <v>530</v>
      </c>
      <c r="C275" s="671">
        <v>89301112</v>
      </c>
      <c r="D275" s="703" t="s">
        <v>2331</v>
      </c>
      <c r="E275" s="704" t="s">
        <v>1552</v>
      </c>
      <c r="F275" s="671" t="s">
        <v>1538</v>
      </c>
      <c r="G275" s="671" t="s">
        <v>1577</v>
      </c>
      <c r="H275" s="671" t="s">
        <v>529</v>
      </c>
      <c r="I275" s="671" t="s">
        <v>1931</v>
      </c>
      <c r="J275" s="671" t="s">
        <v>1932</v>
      </c>
      <c r="K275" s="671" t="s">
        <v>1933</v>
      </c>
      <c r="L275" s="705">
        <v>0</v>
      </c>
      <c r="M275" s="705">
        <v>0</v>
      </c>
      <c r="N275" s="671">
        <v>2</v>
      </c>
      <c r="O275" s="706">
        <v>0.5</v>
      </c>
      <c r="P275" s="705">
        <v>0</v>
      </c>
      <c r="Q275" s="682"/>
      <c r="R275" s="671">
        <v>2</v>
      </c>
      <c r="S275" s="682">
        <v>1</v>
      </c>
      <c r="T275" s="706">
        <v>0.5</v>
      </c>
      <c r="U275" s="242">
        <v>1</v>
      </c>
    </row>
    <row r="276" spans="1:21" ht="14.4" customHeight="1" x14ac:dyDescent="0.3">
      <c r="A276" s="680">
        <v>11</v>
      </c>
      <c r="B276" s="671" t="s">
        <v>530</v>
      </c>
      <c r="C276" s="671">
        <v>89301112</v>
      </c>
      <c r="D276" s="703" t="s">
        <v>2331</v>
      </c>
      <c r="E276" s="704" t="s">
        <v>1552</v>
      </c>
      <c r="F276" s="671" t="s">
        <v>1538</v>
      </c>
      <c r="G276" s="671" t="s">
        <v>1577</v>
      </c>
      <c r="H276" s="671" t="s">
        <v>529</v>
      </c>
      <c r="I276" s="671" t="s">
        <v>873</v>
      </c>
      <c r="J276" s="671" t="s">
        <v>557</v>
      </c>
      <c r="K276" s="671" t="s">
        <v>1934</v>
      </c>
      <c r="L276" s="705">
        <v>48.31</v>
      </c>
      <c r="M276" s="705">
        <v>48.31</v>
      </c>
      <c r="N276" s="671">
        <v>1</v>
      </c>
      <c r="O276" s="706">
        <v>1</v>
      </c>
      <c r="P276" s="705">
        <v>48.31</v>
      </c>
      <c r="Q276" s="682">
        <v>1</v>
      </c>
      <c r="R276" s="671">
        <v>1</v>
      </c>
      <c r="S276" s="682">
        <v>1</v>
      </c>
      <c r="T276" s="706">
        <v>1</v>
      </c>
      <c r="U276" s="242">
        <v>1</v>
      </c>
    </row>
    <row r="277" spans="1:21" ht="14.4" customHeight="1" x14ac:dyDescent="0.3">
      <c r="A277" s="680">
        <v>11</v>
      </c>
      <c r="B277" s="671" t="s">
        <v>530</v>
      </c>
      <c r="C277" s="671">
        <v>89301112</v>
      </c>
      <c r="D277" s="703" t="s">
        <v>2331</v>
      </c>
      <c r="E277" s="704" t="s">
        <v>1552</v>
      </c>
      <c r="F277" s="671" t="s">
        <v>1538</v>
      </c>
      <c r="G277" s="671" t="s">
        <v>1582</v>
      </c>
      <c r="H277" s="671" t="s">
        <v>529</v>
      </c>
      <c r="I277" s="671" t="s">
        <v>1583</v>
      </c>
      <c r="J277" s="671" t="s">
        <v>1584</v>
      </c>
      <c r="K277" s="671" t="s">
        <v>1585</v>
      </c>
      <c r="L277" s="705">
        <v>0</v>
      </c>
      <c r="M277" s="705">
        <v>0</v>
      </c>
      <c r="N277" s="671">
        <v>1</v>
      </c>
      <c r="O277" s="706">
        <v>0.5</v>
      </c>
      <c r="P277" s="705"/>
      <c r="Q277" s="682"/>
      <c r="R277" s="671"/>
      <c r="S277" s="682">
        <v>0</v>
      </c>
      <c r="T277" s="706"/>
      <c r="U277" s="242">
        <v>0</v>
      </c>
    </row>
    <row r="278" spans="1:21" ht="14.4" customHeight="1" x14ac:dyDescent="0.3">
      <c r="A278" s="680">
        <v>11</v>
      </c>
      <c r="B278" s="671" t="s">
        <v>530</v>
      </c>
      <c r="C278" s="671">
        <v>89301112</v>
      </c>
      <c r="D278" s="703" t="s">
        <v>2331</v>
      </c>
      <c r="E278" s="704" t="s">
        <v>1552</v>
      </c>
      <c r="F278" s="671" t="s">
        <v>1538</v>
      </c>
      <c r="G278" s="671" t="s">
        <v>1586</v>
      </c>
      <c r="H278" s="671" t="s">
        <v>529</v>
      </c>
      <c r="I278" s="671" t="s">
        <v>607</v>
      </c>
      <c r="J278" s="671" t="s">
        <v>1587</v>
      </c>
      <c r="K278" s="671" t="s">
        <v>1588</v>
      </c>
      <c r="L278" s="705">
        <v>0</v>
      </c>
      <c r="M278" s="705">
        <v>0</v>
      </c>
      <c r="N278" s="671">
        <v>2</v>
      </c>
      <c r="O278" s="706">
        <v>1</v>
      </c>
      <c r="P278" s="705"/>
      <c r="Q278" s="682"/>
      <c r="R278" s="671"/>
      <c r="S278" s="682">
        <v>0</v>
      </c>
      <c r="T278" s="706"/>
      <c r="U278" s="242">
        <v>0</v>
      </c>
    </row>
    <row r="279" spans="1:21" ht="14.4" customHeight="1" x14ac:dyDescent="0.3">
      <c r="A279" s="680">
        <v>11</v>
      </c>
      <c r="B279" s="671" t="s">
        <v>530</v>
      </c>
      <c r="C279" s="671">
        <v>89301112</v>
      </c>
      <c r="D279" s="703" t="s">
        <v>2331</v>
      </c>
      <c r="E279" s="704" t="s">
        <v>1552</v>
      </c>
      <c r="F279" s="671" t="s">
        <v>1538</v>
      </c>
      <c r="G279" s="671" t="s">
        <v>1935</v>
      </c>
      <c r="H279" s="671" t="s">
        <v>529</v>
      </c>
      <c r="I279" s="671" t="s">
        <v>1936</v>
      </c>
      <c r="J279" s="671" t="s">
        <v>1937</v>
      </c>
      <c r="K279" s="671" t="s">
        <v>1751</v>
      </c>
      <c r="L279" s="705">
        <v>0</v>
      </c>
      <c r="M279" s="705">
        <v>0</v>
      </c>
      <c r="N279" s="671">
        <v>1</v>
      </c>
      <c r="O279" s="706">
        <v>0.5</v>
      </c>
      <c r="P279" s="705">
        <v>0</v>
      </c>
      <c r="Q279" s="682"/>
      <c r="R279" s="671">
        <v>1</v>
      </c>
      <c r="S279" s="682">
        <v>1</v>
      </c>
      <c r="T279" s="706">
        <v>0.5</v>
      </c>
      <c r="U279" s="242">
        <v>1</v>
      </c>
    </row>
    <row r="280" spans="1:21" ht="14.4" customHeight="1" x14ac:dyDescent="0.3">
      <c r="A280" s="680">
        <v>11</v>
      </c>
      <c r="B280" s="671" t="s">
        <v>530</v>
      </c>
      <c r="C280" s="671">
        <v>89301112</v>
      </c>
      <c r="D280" s="703" t="s">
        <v>2331</v>
      </c>
      <c r="E280" s="704" t="s">
        <v>1552</v>
      </c>
      <c r="F280" s="671" t="s">
        <v>1538</v>
      </c>
      <c r="G280" s="671" t="s">
        <v>1613</v>
      </c>
      <c r="H280" s="671" t="s">
        <v>529</v>
      </c>
      <c r="I280" s="671" t="s">
        <v>1938</v>
      </c>
      <c r="J280" s="671" t="s">
        <v>1939</v>
      </c>
      <c r="K280" s="671" t="s">
        <v>1696</v>
      </c>
      <c r="L280" s="705">
        <v>314.33999999999997</v>
      </c>
      <c r="M280" s="705">
        <v>628.67999999999995</v>
      </c>
      <c r="N280" s="671">
        <v>2</v>
      </c>
      <c r="O280" s="706">
        <v>0.5</v>
      </c>
      <c r="P280" s="705"/>
      <c r="Q280" s="682">
        <v>0</v>
      </c>
      <c r="R280" s="671"/>
      <c r="S280" s="682">
        <v>0</v>
      </c>
      <c r="T280" s="706"/>
      <c r="U280" s="242">
        <v>0</v>
      </c>
    </row>
    <row r="281" spans="1:21" ht="14.4" customHeight="1" x14ac:dyDescent="0.3">
      <c r="A281" s="680">
        <v>11</v>
      </c>
      <c r="B281" s="671" t="s">
        <v>530</v>
      </c>
      <c r="C281" s="671">
        <v>89301112</v>
      </c>
      <c r="D281" s="703" t="s">
        <v>2331</v>
      </c>
      <c r="E281" s="704" t="s">
        <v>1552</v>
      </c>
      <c r="F281" s="671" t="s">
        <v>1538</v>
      </c>
      <c r="G281" s="671" t="s">
        <v>1940</v>
      </c>
      <c r="H281" s="671" t="s">
        <v>529</v>
      </c>
      <c r="I281" s="671" t="s">
        <v>1941</v>
      </c>
      <c r="J281" s="671" t="s">
        <v>1942</v>
      </c>
      <c r="K281" s="671" t="s">
        <v>1943</v>
      </c>
      <c r="L281" s="705">
        <v>0</v>
      </c>
      <c r="M281" s="705">
        <v>0</v>
      </c>
      <c r="N281" s="671">
        <v>3</v>
      </c>
      <c r="O281" s="706">
        <v>0.5</v>
      </c>
      <c r="P281" s="705"/>
      <c r="Q281" s="682"/>
      <c r="R281" s="671"/>
      <c r="S281" s="682">
        <v>0</v>
      </c>
      <c r="T281" s="706"/>
      <c r="U281" s="242">
        <v>0</v>
      </c>
    </row>
    <row r="282" spans="1:21" ht="14.4" customHeight="1" x14ac:dyDescent="0.3">
      <c r="A282" s="680">
        <v>11</v>
      </c>
      <c r="B282" s="671" t="s">
        <v>530</v>
      </c>
      <c r="C282" s="671">
        <v>89301112</v>
      </c>
      <c r="D282" s="703" t="s">
        <v>2331</v>
      </c>
      <c r="E282" s="704" t="s">
        <v>1552</v>
      </c>
      <c r="F282" s="671" t="s">
        <v>1538</v>
      </c>
      <c r="G282" s="671" t="s">
        <v>1767</v>
      </c>
      <c r="H282" s="671" t="s">
        <v>529</v>
      </c>
      <c r="I282" s="671" t="s">
        <v>1944</v>
      </c>
      <c r="J282" s="671" t="s">
        <v>1945</v>
      </c>
      <c r="K282" s="671" t="s">
        <v>1946</v>
      </c>
      <c r="L282" s="705">
        <v>161.16999999999999</v>
      </c>
      <c r="M282" s="705">
        <v>4351.59</v>
      </c>
      <c r="N282" s="671">
        <v>27</v>
      </c>
      <c r="O282" s="706">
        <v>4.5</v>
      </c>
      <c r="P282" s="705">
        <v>1934.04</v>
      </c>
      <c r="Q282" s="682">
        <v>0.44444444444444442</v>
      </c>
      <c r="R282" s="671">
        <v>12</v>
      </c>
      <c r="S282" s="682">
        <v>0.44444444444444442</v>
      </c>
      <c r="T282" s="706">
        <v>2</v>
      </c>
      <c r="U282" s="242">
        <v>0.44444444444444442</v>
      </c>
    </row>
    <row r="283" spans="1:21" ht="14.4" customHeight="1" x14ac:dyDescent="0.3">
      <c r="A283" s="680">
        <v>11</v>
      </c>
      <c r="B283" s="671" t="s">
        <v>530</v>
      </c>
      <c r="C283" s="671">
        <v>89301112</v>
      </c>
      <c r="D283" s="703" t="s">
        <v>2331</v>
      </c>
      <c r="E283" s="704" t="s">
        <v>1552</v>
      </c>
      <c r="F283" s="671" t="s">
        <v>1539</v>
      </c>
      <c r="G283" s="671" t="s">
        <v>1700</v>
      </c>
      <c r="H283" s="671" t="s">
        <v>529</v>
      </c>
      <c r="I283" s="671" t="s">
        <v>1701</v>
      </c>
      <c r="J283" s="671" t="s">
        <v>1702</v>
      </c>
      <c r="K283" s="671" t="s">
        <v>1703</v>
      </c>
      <c r="L283" s="705">
        <v>0</v>
      </c>
      <c r="M283" s="705">
        <v>0</v>
      </c>
      <c r="N283" s="671">
        <v>1</v>
      </c>
      <c r="O283" s="706">
        <v>1</v>
      </c>
      <c r="P283" s="705"/>
      <c r="Q283" s="682"/>
      <c r="R283" s="671"/>
      <c r="S283" s="682">
        <v>0</v>
      </c>
      <c r="T283" s="706"/>
      <c r="U283" s="242">
        <v>0</v>
      </c>
    </row>
    <row r="284" spans="1:21" ht="14.4" customHeight="1" x14ac:dyDescent="0.3">
      <c r="A284" s="680">
        <v>11</v>
      </c>
      <c r="B284" s="671" t="s">
        <v>530</v>
      </c>
      <c r="C284" s="671">
        <v>89301112</v>
      </c>
      <c r="D284" s="703" t="s">
        <v>2331</v>
      </c>
      <c r="E284" s="704" t="s">
        <v>1552</v>
      </c>
      <c r="F284" s="671" t="s">
        <v>1539</v>
      </c>
      <c r="G284" s="671" t="s">
        <v>1704</v>
      </c>
      <c r="H284" s="671" t="s">
        <v>529</v>
      </c>
      <c r="I284" s="671" t="s">
        <v>1708</v>
      </c>
      <c r="J284" s="671" t="s">
        <v>1709</v>
      </c>
      <c r="K284" s="671" t="s">
        <v>1710</v>
      </c>
      <c r="L284" s="705">
        <v>35.75</v>
      </c>
      <c r="M284" s="705">
        <v>71.5</v>
      </c>
      <c r="N284" s="671">
        <v>2</v>
      </c>
      <c r="O284" s="706">
        <v>2</v>
      </c>
      <c r="P284" s="705">
        <v>71.5</v>
      </c>
      <c r="Q284" s="682">
        <v>1</v>
      </c>
      <c r="R284" s="671">
        <v>2</v>
      </c>
      <c r="S284" s="682">
        <v>1</v>
      </c>
      <c r="T284" s="706">
        <v>2</v>
      </c>
      <c r="U284" s="242">
        <v>1</v>
      </c>
    </row>
    <row r="285" spans="1:21" ht="14.4" customHeight="1" x14ac:dyDescent="0.3">
      <c r="A285" s="680">
        <v>11</v>
      </c>
      <c r="B285" s="671" t="s">
        <v>530</v>
      </c>
      <c r="C285" s="671">
        <v>89301112</v>
      </c>
      <c r="D285" s="703" t="s">
        <v>2331</v>
      </c>
      <c r="E285" s="704" t="s">
        <v>1552</v>
      </c>
      <c r="F285" s="671" t="s">
        <v>1539</v>
      </c>
      <c r="G285" s="671" t="s">
        <v>1589</v>
      </c>
      <c r="H285" s="671" t="s">
        <v>529</v>
      </c>
      <c r="I285" s="671" t="s">
        <v>1947</v>
      </c>
      <c r="J285" s="671" t="s">
        <v>1948</v>
      </c>
      <c r="K285" s="671" t="s">
        <v>1949</v>
      </c>
      <c r="L285" s="705">
        <v>200</v>
      </c>
      <c r="M285" s="705">
        <v>400</v>
      </c>
      <c r="N285" s="671">
        <v>2</v>
      </c>
      <c r="O285" s="706">
        <v>1</v>
      </c>
      <c r="P285" s="705"/>
      <c r="Q285" s="682">
        <v>0</v>
      </c>
      <c r="R285" s="671"/>
      <c r="S285" s="682">
        <v>0</v>
      </c>
      <c r="T285" s="706"/>
      <c r="U285" s="242">
        <v>0</v>
      </c>
    </row>
    <row r="286" spans="1:21" ht="14.4" customHeight="1" x14ac:dyDescent="0.3">
      <c r="A286" s="680">
        <v>11</v>
      </c>
      <c r="B286" s="671" t="s">
        <v>530</v>
      </c>
      <c r="C286" s="671">
        <v>89301112</v>
      </c>
      <c r="D286" s="703" t="s">
        <v>2331</v>
      </c>
      <c r="E286" s="704" t="s">
        <v>1552</v>
      </c>
      <c r="F286" s="671" t="s">
        <v>1539</v>
      </c>
      <c r="G286" s="671" t="s">
        <v>1589</v>
      </c>
      <c r="H286" s="671" t="s">
        <v>529</v>
      </c>
      <c r="I286" s="671" t="s">
        <v>1665</v>
      </c>
      <c r="J286" s="671" t="s">
        <v>1666</v>
      </c>
      <c r="K286" s="671" t="s">
        <v>1667</v>
      </c>
      <c r="L286" s="705">
        <v>200</v>
      </c>
      <c r="M286" s="705">
        <v>800</v>
      </c>
      <c r="N286" s="671">
        <v>4</v>
      </c>
      <c r="O286" s="706">
        <v>2</v>
      </c>
      <c r="P286" s="705">
        <v>400</v>
      </c>
      <c r="Q286" s="682">
        <v>0.5</v>
      </c>
      <c r="R286" s="671">
        <v>2</v>
      </c>
      <c r="S286" s="682">
        <v>0.5</v>
      </c>
      <c r="T286" s="706">
        <v>1</v>
      </c>
      <c r="U286" s="242">
        <v>0.5</v>
      </c>
    </row>
    <row r="287" spans="1:21" ht="14.4" customHeight="1" x14ac:dyDescent="0.3">
      <c r="A287" s="680">
        <v>11</v>
      </c>
      <c r="B287" s="671" t="s">
        <v>530</v>
      </c>
      <c r="C287" s="671">
        <v>89301112</v>
      </c>
      <c r="D287" s="703" t="s">
        <v>2331</v>
      </c>
      <c r="E287" s="704" t="s">
        <v>1552</v>
      </c>
      <c r="F287" s="671" t="s">
        <v>1539</v>
      </c>
      <c r="G287" s="671" t="s">
        <v>1589</v>
      </c>
      <c r="H287" s="671" t="s">
        <v>529</v>
      </c>
      <c r="I287" s="671" t="s">
        <v>1590</v>
      </c>
      <c r="J287" s="671" t="s">
        <v>1591</v>
      </c>
      <c r="K287" s="671" t="s">
        <v>1592</v>
      </c>
      <c r="L287" s="705">
        <v>278.75</v>
      </c>
      <c r="M287" s="705">
        <v>10592.5</v>
      </c>
      <c r="N287" s="671">
        <v>38</v>
      </c>
      <c r="O287" s="706">
        <v>19</v>
      </c>
      <c r="P287" s="705">
        <v>10035</v>
      </c>
      <c r="Q287" s="682">
        <v>0.94736842105263153</v>
      </c>
      <c r="R287" s="671">
        <v>36</v>
      </c>
      <c r="S287" s="682">
        <v>0.94736842105263153</v>
      </c>
      <c r="T287" s="706">
        <v>18</v>
      </c>
      <c r="U287" s="242">
        <v>0.94736842105263153</v>
      </c>
    </row>
    <row r="288" spans="1:21" ht="14.4" customHeight="1" x14ac:dyDescent="0.3">
      <c r="A288" s="680">
        <v>11</v>
      </c>
      <c r="B288" s="671" t="s">
        <v>530</v>
      </c>
      <c r="C288" s="671">
        <v>89301112</v>
      </c>
      <c r="D288" s="703" t="s">
        <v>2331</v>
      </c>
      <c r="E288" s="704" t="s">
        <v>1552</v>
      </c>
      <c r="F288" s="671" t="s">
        <v>1539</v>
      </c>
      <c r="G288" s="671" t="s">
        <v>1711</v>
      </c>
      <c r="H288" s="671" t="s">
        <v>529</v>
      </c>
      <c r="I288" s="671" t="s">
        <v>1827</v>
      </c>
      <c r="J288" s="671" t="s">
        <v>1828</v>
      </c>
      <c r="K288" s="671" t="s">
        <v>1829</v>
      </c>
      <c r="L288" s="705">
        <v>553.15</v>
      </c>
      <c r="M288" s="705">
        <v>1659.4499999999998</v>
      </c>
      <c r="N288" s="671">
        <v>3</v>
      </c>
      <c r="O288" s="706">
        <v>1</v>
      </c>
      <c r="P288" s="705">
        <v>1659.4499999999998</v>
      </c>
      <c r="Q288" s="682">
        <v>1</v>
      </c>
      <c r="R288" s="671">
        <v>3</v>
      </c>
      <c r="S288" s="682">
        <v>1</v>
      </c>
      <c r="T288" s="706">
        <v>1</v>
      </c>
      <c r="U288" s="242">
        <v>1</v>
      </c>
    </row>
    <row r="289" spans="1:21" ht="14.4" customHeight="1" x14ac:dyDescent="0.3">
      <c r="A289" s="680">
        <v>11</v>
      </c>
      <c r="B289" s="671" t="s">
        <v>530</v>
      </c>
      <c r="C289" s="671">
        <v>89301112</v>
      </c>
      <c r="D289" s="703" t="s">
        <v>2331</v>
      </c>
      <c r="E289" s="704" t="s">
        <v>1552</v>
      </c>
      <c r="F289" s="671" t="s">
        <v>1539</v>
      </c>
      <c r="G289" s="671" t="s">
        <v>1593</v>
      </c>
      <c r="H289" s="671" t="s">
        <v>529</v>
      </c>
      <c r="I289" s="671" t="s">
        <v>1594</v>
      </c>
      <c r="J289" s="671" t="s">
        <v>1595</v>
      </c>
      <c r="K289" s="671" t="s">
        <v>1596</v>
      </c>
      <c r="L289" s="705">
        <v>492.18</v>
      </c>
      <c r="M289" s="705">
        <v>492.18</v>
      </c>
      <c r="N289" s="671">
        <v>1</v>
      </c>
      <c r="O289" s="706">
        <v>1</v>
      </c>
      <c r="P289" s="705">
        <v>492.18</v>
      </c>
      <c r="Q289" s="682">
        <v>1</v>
      </c>
      <c r="R289" s="671">
        <v>1</v>
      </c>
      <c r="S289" s="682">
        <v>1</v>
      </c>
      <c r="T289" s="706">
        <v>1</v>
      </c>
      <c r="U289" s="242">
        <v>1</v>
      </c>
    </row>
    <row r="290" spans="1:21" ht="14.4" customHeight="1" x14ac:dyDescent="0.3">
      <c r="A290" s="680">
        <v>11</v>
      </c>
      <c r="B290" s="671" t="s">
        <v>530</v>
      </c>
      <c r="C290" s="671">
        <v>89301112</v>
      </c>
      <c r="D290" s="703" t="s">
        <v>2331</v>
      </c>
      <c r="E290" s="704" t="s">
        <v>1552</v>
      </c>
      <c r="F290" s="671" t="s">
        <v>1539</v>
      </c>
      <c r="G290" s="671" t="s">
        <v>1593</v>
      </c>
      <c r="H290" s="671" t="s">
        <v>529</v>
      </c>
      <c r="I290" s="671" t="s">
        <v>1950</v>
      </c>
      <c r="J290" s="671" t="s">
        <v>1951</v>
      </c>
      <c r="K290" s="671"/>
      <c r="L290" s="705">
        <v>496.18</v>
      </c>
      <c r="M290" s="705">
        <v>992.36</v>
      </c>
      <c r="N290" s="671">
        <v>2</v>
      </c>
      <c r="O290" s="706">
        <v>2</v>
      </c>
      <c r="P290" s="705">
        <v>496.18</v>
      </c>
      <c r="Q290" s="682">
        <v>0.5</v>
      </c>
      <c r="R290" s="671">
        <v>1</v>
      </c>
      <c r="S290" s="682">
        <v>0.5</v>
      </c>
      <c r="T290" s="706">
        <v>1</v>
      </c>
      <c r="U290" s="242">
        <v>0.5</v>
      </c>
    </row>
    <row r="291" spans="1:21" ht="14.4" customHeight="1" x14ac:dyDescent="0.3">
      <c r="A291" s="680">
        <v>11</v>
      </c>
      <c r="B291" s="671" t="s">
        <v>530</v>
      </c>
      <c r="C291" s="671">
        <v>89301112</v>
      </c>
      <c r="D291" s="703" t="s">
        <v>2331</v>
      </c>
      <c r="E291" s="704" t="s">
        <v>1552</v>
      </c>
      <c r="F291" s="671" t="s">
        <v>1539</v>
      </c>
      <c r="G291" s="671" t="s">
        <v>1593</v>
      </c>
      <c r="H291" s="671" t="s">
        <v>529</v>
      </c>
      <c r="I291" s="671" t="s">
        <v>1606</v>
      </c>
      <c r="J291" s="671" t="s">
        <v>1607</v>
      </c>
      <c r="K291" s="671" t="s">
        <v>1608</v>
      </c>
      <c r="L291" s="705">
        <v>971.25</v>
      </c>
      <c r="M291" s="705">
        <v>2913.75</v>
      </c>
      <c r="N291" s="671">
        <v>3</v>
      </c>
      <c r="O291" s="706">
        <v>3</v>
      </c>
      <c r="P291" s="705">
        <v>2913.75</v>
      </c>
      <c r="Q291" s="682">
        <v>1</v>
      </c>
      <c r="R291" s="671">
        <v>3</v>
      </c>
      <c r="S291" s="682">
        <v>1</v>
      </c>
      <c r="T291" s="706">
        <v>3</v>
      </c>
      <c r="U291" s="242">
        <v>1</v>
      </c>
    </row>
    <row r="292" spans="1:21" ht="14.4" customHeight="1" x14ac:dyDescent="0.3">
      <c r="A292" s="680">
        <v>11</v>
      </c>
      <c r="B292" s="671" t="s">
        <v>530</v>
      </c>
      <c r="C292" s="671">
        <v>89301112</v>
      </c>
      <c r="D292" s="703" t="s">
        <v>2331</v>
      </c>
      <c r="E292" s="704" t="s">
        <v>1552</v>
      </c>
      <c r="F292" s="671" t="s">
        <v>1539</v>
      </c>
      <c r="G292" s="671" t="s">
        <v>1593</v>
      </c>
      <c r="H292" s="671" t="s">
        <v>529</v>
      </c>
      <c r="I292" s="671" t="s">
        <v>1952</v>
      </c>
      <c r="J292" s="671" t="s">
        <v>1953</v>
      </c>
      <c r="K292" s="671" t="s">
        <v>1954</v>
      </c>
      <c r="L292" s="705">
        <v>700</v>
      </c>
      <c r="M292" s="705">
        <v>700</v>
      </c>
      <c r="N292" s="671">
        <v>1</v>
      </c>
      <c r="O292" s="706">
        <v>1</v>
      </c>
      <c r="P292" s="705">
        <v>700</v>
      </c>
      <c r="Q292" s="682">
        <v>1</v>
      </c>
      <c r="R292" s="671">
        <v>1</v>
      </c>
      <c r="S292" s="682">
        <v>1</v>
      </c>
      <c r="T292" s="706">
        <v>1</v>
      </c>
      <c r="U292" s="242">
        <v>1</v>
      </c>
    </row>
    <row r="293" spans="1:21" ht="14.4" customHeight="1" x14ac:dyDescent="0.3">
      <c r="A293" s="680">
        <v>11</v>
      </c>
      <c r="B293" s="671" t="s">
        <v>530</v>
      </c>
      <c r="C293" s="671">
        <v>89301112</v>
      </c>
      <c r="D293" s="703" t="s">
        <v>2331</v>
      </c>
      <c r="E293" s="704" t="s">
        <v>1552</v>
      </c>
      <c r="F293" s="671" t="s">
        <v>1539</v>
      </c>
      <c r="G293" s="671" t="s">
        <v>1593</v>
      </c>
      <c r="H293" s="671" t="s">
        <v>529</v>
      </c>
      <c r="I293" s="671" t="s">
        <v>1955</v>
      </c>
      <c r="J293" s="671" t="s">
        <v>1956</v>
      </c>
      <c r="K293" s="671" t="s">
        <v>1957</v>
      </c>
      <c r="L293" s="705">
        <v>1600</v>
      </c>
      <c r="M293" s="705">
        <v>1600</v>
      </c>
      <c r="N293" s="671">
        <v>1</v>
      </c>
      <c r="O293" s="706">
        <v>1</v>
      </c>
      <c r="P293" s="705"/>
      <c r="Q293" s="682">
        <v>0</v>
      </c>
      <c r="R293" s="671"/>
      <c r="S293" s="682">
        <v>0</v>
      </c>
      <c r="T293" s="706"/>
      <c r="U293" s="242">
        <v>0</v>
      </c>
    </row>
    <row r="294" spans="1:21" ht="14.4" customHeight="1" x14ac:dyDescent="0.3">
      <c r="A294" s="680">
        <v>11</v>
      </c>
      <c r="B294" s="671" t="s">
        <v>530</v>
      </c>
      <c r="C294" s="671">
        <v>89301112</v>
      </c>
      <c r="D294" s="703" t="s">
        <v>2331</v>
      </c>
      <c r="E294" s="704" t="s">
        <v>1553</v>
      </c>
      <c r="F294" s="671" t="s">
        <v>1538</v>
      </c>
      <c r="G294" s="671" t="s">
        <v>1569</v>
      </c>
      <c r="H294" s="671" t="s">
        <v>742</v>
      </c>
      <c r="I294" s="671" t="s">
        <v>1121</v>
      </c>
      <c r="J294" s="671" t="s">
        <v>1502</v>
      </c>
      <c r="K294" s="671" t="s">
        <v>1503</v>
      </c>
      <c r="L294" s="705">
        <v>333.31</v>
      </c>
      <c r="M294" s="705">
        <v>2999.79</v>
      </c>
      <c r="N294" s="671">
        <v>9</v>
      </c>
      <c r="O294" s="706">
        <v>6</v>
      </c>
      <c r="P294" s="705">
        <v>1333.24</v>
      </c>
      <c r="Q294" s="682">
        <v>0.44444444444444448</v>
      </c>
      <c r="R294" s="671">
        <v>4</v>
      </c>
      <c r="S294" s="682">
        <v>0.44444444444444442</v>
      </c>
      <c r="T294" s="706">
        <v>3</v>
      </c>
      <c r="U294" s="242">
        <v>0.5</v>
      </c>
    </row>
    <row r="295" spans="1:21" ht="14.4" customHeight="1" x14ac:dyDescent="0.3">
      <c r="A295" s="680">
        <v>11</v>
      </c>
      <c r="B295" s="671" t="s">
        <v>530</v>
      </c>
      <c r="C295" s="671">
        <v>89301112</v>
      </c>
      <c r="D295" s="703" t="s">
        <v>2331</v>
      </c>
      <c r="E295" s="704" t="s">
        <v>1553</v>
      </c>
      <c r="F295" s="671" t="s">
        <v>1538</v>
      </c>
      <c r="G295" s="671" t="s">
        <v>1569</v>
      </c>
      <c r="H295" s="671" t="s">
        <v>529</v>
      </c>
      <c r="I295" s="671" t="s">
        <v>1958</v>
      </c>
      <c r="J295" s="671" t="s">
        <v>1502</v>
      </c>
      <c r="K295" s="671" t="s">
        <v>1503</v>
      </c>
      <c r="L295" s="705">
        <v>333.31</v>
      </c>
      <c r="M295" s="705">
        <v>666.62</v>
      </c>
      <c r="N295" s="671">
        <v>2</v>
      </c>
      <c r="O295" s="706">
        <v>1</v>
      </c>
      <c r="P295" s="705">
        <v>666.62</v>
      </c>
      <c r="Q295" s="682">
        <v>1</v>
      </c>
      <c r="R295" s="671">
        <v>2</v>
      </c>
      <c r="S295" s="682">
        <v>1</v>
      </c>
      <c r="T295" s="706">
        <v>1</v>
      </c>
      <c r="U295" s="242">
        <v>1</v>
      </c>
    </row>
    <row r="296" spans="1:21" ht="14.4" customHeight="1" x14ac:dyDescent="0.3">
      <c r="A296" s="680">
        <v>11</v>
      </c>
      <c r="B296" s="671" t="s">
        <v>530</v>
      </c>
      <c r="C296" s="671">
        <v>89301112</v>
      </c>
      <c r="D296" s="703" t="s">
        <v>2331</v>
      </c>
      <c r="E296" s="704" t="s">
        <v>1553</v>
      </c>
      <c r="F296" s="671" t="s">
        <v>1538</v>
      </c>
      <c r="G296" s="671" t="s">
        <v>1959</v>
      </c>
      <c r="H296" s="671" t="s">
        <v>529</v>
      </c>
      <c r="I296" s="671" t="s">
        <v>1960</v>
      </c>
      <c r="J296" s="671" t="s">
        <v>1961</v>
      </c>
      <c r="K296" s="671" t="s">
        <v>1962</v>
      </c>
      <c r="L296" s="705">
        <v>83.48</v>
      </c>
      <c r="M296" s="705">
        <v>500.88</v>
      </c>
      <c r="N296" s="671">
        <v>6</v>
      </c>
      <c r="O296" s="706">
        <v>1</v>
      </c>
      <c r="P296" s="705">
        <v>500.88</v>
      </c>
      <c r="Q296" s="682">
        <v>1</v>
      </c>
      <c r="R296" s="671">
        <v>6</v>
      </c>
      <c r="S296" s="682">
        <v>1</v>
      </c>
      <c r="T296" s="706">
        <v>1</v>
      </c>
      <c r="U296" s="242">
        <v>1</v>
      </c>
    </row>
    <row r="297" spans="1:21" ht="14.4" customHeight="1" x14ac:dyDescent="0.3">
      <c r="A297" s="680">
        <v>11</v>
      </c>
      <c r="B297" s="671" t="s">
        <v>530</v>
      </c>
      <c r="C297" s="671">
        <v>89301112</v>
      </c>
      <c r="D297" s="703" t="s">
        <v>2331</v>
      </c>
      <c r="E297" s="704" t="s">
        <v>1553</v>
      </c>
      <c r="F297" s="671" t="s">
        <v>1538</v>
      </c>
      <c r="G297" s="671" t="s">
        <v>1683</v>
      </c>
      <c r="H297" s="671" t="s">
        <v>529</v>
      </c>
      <c r="I297" s="671" t="s">
        <v>1963</v>
      </c>
      <c r="J297" s="671" t="s">
        <v>1964</v>
      </c>
      <c r="K297" s="671" t="s">
        <v>780</v>
      </c>
      <c r="L297" s="705">
        <v>0</v>
      </c>
      <c r="M297" s="705">
        <v>0</v>
      </c>
      <c r="N297" s="671">
        <v>1</v>
      </c>
      <c r="O297" s="706">
        <v>1</v>
      </c>
      <c r="P297" s="705">
        <v>0</v>
      </c>
      <c r="Q297" s="682"/>
      <c r="R297" s="671">
        <v>1</v>
      </c>
      <c r="S297" s="682">
        <v>1</v>
      </c>
      <c r="T297" s="706">
        <v>1</v>
      </c>
      <c r="U297" s="242">
        <v>1</v>
      </c>
    </row>
    <row r="298" spans="1:21" ht="14.4" customHeight="1" x14ac:dyDescent="0.3">
      <c r="A298" s="680">
        <v>11</v>
      </c>
      <c r="B298" s="671" t="s">
        <v>530</v>
      </c>
      <c r="C298" s="671">
        <v>89301112</v>
      </c>
      <c r="D298" s="703" t="s">
        <v>2331</v>
      </c>
      <c r="E298" s="704" t="s">
        <v>1553</v>
      </c>
      <c r="F298" s="671" t="s">
        <v>1538</v>
      </c>
      <c r="G298" s="671" t="s">
        <v>1651</v>
      </c>
      <c r="H298" s="671" t="s">
        <v>529</v>
      </c>
      <c r="I298" s="671" t="s">
        <v>1965</v>
      </c>
      <c r="J298" s="671" t="s">
        <v>585</v>
      </c>
      <c r="K298" s="671" t="s">
        <v>1737</v>
      </c>
      <c r="L298" s="705">
        <v>115.3</v>
      </c>
      <c r="M298" s="705">
        <v>115.3</v>
      </c>
      <c r="N298" s="671">
        <v>1</v>
      </c>
      <c r="O298" s="706">
        <v>1</v>
      </c>
      <c r="P298" s="705">
        <v>115.3</v>
      </c>
      <c r="Q298" s="682">
        <v>1</v>
      </c>
      <c r="R298" s="671">
        <v>1</v>
      </c>
      <c r="S298" s="682">
        <v>1</v>
      </c>
      <c r="T298" s="706">
        <v>1</v>
      </c>
      <c r="U298" s="242">
        <v>1</v>
      </c>
    </row>
    <row r="299" spans="1:21" ht="14.4" customHeight="1" x14ac:dyDescent="0.3">
      <c r="A299" s="680">
        <v>11</v>
      </c>
      <c r="B299" s="671" t="s">
        <v>530</v>
      </c>
      <c r="C299" s="671">
        <v>89301112</v>
      </c>
      <c r="D299" s="703" t="s">
        <v>2331</v>
      </c>
      <c r="E299" s="704" t="s">
        <v>1553</v>
      </c>
      <c r="F299" s="671" t="s">
        <v>1538</v>
      </c>
      <c r="G299" s="671" t="s">
        <v>1621</v>
      </c>
      <c r="H299" s="671" t="s">
        <v>742</v>
      </c>
      <c r="I299" s="671" t="s">
        <v>1622</v>
      </c>
      <c r="J299" s="671" t="s">
        <v>1623</v>
      </c>
      <c r="K299" s="671" t="s">
        <v>1624</v>
      </c>
      <c r="L299" s="705">
        <v>116.8</v>
      </c>
      <c r="M299" s="705">
        <v>350.4</v>
      </c>
      <c r="N299" s="671">
        <v>3</v>
      </c>
      <c r="O299" s="706">
        <v>1</v>
      </c>
      <c r="P299" s="705">
        <v>350.4</v>
      </c>
      <c r="Q299" s="682">
        <v>1</v>
      </c>
      <c r="R299" s="671">
        <v>3</v>
      </c>
      <c r="S299" s="682">
        <v>1</v>
      </c>
      <c r="T299" s="706">
        <v>1</v>
      </c>
      <c r="U299" s="242">
        <v>1</v>
      </c>
    </row>
    <row r="300" spans="1:21" ht="14.4" customHeight="1" x14ac:dyDescent="0.3">
      <c r="A300" s="680">
        <v>11</v>
      </c>
      <c r="B300" s="671" t="s">
        <v>530</v>
      </c>
      <c r="C300" s="671">
        <v>89301112</v>
      </c>
      <c r="D300" s="703" t="s">
        <v>2331</v>
      </c>
      <c r="E300" s="704" t="s">
        <v>1553</v>
      </c>
      <c r="F300" s="671" t="s">
        <v>1538</v>
      </c>
      <c r="G300" s="671" t="s">
        <v>1625</v>
      </c>
      <c r="H300" s="671" t="s">
        <v>742</v>
      </c>
      <c r="I300" s="671" t="s">
        <v>984</v>
      </c>
      <c r="J300" s="671" t="s">
        <v>985</v>
      </c>
      <c r="K300" s="671" t="s">
        <v>986</v>
      </c>
      <c r="L300" s="705">
        <v>154.01</v>
      </c>
      <c r="M300" s="705">
        <v>616.04</v>
      </c>
      <c r="N300" s="671">
        <v>4</v>
      </c>
      <c r="O300" s="706">
        <v>2</v>
      </c>
      <c r="P300" s="705">
        <v>154.01</v>
      </c>
      <c r="Q300" s="682">
        <v>0.25</v>
      </c>
      <c r="R300" s="671">
        <v>1</v>
      </c>
      <c r="S300" s="682">
        <v>0.25</v>
      </c>
      <c r="T300" s="706">
        <v>1</v>
      </c>
      <c r="U300" s="242">
        <v>0.5</v>
      </c>
    </row>
    <row r="301" spans="1:21" ht="14.4" customHeight="1" x14ac:dyDescent="0.3">
      <c r="A301" s="680">
        <v>11</v>
      </c>
      <c r="B301" s="671" t="s">
        <v>530</v>
      </c>
      <c r="C301" s="671">
        <v>89301112</v>
      </c>
      <c r="D301" s="703" t="s">
        <v>2331</v>
      </c>
      <c r="E301" s="704" t="s">
        <v>1553</v>
      </c>
      <c r="F301" s="671" t="s">
        <v>1538</v>
      </c>
      <c r="G301" s="671" t="s">
        <v>1966</v>
      </c>
      <c r="H301" s="671" t="s">
        <v>529</v>
      </c>
      <c r="I301" s="671" t="s">
        <v>1967</v>
      </c>
      <c r="J301" s="671" t="s">
        <v>1968</v>
      </c>
      <c r="K301" s="671" t="s">
        <v>1969</v>
      </c>
      <c r="L301" s="705">
        <v>64.13</v>
      </c>
      <c r="M301" s="705">
        <v>64.13</v>
      </c>
      <c r="N301" s="671">
        <v>1</v>
      </c>
      <c r="O301" s="706">
        <v>1</v>
      </c>
      <c r="P301" s="705"/>
      <c r="Q301" s="682">
        <v>0</v>
      </c>
      <c r="R301" s="671"/>
      <c r="S301" s="682">
        <v>0</v>
      </c>
      <c r="T301" s="706"/>
      <c r="U301" s="242">
        <v>0</v>
      </c>
    </row>
    <row r="302" spans="1:21" ht="14.4" customHeight="1" x14ac:dyDescent="0.3">
      <c r="A302" s="680">
        <v>11</v>
      </c>
      <c r="B302" s="671" t="s">
        <v>530</v>
      </c>
      <c r="C302" s="671">
        <v>89301112</v>
      </c>
      <c r="D302" s="703" t="s">
        <v>2331</v>
      </c>
      <c r="E302" s="704" t="s">
        <v>1553</v>
      </c>
      <c r="F302" s="671" t="s">
        <v>1538</v>
      </c>
      <c r="G302" s="671" t="s">
        <v>1576</v>
      </c>
      <c r="H302" s="671" t="s">
        <v>742</v>
      </c>
      <c r="I302" s="671" t="s">
        <v>800</v>
      </c>
      <c r="J302" s="671" t="s">
        <v>748</v>
      </c>
      <c r="K302" s="671" t="s">
        <v>801</v>
      </c>
      <c r="L302" s="705">
        <v>625.29</v>
      </c>
      <c r="M302" s="705">
        <v>625.29</v>
      </c>
      <c r="N302" s="671">
        <v>1</v>
      </c>
      <c r="O302" s="706">
        <v>1</v>
      </c>
      <c r="P302" s="705">
        <v>625.29</v>
      </c>
      <c r="Q302" s="682">
        <v>1</v>
      </c>
      <c r="R302" s="671">
        <v>1</v>
      </c>
      <c r="S302" s="682">
        <v>1</v>
      </c>
      <c r="T302" s="706">
        <v>1</v>
      </c>
      <c r="U302" s="242">
        <v>1</v>
      </c>
    </row>
    <row r="303" spans="1:21" ht="14.4" customHeight="1" x14ac:dyDescent="0.3">
      <c r="A303" s="680">
        <v>11</v>
      </c>
      <c r="B303" s="671" t="s">
        <v>530</v>
      </c>
      <c r="C303" s="671">
        <v>89301112</v>
      </c>
      <c r="D303" s="703" t="s">
        <v>2331</v>
      </c>
      <c r="E303" s="704" t="s">
        <v>1553</v>
      </c>
      <c r="F303" s="671" t="s">
        <v>1538</v>
      </c>
      <c r="G303" s="671" t="s">
        <v>1577</v>
      </c>
      <c r="H303" s="671" t="s">
        <v>742</v>
      </c>
      <c r="I303" s="671" t="s">
        <v>955</v>
      </c>
      <c r="J303" s="671" t="s">
        <v>557</v>
      </c>
      <c r="K303" s="671" t="s">
        <v>558</v>
      </c>
      <c r="L303" s="705">
        <v>96.63</v>
      </c>
      <c r="M303" s="705">
        <v>386.52</v>
      </c>
      <c r="N303" s="671">
        <v>4</v>
      </c>
      <c r="O303" s="706">
        <v>3.5</v>
      </c>
      <c r="P303" s="705">
        <v>96.63</v>
      </c>
      <c r="Q303" s="682">
        <v>0.25</v>
      </c>
      <c r="R303" s="671">
        <v>1</v>
      </c>
      <c r="S303" s="682">
        <v>0.25</v>
      </c>
      <c r="T303" s="706">
        <v>1</v>
      </c>
      <c r="U303" s="242">
        <v>0.2857142857142857</v>
      </c>
    </row>
    <row r="304" spans="1:21" ht="14.4" customHeight="1" x14ac:dyDescent="0.3">
      <c r="A304" s="680">
        <v>11</v>
      </c>
      <c r="B304" s="671" t="s">
        <v>530</v>
      </c>
      <c r="C304" s="671">
        <v>89301112</v>
      </c>
      <c r="D304" s="703" t="s">
        <v>2331</v>
      </c>
      <c r="E304" s="704" t="s">
        <v>1553</v>
      </c>
      <c r="F304" s="671" t="s">
        <v>1538</v>
      </c>
      <c r="G304" s="671" t="s">
        <v>1577</v>
      </c>
      <c r="H304" s="671" t="s">
        <v>529</v>
      </c>
      <c r="I304" s="671" t="s">
        <v>1762</v>
      </c>
      <c r="J304" s="671" t="s">
        <v>557</v>
      </c>
      <c r="K304" s="671" t="s">
        <v>1763</v>
      </c>
      <c r="L304" s="705">
        <v>96.63</v>
      </c>
      <c r="M304" s="705">
        <v>193.26</v>
      </c>
      <c r="N304" s="671">
        <v>2</v>
      </c>
      <c r="O304" s="706">
        <v>2</v>
      </c>
      <c r="P304" s="705">
        <v>96.63</v>
      </c>
      <c r="Q304" s="682">
        <v>0.5</v>
      </c>
      <c r="R304" s="671">
        <v>1</v>
      </c>
      <c r="S304" s="682">
        <v>0.5</v>
      </c>
      <c r="T304" s="706">
        <v>1</v>
      </c>
      <c r="U304" s="242">
        <v>0.5</v>
      </c>
    </row>
    <row r="305" spans="1:21" ht="14.4" customHeight="1" x14ac:dyDescent="0.3">
      <c r="A305" s="680">
        <v>11</v>
      </c>
      <c r="B305" s="671" t="s">
        <v>530</v>
      </c>
      <c r="C305" s="671">
        <v>89301112</v>
      </c>
      <c r="D305" s="703" t="s">
        <v>2331</v>
      </c>
      <c r="E305" s="704" t="s">
        <v>1553</v>
      </c>
      <c r="F305" s="671" t="s">
        <v>1538</v>
      </c>
      <c r="G305" s="671" t="s">
        <v>1970</v>
      </c>
      <c r="H305" s="671" t="s">
        <v>529</v>
      </c>
      <c r="I305" s="671" t="s">
        <v>1971</v>
      </c>
      <c r="J305" s="671" t="s">
        <v>1972</v>
      </c>
      <c r="K305" s="671" t="s">
        <v>1973</v>
      </c>
      <c r="L305" s="705">
        <v>169</v>
      </c>
      <c r="M305" s="705">
        <v>169</v>
      </c>
      <c r="N305" s="671">
        <v>1</v>
      </c>
      <c r="O305" s="706">
        <v>1</v>
      </c>
      <c r="P305" s="705"/>
      <c r="Q305" s="682">
        <v>0</v>
      </c>
      <c r="R305" s="671"/>
      <c r="S305" s="682">
        <v>0</v>
      </c>
      <c r="T305" s="706"/>
      <c r="U305" s="242">
        <v>0</v>
      </c>
    </row>
    <row r="306" spans="1:21" ht="14.4" customHeight="1" x14ac:dyDescent="0.3">
      <c r="A306" s="680">
        <v>11</v>
      </c>
      <c r="B306" s="671" t="s">
        <v>530</v>
      </c>
      <c r="C306" s="671">
        <v>89301112</v>
      </c>
      <c r="D306" s="703" t="s">
        <v>2331</v>
      </c>
      <c r="E306" s="704" t="s">
        <v>1553</v>
      </c>
      <c r="F306" s="671" t="s">
        <v>1538</v>
      </c>
      <c r="G306" s="671" t="s">
        <v>1586</v>
      </c>
      <c r="H306" s="671" t="s">
        <v>529</v>
      </c>
      <c r="I306" s="671" t="s">
        <v>607</v>
      </c>
      <c r="J306" s="671" t="s">
        <v>1587</v>
      </c>
      <c r="K306" s="671" t="s">
        <v>1588</v>
      </c>
      <c r="L306" s="705">
        <v>0</v>
      </c>
      <c r="M306" s="705">
        <v>0</v>
      </c>
      <c r="N306" s="671">
        <v>4</v>
      </c>
      <c r="O306" s="706">
        <v>1.5</v>
      </c>
      <c r="P306" s="705">
        <v>0</v>
      </c>
      <c r="Q306" s="682"/>
      <c r="R306" s="671">
        <v>2</v>
      </c>
      <c r="S306" s="682">
        <v>0.5</v>
      </c>
      <c r="T306" s="706">
        <v>1</v>
      </c>
      <c r="U306" s="242">
        <v>0.66666666666666663</v>
      </c>
    </row>
    <row r="307" spans="1:21" ht="14.4" customHeight="1" x14ac:dyDescent="0.3">
      <c r="A307" s="680">
        <v>11</v>
      </c>
      <c r="B307" s="671" t="s">
        <v>530</v>
      </c>
      <c r="C307" s="671">
        <v>89301112</v>
      </c>
      <c r="D307" s="703" t="s">
        <v>2331</v>
      </c>
      <c r="E307" s="704" t="s">
        <v>1553</v>
      </c>
      <c r="F307" s="671" t="s">
        <v>1538</v>
      </c>
      <c r="G307" s="671" t="s">
        <v>1613</v>
      </c>
      <c r="H307" s="671" t="s">
        <v>742</v>
      </c>
      <c r="I307" s="671" t="s">
        <v>1628</v>
      </c>
      <c r="J307" s="671" t="s">
        <v>1629</v>
      </c>
      <c r="K307" s="671" t="s">
        <v>1630</v>
      </c>
      <c r="L307" s="705">
        <v>32.74</v>
      </c>
      <c r="M307" s="705">
        <v>65.48</v>
      </c>
      <c r="N307" s="671">
        <v>2</v>
      </c>
      <c r="O307" s="706">
        <v>2</v>
      </c>
      <c r="P307" s="705">
        <v>65.48</v>
      </c>
      <c r="Q307" s="682">
        <v>1</v>
      </c>
      <c r="R307" s="671">
        <v>2</v>
      </c>
      <c r="S307" s="682">
        <v>1</v>
      </c>
      <c r="T307" s="706">
        <v>2</v>
      </c>
      <c r="U307" s="242">
        <v>1</v>
      </c>
    </row>
    <row r="308" spans="1:21" ht="14.4" customHeight="1" x14ac:dyDescent="0.3">
      <c r="A308" s="680">
        <v>11</v>
      </c>
      <c r="B308" s="671" t="s">
        <v>530</v>
      </c>
      <c r="C308" s="671">
        <v>89301112</v>
      </c>
      <c r="D308" s="703" t="s">
        <v>2331</v>
      </c>
      <c r="E308" s="704" t="s">
        <v>1553</v>
      </c>
      <c r="F308" s="671" t="s">
        <v>1539</v>
      </c>
      <c r="G308" s="671" t="s">
        <v>1974</v>
      </c>
      <c r="H308" s="671" t="s">
        <v>529</v>
      </c>
      <c r="I308" s="671" t="s">
        <v>1975</v>
      </c>
      <c r="J308" s="671" t="s">
        <v>1976</v>
      </c>
      <c r="K308" s="671"/>
      <c r="L308" s="705">
        <v>405.5</v>
      </c>
      <c r="M308" s="705">
        <v>405.5</v>
      </c>
      <c r="N308" s="671">
        <v>1</v>
      </c>
      <c r="O308" s="706">
        <v>1</v>
      </c>
      <c r="P308" s="705"/>
      <c r="Q308" s="682">
        <v>0</v>
      </c>
      <c r="R308" s="671"/>
      <c r="S308" s="682">
        <v>0</v>
      </c>
      <c r="T308" s="706"/>
      <c r="U308" s="242">
        <v>0</v>
      </c>
    </row>
    <row r="309" spans="1:21" ht="14.4" customHeight="1" x14ac:dyDescent="0.3">
      <c r="A309" s="680">
        <v>11</v>
      </c>
      <c r="B309" s="671" t="s">
        <v>530</v>
      </c>
      <c r="C309" s="671">
        <v>89301112</v>
      </c>
      <c r="D309" s="703" t="s">
        <v>2331</v>
      </c>
      <c r="E309" s="704" t="s">
        <v>1553</v>
      </c>
      <c r="F309" s="671" t="s">
        <v>1539</v>
      </c>
      <c r="G309" s="671" t="s">
        <v>1700</v>
      </c>
      <c r="H309" s="671" t="s">
        <v>529</v>
      </c>
      <c r="I309" s="671" t="s">
        <v>1825</v>
      </c>
      <c r="J309" s="671" t="s">
        <v>1826</v>
      </c>
      <c r="K309" s="671"/>
      <c r="L309" s="705">
        <v>0</v>
      </c>
      <c r="M309" s="705">
        <v>0</v>
      </c>
      <c r="N309" s="671">
        <v>1</v>
      </c>
      <c r="O309" s="706">
        <v>1</v>
      </c>
      <c r="P309" s="705"/>
      <c r="Q309" s="682"/>
      <c r="R309" s="671"/>
      <c r="S309" s="682">
        <v>0</v>
      </c>
      <c r="T309" s="706"/>
      <c r="U309" s="242">
        <v>0</v>
      </c>
    </row>
    <row r="310" spans="1:21" ht="14.4" customHeight="1" x14ac:dyDescent="0.3">
      <c r="A310" s="680">
        <v>11</v>
      </c>
      <c r="B310" s="671" t="s">
        <v>530</v>
      </c>
      <c r="C310" s="671">
        <v>89301112</v>
      </c>
      <c r="D310" s="703" t="s">
        <v>2331</v>
      </c>
      <c r="E310" s="704" t="s">
        <v>1553</v>
      </c>
      <c r="F310" s="671" t="s">
        <v>1539</v>
      </c>
      <c r="G310" s="671" t="s">
        <v>1700</v>
      </c>
      <c r="H310" s="671" t="s">
        <v>529</v>
      </c>
      <c r="I310" s="671" t="s">
        <v>1701</v>
      </c>
      <c r="J310" s="671" t="s">
        <v>1702</v>
      </c>
      <c r="K310" s="671" t="s">
        <v>1703</v>
      </c>
      <c r="L310" s="705">
        <v>0</v>
      </c>
      <c r="M310" s="705">
        <v>0</v>
      </c>
      <c r="N310" s="671">
        <v>2</v>
      </c>
      <c r="O310" s="706">
        <v>2</v>
      </c>
      <c r="P310" s="705"/>
      <c r="Q310" s="682"/>
      <c r="R310" s="671"/>
      <c r="S310" s="682">
        <v>0</v>
      </c>
      <c r="T310" s="706"/>
      <c r="U310" s="242">
        <v>0</v>
      </c>
    </row>
    <row r="311" spans="1:21" ht="14.4" customHeight="1" x14ac:dyDescent="0.3">
      <c r="A311" s="680">
        <v>11</v>
      </c>
      <c r="B311" s="671" t="s">
        <v>530</v>
      </c>
      <c r="C311" s="671">
        <v>89301112</v>
      </c>
      <c r="D311" s="703" t="s">
        <v>2331</v>
      </c>
      <c r="E311" s="704" t="s">
        <v>1553</v>
      </c>
      <c r="F311" s="671" t="s">
        <v>1539</v>
      </c>
      <c r="G311" s="671" t="s">
        <v>1700</v>
      </c>
      <c r="H311" s="671" t="s">
        <v>529</v>
      </c>
      <c r="I311" s="671" t="s">
        <v>1977</v>
      </c>
      <c r="J311" s="671" t="s">
        <v>1978</v>
      </c>
      <c r="K311" s="671" t="s">
        <v>1979</v>
      </c>
      <c r="L311" s="705">
        <v>707.12</v>
      </c>
      <c r="M311" s="705">
        <v>707.12</v>
      </c>
      <c r="N311" s="671">
        <v>1</v>
      </c>
      <c r="O311" s="706">
        <v>1</v>
      </c>
      <c r="P311" s="705"/>
      <c r="Q311" s="682">
        <v>0</v>
      </c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11</v>
      </c>
      <c r="B312" s="671" t="s">
        <v>530</v>
      </c>
      <c r="C312" s="671">
        <v>89301112</v>
      </c>
      <c r="D312" s="703" t="s">
        <v>2331</v>
      </c>
      <c r="E312" s="704" t="s">
        <v>1553</v>
      </c>
      <c r="F312" s="671" t="s">
        <v>1539</v>
      </c>
      <c r="G312" s="671" t="s">
        <v>1700</v>
      </c>
      <c r="H312" s="671" t="s">
        <v>529</v>
      </c>
      <c r="I312" s="671" t="s">
        <v>1980</v>
      </c>
      <c r="J312" s="671" t="s">
        <v>1981</v>
      </c>
      <c r="K312" s="671" t="s">
        <v>1982</v>
      </c>
      <c r="L312" s="705">
        <v>0</v>
      </c>
      <c r="M312" s="705">
        <v>0</v>
      </c>
      <c r="N312" s="671">
        <v>1</v>
      </c>
      <c r="O312" s="706">
        <v>1</v>
      </c>
      <c r="P312" s="705"/>
      <c r="Q312" s="682"/>
      <c r="R312" s="671"/>
      <c r="S312" s="682">
        <v>0</v>
      </c>
      <c r="T312" s="706"/>
      <c r="U312" s="242">
        <v>0</v>
      </c>
    </row>
    <row r="313" spans="1:21" ht="14.4" customHeight="1" x14ac:dyDescent="0.3">
      <c r="A313" s="680">
        <v>11</v>
      </c>
      <c r="B313" s="671" t="s">
        <v>530</v>
      </c>
      <c r="C313" s="671">
        <v>89301112</v>
      </c>
      <c r="D313" s="703" t="s">
        <v>2331</v>
      </c>
      <c r="E313" s="704" t="s">
        <v>1553</v>
      </c>
      <c r="F313" s="671" t="s">
        <v>1539</v>
      </c>
      <c r="G313" s="671" t="s">
        <v>1704</v>
      </c>
      <c r="H313" s="671" t="s">
        <v>529</v>
      </c>
      <c r="I313" s="671" t="s">
        <v>1983</v>
      </c>
      <c r="J313" s="671" t="s">
        <v>1706</v>
      </c>
      <c r="K313" s="671" t="s">
        <v>1984</v>
      </c>
      <c r="L313" s="705">
        <v>934.8</v>
      </c>
      <c r="M313" s="705">
        <v>934.8</v>
      </c>
      <c r="N313" s="671">
        <v>1</v>
      </c>
      <c r="O313" s="706">
        <v>1</v>
      </c>
      <c r="P313" s="705"/>
      <c r="Q313" s="682">
        <v>0</v>
      </c>
      <c r="R313" s="671"/>
      <c r="S313" s="682">
        <v>0</v>
      </c>
      <c r="T313" s="706"/>
      <c r="U313" s="242">
        <v>0</v>
      </c>
    </row>
    <row r="314" spans="1:21" ht="14.4" customHeight="1" x14ac:dyDescent="0.3">
      <c r="A314" s="680">
        <v>11</v>
      </c>
      <c r="B314" s="671" t="s">
        <v>530</v>
      </c>
      <c r="C314" s="671">
        <v>89301112</v>
      </c>
      <c r="D314" s="703" t="s">
        <v>2331</v>
      </c>
      <c r="E314" s="704" t="s">
        <v>1553</v>
      </c>
      <c r="F314" s="671" t="s">
        <v>1539</v>
      </c>
      <c r="G314" s="671" t="s">
        <v>1704</v>
      </c>
      <c r="H314" s="671" t="s">
        <v>529</v>
      </c>
      <c r="I314" s="671" t="s">
        <v>1708</v>
      </c>
      <c r="J314" s="671" t="s">
        <v>1709</v>
      </c>
      <c r="K314" s="671" t="s">
        <v>1710</v>
      </c>
      <c r="L314" s="705">
        <v>35.75</v>
      </c>
      <c r="M314" s="705">
        <v>214.5</v>
      </c>
      <c r="N314" s="671">
        <v>6</v>
      </c>
      <c r="O314" s="706">
        <v>4</v>
      </c>
      <c r="P314" s="705">
        <v>214.5</v>
      </c>
      <c r="Q314" s="682">
        <v>1</v>
      </c>
      <c r="R314" s="671">
        <v>6</v>
      </c>
      <c r="S314" s="682">
        <v>1</v>
      </c>
      <c r="T314" s="706">
        <v>4</v>
      </c>
      <c r="U314" s="242">
        <v>1</v>
      </c>
    </row>
    <row r="315" spans="1:21" ht="14.4" customHeight="1" x14ac:dyDescent="0.3">
      <c r="A315" s="680">
        <v>11</v>
      </c>
      <c r="B315" s="671" t="s">
        <v>530</v>
      </c>
      <c r="C315" s="671">
        <v>89301112</v>
      </c>
      <c r="D315" s="703" t="s">
        <v>2331</v>
      </c>
      <c r="E315" s="704" t="s">
        <v>1553</v>
      </c>
      <c r="F315" s="671" t="s">
        <v>1539</v>
      </c>
      <c r="G315" s="671" t="s">
        <v>1704</v>
      </c>
      <c r="H315" s="671" t="s">
        <v>529</v>
      </c>
      <c r="I315" s="671" t="s">
        <v>1985</v>
      </c>
      <c r="J315" s="671" t="s">
        <v>1986</v>
      </c>
      <c r="K315" s="671" t="s">
        <v>1987</v>
      </c>
      <c r="L315" s="705">
        <v>553</v>
      </c>
      <c r="M315" s="705">
        <v>1106</v>
      </c>
      <c r="N315" s="671">
        <v>2</v>
      </c>
      <c r="O315" s="706">
        <v>1</v>
      </c>
      <c r="P315" s="705"/>
      <c r="Q315" s="682">
        <v>0</v>
      </c>
      <c r="R315" s="671"/>
      <c r="S315" s="682">
        <v>0</v>
      </c>
      <c r="T315" s="706"/>
      <c r="U315" s="242">
        <v>0</v>
      </c>
    </row>
    <row r="316" spans="1:21" ht="14.4" customHeight="1" x14ac:dyDescent="0.3">
      <c r="A316" s="680">
        <v>11</v>
      </c>
      <c r="B316" s="671" t="s">
        <v>530</v>
      </c>
      <c r="C316" s="671">
        <v>89301112</v>
      </c>
      <c r="D316" s="703" t="s">
        <v>2331</v>
      </c>
      <c r="E316" s="704" t="s">
        <v>1553</v>
      </c>
      <c r="F316" s="671" t="s">
        <v>1539</v>
      </c>
      <c r="G316" s="671" t="s">
        <v>1589</v>
      </c>
      <c r="H316" s="671" t="s">
        <v>529</v>
      </c>
      <c r="I316" s="671" t="s">
        <v>1665</v>
      </c>
      <c r="J316" s="671" t="s">
        <v>1666</v>
      </c>
      <c r="K316" s="671" t="s">
        <v>1667</v>
      </c>
      <c r="L316" s="705">
        <v>200</v>
      </c>
      <c r="M316" s="705">
        <v>400</v>
      </c>
      <c r="N316" s="671">
        <v>2</v>
      </c>
      <c r="O316" s="706">
        <v>1</v>
      </c>
      <c r="P316" s="705">
        <v>400</v>
      </c>
      <c r="Q316" s="682">
        <v>1</v>
      </c>
      <c r="R316" s="671">
        <v>2</v>
      </c>
      <c r="S316" s="682">
        <v>1</v>
      </c>
      <c r="T316" s="706">
        <v>1</v>
      </c>
      <c r="U316" s="242">
        <v>1</v>
      </c>
    </row>
    <row r="317" spans="1:21" ht="14.4" customHeight="1" x14ac:dyDescent="0.3">
      <c r="A317" s="680">
        <v>11</v>
      </c>
      <c r="B317" s="671" t="s">
        <v>530</v>
      </c>
      <c r="C317" s="671">
        <v>89301112</v>
      </c>
      <c r="D317" s="703" t="s">
        <v>2331</v>
      </c>
      <c r="E317" s="704" t="s">
        <v>1553</v>
      </c>
      <c r="F317" s="671" t="s">
        <v>1539</v>
      </c>
      <c r="G317" s="671" t="s">
        <v>1589</v>
      </c>
      <c r="H317" s="671" t="s">
        <v>529</v>
      </c>
      <c r="I317" s="671" t="s">
        <v>1988</v>
      </c>
      <c r="J317" s="671" t="s">
        <v>1989</v>
      </c>
      <c r="K317" s="671" t="s">
        <v>1990</v>
      </c>
      <c r="L317" s="705">
        <v>188.02</v>
      </c>
      <c r="M317" s="705">
        <v>188.02</v>
      </c>
      <c r="N317" s="671">
        <v>1</v>
      </c>
      <c r="O317" s="706">
        <v>1</v>
      </c>
      <c r="P317" s="705"/>
      <c r="Q317" s="682">
        <v>0</v>
      </c>
      <c r="R317" s="671"/>
      <c r="S317" s="682">
        <v>0</v>
      </c>
      <c r="T317" s="706"/>
      <c r="U317" s="242">
        <v>0</v>
      </c>
    </row>
    <row r="318" spans="1:21" ht="14.4" customHeight="1" x14ac:dyDescent="0.3">
      <c r="A318" s="680">
        <v>11</v>
      </c>
      <c r="B318" s="671" t="s">
        <v>530</v>
      </c>
      <c r="C318" s="671">
        <v>89301112</v>
      </c>
      <c r="D318" s="703" t="s">
        <v>2331</v>
      </c>
      <c r="E318" s="704" t="s">
        <v>1553</v>
      </c>
      <c r="F318" s="671" t="s">
        <v>1539</v>
      </c>
      <c r="G318" s="671" t="s">
        <v>1589</v>
      </c>
      <c r="H318" s="671" t="s">
        <v>529</v>
      </c>
      <c r="I318" s="671" t="s">
        <v>1590</v>
      </c>
      <c r="J318" s="671" t="s">
        <v>1591</v>
      </c>
      <c r="K318" s="671" t="s">
        <v>1592</v>
      </c>
      <c r="L318" s="705">
        <v>278.75</v>
      </c>
      <c r="M318" s="705">
        <v>1672.5</v>
      </c>
      <c r="N318" s="671">
        <v>6</v>
      </c>
      <c r="O318" s="706">
        <v>3</v>
      </c>
      <c r="P318" s="705">
        <v>1672.5</v>
      </c>
      <c r="Q318" s="682">
        <v>1</v>
      </c>
      <c r="R318" s="671">
        <v>6</v>
      </c>
      <c r="S318" s="682">
        <v>1</v>
      </c>
      <c r="T318" s="706">
        <v>3</v>
      </c>
      <c r="U318" s="242">
        <v>1</v>
      </c>
    </row>
    <row r="319" spans="1:21" ht="14.4" customHeight="1" x14ac:dyDescent="0.3">
      <c r="A319" s="680">
        <v>11</v>
      </c>
      <c r="B319" s="671" t="s">
        <v>530</v>
      </c>
      <c r="C319" s="671">
        <v>89301112</v>
      </c>
      <c r="D319" s="703" t="s">
        <v>2331</v>
      </c>
      <c r="E319" s="704" t="s">
        <v>1553</v>
      </c>
      <c r="F319" s="671" t="s">
        <v>1539</v>
      </c>
      <c r="G319" s="671" t="s">
        <v>1711</v>
      </c>
      <c r="H319" s="671" t="s">
        <v>529</v>
      </c>
      <c r="I319" s="671" t="s">
        <v>1712</v>
      </c>
      <c r="J319" s="671" t="s">
        <v>1713</v>
      </c>
      <c r="K319" s="671" t="s">
        <v>1714</v>
      </c>
      <c r="L319" s="705">
        <v>1659.44</v>
      </c>
      <c r="M319" s="705">
        <v>3318.88</v>
      </c>
      <c r="N319" s="671">
        <v>2</v>
      </c>
      <c r="O319" s="706">
        <v>2</v>
      </c>
      <c r="P319" s="705">
        <v>3318.88</v>
      </c>
      <c r="Q319" s="682">
        <v>1</v>
      </c>
      <c r="R319" s="671">
        <v>2</v>
      </c>
      <c r="S319" s="682">
        <v>1</v>
      </c>
      <c r="T319" s="706">
        <v>2</v>
      </c>
      <c r="U319" s="242">
        <v>1</v>
      </c>
    </row>
    <row r="320" spans="1:21" ht="14.4" customHeight="1" x14ac:dyDescent="0.3">
      <c r="A320" s="680">
        <v>11</v>
      </c>
      <c r="B320" s="671" t="s">
        <v>530</v>
      </c>
      <c r="C320" s="671">
        <v>89301112</v>
      </c>
      <c r="D320" s="703" t="s">
        <v>2331</v>
      </c>
      <c r="E320" s="704" t="s">
        <v>1553</v>
      </c>
      <c r="F320" s="671" t="s">
        <v>1539</v>
      </c>
      <c r="G320" s="671" t="s">
        <v>1593</v>
      </c>
      <c r="H320" s="671" t="s">
        <v>529</v>
      </c>
      <c r="I320" s="671" t="s">
        <v>1991</v>
      </c>
      <c r="J320" s="671" t="s">
        <v>1992</v>
      </c>
      <c r="K320" s="671" t="s">
        <v>1993</v>
      </c>
      <c r="L320" s="705">
        <v>1575</v>
      </c>
      <c r="M320" s="705">
        <v>1575</v>
      </c>
      <c r="N320" s="671">
        <v>1</v>
      </c>
      <c r="O320" s="706">
        <v>1</v>
      </c>
      <c r="P320" s="705">
        <v>1575</v>
      </c>
      <c r="Q320" s="682">
        <v>1</v>
      </c>
      <c r="R320" s="671">
        <v>1</v>
      </c>
      <c r="S320" s="682">
        <v>1</v>
      </c>
      <c r="T320" s="706">
        <v>1</v>
      </c>
      <c r="U320" s="242">
        <v>1</v>
      </c>
    </row>
    <row r="321" spans="1:21" ht="14.4" customHeight="1" x14ac:dyDescent="0.3">
      <c r="A321" s="680">
        <v>11</v>
      </c>
      <c r="B321" s="671" t="s">
        <v>530</v>
      </c>
      <c r="C321" s="671">
        <v>89301112</v>
      </c>
      <c r="D321" s="703" t="s">
        <v>2331</v>
      </c>
      <c r="E321" s="704" t="s">
        <v>1553</v>
      </c>
      <c r="F321" s="671" t="s">
        <v>1539</v>
      </c>
      <c r="G321" s="671" t="s">
        <v>1593</v>
      </c>
      <c r="H321" s="671" t="s">
        <v>529</v>
      </c>
      <c r="I321" s="671" t="s">
        <v>1617</v>
      </c>
      <c r="J321" s="671" t="s">
        <v>1618</v>
      </c>
      <c r="K321" s="671" t="s">
        <v>1619</v>
      </c>
      <c r="L321" s="705">
        <v>350</v>
      </c>
      <c r="M321" s="705">
        <v>1050</v>
      </c>
      <c r="N321" s="671">
        <v>3</v>
      </c>
      <c r="O321" s="706">
        <v>3</v>
      </c>
      <c r="P321" s="705">
        <v>700</v>
      </c>
      <c r="Q321" s="682">
        <v>0.66666666666666663</v>
      </c>
      <c r="R321" s="671">
        <v>2</v>
      </c>
      <c r="S321" s="682">
        <v>0.66666666666666663</v>
      </c>
      <c r="T321" s="706">
        <v>2</v>
      </c>
      <c r="U321" s="242">
        <v>0.66666666666666663</v>
      </c>
    </row>
    <row r="322" spans="1:21" ht="14.4" customHeight="1" x14ac:dyDescent="0.3">
      <c r="A322" s="680">
        <v>11</v>
      </c>
      <c r="B322" s="671" t="s">
        <v>530</v>
      </c>
      <c r="C322" s="671">
        <v>89301112</v>
      </c>
      <c r="D322" s="703" t="s">
        <v>2331</v>
      </c>
      <c r="E322" s="704" t="s">
        <v>1553</v>
      </c>
      <c r="F322" s="671" t="s">
        <v>1539</v>
      </c>
      <c r="G322" s="671" t="s">
        <v>1593</v>
      </c>
      <c r="H322" s="671" t="s">
        <v>529</v>
      </c>
      <c r="I322" s="671" t="s">
        <v>1994</v>
      </c>
      <c r="J322" s="671" t="s">
        <v>1995</v>
      </c>
      <c r="K322" s="671" t="s">
        <v>1996</v>
      </c>
      <c r="L322" s="705">
        <v>350</v>
      </c>
      <c r="M322" s="705">
        <v>350</v>
      </c>
      <c r="N322" s="671">
        <v>1</v>
      </c>
      <c r="O322" s="706">
        <v>1</v>
      </c>
      <c r="P322" s="705"/>
      <c r="Q322" s="682">
        <v>0</v>
      </c>
      <c r="R322" s="671"/>
      <c r="S322" s="682">
        <v>0</v>
      </c>
      <c r="T322" s="706"/>
      <c r="U322" s="242">
        <v>0</v>
      </c>
    </row>
    <row r="323" spans="1:21" ht="14.4" customHeight="1" x14ac:dyDescent="0.3">
      <c r="A323" s="680">
        <v>11</v>
      </c>
      <c r="B323" s="671" t="s">
        <v>530</v>
      </c>
      <c r="C323" s="671">
        <v>89301112</v>
      </c>
      <c r="D323" s="703" t="s">
        <v>2331</v>
      </c>
      <c r="E323" s="704" t="s">
        <v>1553</v>
      </c>
      <c r="F323" s="671" t="s">
        <v>1539</v>
      </c>
      <c r="G323" s="671" t="s">
        <v>1593</v>
      </c>
      <c r="H323" s="671" t="s">
        <v>529</v>
      </c>
      <c r="I323" s="671" t="s">
        <v>1997</v>
      </c>
      <c r="J323" s="671" t="s">
        <v>1998</v>
      </c>
      <c r="K323" s="671" t="s">
        <v>1999</v>
      </c>
      <c r="L323" s="705">
        <v>1600</v>
      </c>
      <c r="M323" s="705">
        <v>3200</v>
      </c>
      <c r="N323" s="671">
        <v>2</v>
      </c>
      <c r="O323" s="706">
        <v>1</v>
      </c>
      <c r="P323" s="705"/>
      <c r="Q323" s="682">
        <v>0</v>
      </c>
      <c r="R323" s="671"/>
      <c r="S323" s="682">
        <v>0</v>
      </c>
      <c r="T323" s="706"/>
      <c r="U323" s="242">
        <v>0</v>
      </c>
    </row>
    <row r="324" spans="1:21" ht="14.4" customHeight="1" x14ac:dyDescent="0.3">
      <c r="A324" s="680">
        <v>11</v>
      </c>
      <c r="B324" s="671" t="s">
        <v>530</v>
      </c>
      <c r="C324" s="671">
        <v>89301112</v>
      </c>
      <c r="D324" s="703" t="s">
        <v>2331</v>
      </c>
      <c r="E324" s="704" t="s">
        <v>1553</v>
      </c>
      <c r="F324" s="671" t="s">
        <v>1539</v>
      </c>
      <c r="G324" s="671" t="s">
        <v>1593</v>
      </c>
      <c r="H324" s="671" t="s">
        <v>529</v>
      </c>
      <c r="I324" s="671" t="s">
        <v>2000</v>
      </c>
      <c r="J324" s="671" t="s">
        <v>2001</v>
      </c>
      <c r="K324" s="671" t="s">
        <v>2002</v>
      </c>
      <c r="L324" s="705">
        <v>2202.1999999999998</v>
      </c>
      <c r="M324" s="705">
        <v>2202.1999999999998</v>
      </c>
      <c r="N324" s="671">
        <v>1</v>
      </c>
      <c r="O324" s="706">
        <v>1</v>
      </c>
      <c r="P324" s="705">
        <v>2202.1999999999998</v>
      </c>
      <c r="Q324" s="682">
        <v>1</v>
      </c>
      <c r="R324" s="671">
        <v>1</v>
      </c>
      <c r="S324" s="682">
        <v>1</v>
      </c>
      <c r="T324" s="706">
        <v>1</v>
      </c>
      <c r="U324" s="242">
        <v>1</v>
      </c>
    </row>
    <row r="325" spans="1:21" ht="14.4" customHeight="1" x14ac:dyDescent="0.3">
      <c r="A325" s="680">
        <v>11</v>
      </c>
      <c r="B325" s="671" t="s">
        <v>530</v>
      </c>
      <c r="C325" s="671">
        <v>89301112</v>
      </c>
      <c r="D325" s="703" t="s">
        <v>2331</v>
      </c>
      <c r="E325" s="704" t="s">
        <v>1553</v>
      </c>
      <c r="F325" s="671" t="s">
        <v>1539</v>
      </c>
      <c r="G325" s="671" t="s">
        <v>1593</v>
      </c>
      <c r="H325" s="671" t="s">
        <v>529</v>
      </c>
      <c r="I325" s="671" t="s">
        <v>2003</v>
      </c>
      <c r="J325" s="671" t="s">
        <v>2004</v>
      </c>
      <c r="K325" s="671" t="s">
        <v>2005</v>
      </c>
      <c r="L325" s="705">
        <v>58.5</v>
      </c>
      <c r="M325" s="705">
        <v>58.5</v>
      </c>
      <c r="N325" s="671">
        <v>1</v>
      </c>
      <c r="O325" s="706">
        <v>1</v>
      </c>
      <c r="P325" s="705"/>
      <c r="Q325" s="682">
        <v>0</v>
      </c>
      <c r="R325" s="671"/>
      <c r="S325" s="682">
        <v>0</v>
      </c>
      <c r="T325" s="706"/>
      <c r="U325" s="242">
        <v>0</v>
      </c>
    </row>
    <row r="326" spans="1:21" ht="14.4" customHeight="1" x14ac:dyDescent="0.3">
      <c r="A326" s="680">
        <v>11</v>
      </c>
      <c r="B326" s="671" t="s">
        <v>530</v>
      </c>
      <c r="C326" s="671">
        <v>89301112</v>
      </c>
      <c r="D326" s="703" t="s">
        <v>2331</v>
      </c>
      <c r="E326" s="704" t="s">
        <v>1553</v>
      </c>
      <c r="F326" s="671" t="s">
        <v>1539</v>
      </c>
      <c r="G326" s="671" t="s">
        <v>1593</v>
      </c>
      <c r="H326" s="671" t="s">
        <v>529</v>
      </c>
      <c r="I326" s="671" t="s">
        <v>2006</v>
      </c>
      <c r="J326" s="671" t="s">
        <v>2007</v>
      </c>
      <c r="K326" s="671" t="s">
        <v>2008</v>
      </c>
      <c r="L326" s="705">
        <v>300</v>
      </c>
      <c r="M326" s="705">
        <v>300</v>
      </c>
      <c r="N326" s="671">
        <v>1</v>
      </c>
      <c r="O326" s="706">
        <v>1</v>
      </c>
      <c r="P326" s="705"/>
      <c r="Q326" s="682">
        <v>0</v>
      </c>
      <c r="R326" s="671"/>
      <c r="S326" s="682">
        <v>0</v>
      </c>
      <c r="T326" s="706"/>
      <c r="U326" s="242">
        <v>0</v>
      </c>
    </row>
    <row r="327" spans="1:21" ht="14.4" customHeight="1" x14ac:dyDescent="0.3">
      <c r="A327" s="680">
        <v>11</v>
      </c>
      <c r="B327" s="671" t="s">
        <v>530</v>
      </c>
      <c r="C327" s="671">
        <v>89301112</v>
      </c>
      <c r="D327" s="703" t="s">
        <v>2331</v>
      </c>
      <c r="E327" s="704" t="s">
        <v>1553</v>
      </c>
      <c r="F327" s="671" t="s">
        <v>1539</v>
      </c>
      <c r="G327" s="671" t="s">
        <v>1593</v>
      </c>
      <c r="H327" s="671" t="s">
        <v>529</v>
      </c>
      <c r="I327" s="671" t="s">
        <v>1836</v>
      </c>
      <c r="J327" s="671" t="s">
        <v>1837</v>
      </c>
      <c r="K327" s="671" t="s">
        <v>1838</v>
      </c>
      <c r="L327" s="705">
        <v>100</v>
      </c>
      <c r="M327" s="705">
        <v>200</v>
      </c>
      <c r="N327" s="671">
        <v>2</v>
      </c>
      <c r="O327" s="706">
        <v>2</v>
      </c>
      <c r="P327" s="705">
        <v>100</v>
      </c>
      <c r="Q327" s="682">
        <v>0.5</v>
      </c>
      <c r="R327" s="671">
        <v>1</v>
      </c>
      <c r="S327" s="682">
        <v>0.5</v>
      </c>
      <c r="T327" s="706">
        <v>1</v>
      </c>
      <c r="U327" s="242">
        <v>0.5</v>
      </c>
    </row>
    <row r="328" spans="1:21" ht="14.4" customHeight="1" x14ac:dyDescent="0.3">
      <c r="A328" s="680">
        <v>11</v>
      </c>
      <c r="B328" s="671" t="s">
        <v>530</v>
      </c>
      <c r="C328" s="671">
        <v>89301112</v>
      </c>
      <c r="D328" s="703" t="s">
        <v>2331</v>
      </c>
      <c r="E328" s="704" t="s">
        <v>1553</v>
      </c>
      <c r="F328" s="671" t="s">
        <v>1539</v>
      </c>
      <c r="G328" s="671" t="s">
        <v>1593</v>
      </c>
      <c r="H328" s="671" t="s">
        <v>529</v>
      </c>
      <c r="I328" s="671" t="s">
        <v>2009</v>
      </c>
      <c r="J328" s="671" t="s">
        <v>2010</v>
      </c>
      <c r="K328" s="671"/>
      <c r="L328" s="705">
        <v>250</v>
      </c>
      <c r="M328" s="705">
        <v>250</v>
      </c>
      <c r="N328" s="671">
        <v>1</v>
      </c>
      <c r="O328" s="706">
        <v>1</v>
      </c>
      <c r="P328" s="705">
        <v>250</v>
      </c>
      <c r="Q328" s="682">
        <v>1</v>
      </c>
      <c r="R328" s="671">
        <v>1</v>
      </c>
      <c r="S328" s="682">
        <v>1</v>
      </c>
      <c r="T328" s="706">
        <v>1</v>
      </c>
      <c r="U328" s="242">
        <v>1</v>
      </c>
    </row>
    <row r="329" spans="1:21" ht="14.4" customHeight="1" x14ac:dyDescent="0.3">
      <c r="A329" s="680">
        <v>11</v>
      </c>
      <c r="B329" s="671" t="s">
        <v>530</v>
      </c>
      <c r="C329" s="671">
        <v>89301112</v>
      </c>
      <c r="D329" s="703" t="s">
        <v>2331</v>
      </c>
      <c r="E329" s="704" t="s">
        <v>1553</v>
      </c>
      <c r="F329" s="671" t="s">
        <v>1539</v>
      </c>
      <c r="G329" s="671" t="s">
        <v>1593</v>
      </c>
      <c r="H329" s="671" t="s">
        <v>529</v>
      </c>
      <c r="I329" s="671" t="s">
        <v>2011</v>
      </c>
      <c r="J329" s="671" t="s">
        <v>2012</v>
      </c>
      <c r="K329" s="671" t="s">
        <v>2013</v>
      </c>
      <c r="L329" s="705">
        <v>338.94</v>
      </c>
      <c r="M329" s="705">
        <v>338.94</v>
      </c>
      <c r="N329" s="671">
        <v>1</v>
      </c>
      <c r="O329" s="706">
        <v>1</v>
      </c>
      <c r="P329" s="705">
        <v>338.94</v>
      </c>
      <c r="Q329" s="682">
        <v>1</v>
      </c>
      <c r="R329" s="671">
        <v>1</v>
      </c>
      <c r="S329" s="682">
        <v>1</v>
      </c>
      <c r="T329" s="706">
        <v>1</v>
      </c>
      <c r="U329" s="242">
        <v>1</v>
      </c>
    </row>
    <row r="330" spans="1:21" ht="14.4" customHeight="1" x14ac:dyDescent="0.3">
      <c r="A330" s="680">
        <v>11</v>
      </c>
      <c r="B330" s="671" t="s">
        <v>530</v>
      </c>
      <c r="C330" s="671">
        <v>89301112</v>
      </c>
      <c r="D330" s="703" t="s">
        <v>2331</v>
      </c>
      <c r="E330" s="704" t="s">
        <v>1553</v>
      </c>
      <c r="F330" s="671" t="s">
        <v>1539</v>
      </c>
      <c r="G330" s="671" t="s">
        <v>1593</v>
      </c>
      <c r="H330" s="671" t="s">
        <v>529</v>
      </c>
      <c r="I330" s="671" t="s">
        <v>2014</v>
      </c>
      <c r="J330" s="671" t="s">
        <v>2015</v>
      </c>
      <c r="K330" s="671" t="s">
        <v>2016</v>
      </c>
      <c r="L330" s="705">
        <v>180</v>
      </c>
      <c r="M330" s="705">
        <v>180</v>
      </c>
      <c r="N330" s="671">
        <v>1</v>
      </c>
      <c r="O330" s="706">
        <v>1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11</v>
      </c>
      <c r="B331" s="671" t="s">
        <v>530</v>
      </c>
      <c r="C331" s="671">
        <v>89301112</v>
      </c>
      <c r="D331" s="703" t="s">
        <v>2331</v>
      </c>
      <c r="E331" s="704" t="s">
        <v>1553</v>
      </c>
      <c r="F331" s="671" t="s">
        <v>1539</v>
      </c>
      <c r="G331" s="671" t="s">
        <v>1593</v>
      </c>
      <c r="H331" s="671" t="s">
        <v>529</v>
      </c>
      <c r="I331" s="671" t="s">
        <v>1782</v>
      </c>
      <c r="J331" s="671" t="s">
        <v>1727</v>
      </c>
      <c r="K331" s="671" t="s">
        <v>1783</v>
      </c>
      <c r="L331" s="705">
        <v>2200</v>
      </c>
      <c r="M331" s="705">
        <v>2200</v>
      </c>
      <c r="N331" s="671">
        <v>1</v>
      </c>
      <c r="O331" s="706">
        <v>1</v>
      </c>
      <c r="P331" s="705">
        <v>2200</v>
      </c>
      <c r="Q331" s="682">
        <v>1</v>
      </c>
      <c r="R331" s="671">
        <v>1</v>
      </c>
      <c r="S331" s="682">
        <v>1</v>
      </c>
      <c r="T331" s="706">
        <v>1</v>
      </c>
      <c r="U331" s="242">
        <v>1</v>
      </c>
    </row>
    <row r="332" spans="1:21" ht="14.4" customHeight="1" x14ac:dyDescent="0.3">
      <c r="A332" s="680">
        <v>11</v>
      </c>
      <c r="B332" s="671" t="s">
        <v>530</v>
      </c>
      <c r="C332" s="671">
        <v>89301112</v>
      </c>
      <c r="D332" s="703" t="s">
        <v>2331</v>
      </c>
      <c r="E332" s="704" t="s">
        <v>1553</v>
      </c>
      <c r="F332" s="671" t="s">
        <v>1539</v>
      </c>
      <c r="G332" s="671" t="s">
        <v>1593</v>
      </c>
      <c r="H332" s="671" t="s">
        <v>529</v>
      </c>
      <c r="I332" s="671" t="s">
        <v>1656</v>
      </c>
      <c r="J332" s="671" t="s">
        <v>1657</v>
      </c>
      <c r="K332" s="671" t="s">
        <v>1658</v>
      </c>
      <c r="L332" s="705">
        <v>249.37</v>
      </c>
      <c r="M332" s="705">
        <v>249.37</v>
      </c>
      <c r="N332" s="671">
        <v>1</v>
      </c>
      <c r="O332" s="706">
        <v>1</v>
      </c>
      <c r="P332" s="705">
        <v>249.37</v>
      </c>
      <c r="Q332" s="682">
        <v>1</v>
      </c>
      <c r="R332" s="671">
        <v>1</v>
      </c>
      <c r="S332" s="682">
        <v>1</v>
      </c>
      <c r="T332" s="706">
        <v>1</v>
      </c>
      <c r="U332" s="242">
        <v>1</v>
      </c>
    </row>
    <row r="333" spans="1:21" ht="14.4" customHeight="1" x14ac:dyDescent="0.3">
      <c r="A333" s="680">
        <v>11</v>
      </c>
      <c r="B333" s="671" t="s">
        <v>530</v>
      </c>
      <c r="C333" s="671">
        <v>89301112</v>
      </c>
      <c r="D333" s="703" t="s">
        <v>2331</v>
      </c>
      <c r="E333" s="704" t="s">
        <v>1553</v>
      </c>
      <c r="F333" s="671" t="s">
        <v>1539</v>
      </c>
      <c r="G333" s="671" t="s">
        <v>1593</v>
      </c>
      <c r="H333" s="671" t="s">
        <v>529</v>
      </c>
      <c r="I333" s="671" t="s">
        <v>2017</v>
      </c>
      <c r="J333" s="671" t="s">
        <v>2018</v>
      </c>
      <c r="K333" s="671" t="s">
        <v>2019</v>
      </c>
      <c r="L333" s="705">
        <v>250</v>
      </c>
      <c r="M333" s="705">
        <v>250</v>
      </c>
      <c r="N333" s="671">
        <v>1</v>
      </c>
      <c r="O333" s="706">
        <v>1</v>
      </c>
      <c r="P333" s="705"/>
      <c r="Q333" s="682">
        <v>0</v>
      </c>
      <c r="R333" s="671"/>
      <c r="S333" s="682">
        <v>0</v>
      </c>
      <c r="T333" s="706"/>
      <c r="U333" s="242">
        <v>0</v>
      </c>
    </row>
    <row r="334" spans="1:21" ht="14.4" customHeight="1" x14ac:dyDescent="0.3">
      <c r="A334" s="680">
        <v>11</v>
      </c>
      <c r="B334" s="671" t="s">
        <v>530</v>
      </c>
      <c r="C334" s="671">
        <v>89301112</v>
      </c>
      <c r="D334" s="703" t="s">
        <v>2331</v>
      </c>
      <c r="E334" s="704" t="s">
        <v>1553</v>
      </c>
      <c r="F334" s="671" t="s">
        <v>1539</v>
      </c>
      <c r="G334" s="671" t="s">
        <v>1593</v>
      </c>
      <c r="H334" s="671" t="s">
        <v>529</v>
      </c>
      <c r="I334" s="671" t="s">
        <v>2020</v>
      </c>
      <c r="J334" s="671" t="s">
        <v>2021</v>
      </c>
      <c r="K334" s="671" t="s">
        <v>2022</v>
      </c>
      <c r="L334" s="705">
        <v>180</v>
      </c>
      <c r="M334" s="705">
        <v>180</v>
      </c>
      <c r="N334" s="671">
        <v>1</v>
      </c>
      <c r="O334" s="706">
        <v>1</v>
      </c>
      <c r="P334" s="705">
        <v>180</v>
      </c>
      <c r="Q334" s="682">
        <v>1</v>
      </c>
      <c r="R334" s="671">
        <v>1</v>
      </c>
      <c r="S334" s="682">
        <v>1</v>
      </c>
      <c r="T334" s="706">
        <v>1</v>
      </c>
      <c r="U334" s="242">
        <v>1</v>
      </c>
    </row>
    <row r="335" spans="1:21" ht="14.4" customHeight="1" x14ac:dyDescent="0.3">
      <c r="A335" s="680">
        <v>11</v>
      </c>
      <c r="B335" s="671" t="s">
        <v>530</v>
      </c>
      <c r="C335" s="671">
        <v>89301112</v>
      </c>
      <c r="D335" s="703" t="s">
        <v>2331</v>
      </c>
      <c r="E335" s="704" t="s">
        <v>1553</v>
      </c>
      <c r="F335" s="671" t="s">
        <v>1539</v>
      </c>
      <c r="G335" s="671" t="s">
        <v>1675</v>
      </c>
      <c r="H335" s="671" t="s">
        <v>529</v>
      </c>
      <c r="I335" s="671" t="s">
        <v>2023</v>
      </c>
      <c r="J335" s="671" t="s">
        <v>2024</v>
      </c>
      <c r="K335" s="671" t="s">
        <v>2025</v>
      </c>
      <c r="L335" s="705">
        <v>0</v>
      </c>
      <c r="M335" s="705">
        <v>0</v>
      </c>
      <c r="N335" s="671">
        <v>1</v>
      </c>
      <c r="O335" s="706">
        <v>1</v>
      </c>
      <c r="P335" s="705"/>
      <c r="Q335" s="682"/>
      <c r="R335" s="671"/>
      <c r="S335" s="682">
        <v>0</v>
      </c>
      <c r="T335" s="706"/>
      <c r="U335" s="242">
        <v>0</v>
      </c>
    </row>
    <row r="336" spans="1:21" ht="14.4" customHeight="1" x14ac:dyDescent="0.3">
      <c r="A336" s="680">
        <v>11</v>
      </c>
      <c r="B336" s="671" t="s">
        <v>530</v>
      </c>
      <c r="C336" s="671">
        <v>89301112</v>
      </c>
      <c r="D336" s="703" t="s">
        <v>2331</v>
      </c>
      <c r="E336" s="704" t="s">
        <v>1554</v>
      </c>
      <c r="F336" s="671" t="s">
        <v>1538</v>
      </c>
      <c r="G336" s="671" t="s">
        <v>1569</v>
      </c>
      <c r="H336" s="671" t="s">
        <v>742</v>
      </c>
      <c r="I336" s="671" t="s">
        <v>1121</v>
      </c>
      <c r="J336" s="671" t="s">
        <v>1502</v>
      </c>
      <c r="K336" s="671" t="s">
        <v>1503</v>
      </c>
      <c r="L336" s="705">
        <v>333.31</v>
      </c>
      <c r="M336" s="705">
        <v>333.31</v>
      </c>
      <c r="N336" s="671">
        <v>1</v>
      </c>
      <c r="O336" s="706">
        <v>1</v>
      </c>
      <c r="P336" s="705"/>
      <c r="Q336" s="682">
        <v>0</v>
      </c>
      <c r="R336" s="671"/>
      <c r="S336" s="682">
        <v>0</v>
      </c>
      <c r="T336" s="706"/>
      <c r="U336" s="242">
        <v>0</v>
      </c>
    </row>
    <row r="337" spans="1:21" ht="14.4" customHeight="1" x14ac:dyDescent="0.3">
      <c r="A337" s="680">
        <v>11</v>
      </c>
      <c r="B337" s="671" t="s">
        <v>530</v>
      </c>
      <c r="C337" s="671">
        <v>89301112</v>
      </c>
      <c r="D337" s="703" t="s">
        <v>2331</v>
      </c>
      <c r="E337" s="704" t="s">
        <v>1554</v>
      </c>
      <c r="F337" s="671" t="s">
        <v>1538</v>
      </c>
      <c r="G337" s="671" t="s">
        <v>1683</v>
      </c>
      <c r="H337" s="671" t="s">
        <v>529</v>
      </c>
      <c r="I337" s="671" t="s">
        <v>689</v>
      </c>
      <c r="J337" s="671" t="s">
        <v>690</v>
      </c>
      <c r="K337" s="671" t="s">
        <v>691</v>
      </c>
      <c r="L337" s="705">
        <v>84.78</v>
      </c>
      <c r="M337" s="705">
        <v>254.34</v>
      </c>
      <c r="N337" s="671">
        <v>3</v>
      </c>
      <c r="O337" s="706">
        <v>2.5</v>
      </c>
      <c r="P337" s="705">
        <v>254.34</v>
      </c>
      <c r="Q337" s="682">
        <v>1</v>
      </c>
      <c r="R337" s="671">
        <v>3</v>
      </c>
      <c r="S337" s="682">
        <v>1</v>
      </c>
      <c r="T337" s="706">
        <v>2.5</v>
      </c>
      <c r="U337" s="242">
        <v>1</v>
      </c>
    </row>
    <row r="338" spans="1:21" ht="14.4" customHeight="1" x14ac:dyDescent="0.3">
      <c r="A338" s="680">
        <v>11</v>
      </c>
      <c r="B338" s="671" t="s">
        <v>530</v>
      </c>
      <c r="C338" s="671">
        <v>89301112</v>
      </c>
      <c r="D338" s="703" t="s">
        <v>2331</v>
      </c>
      <c r="E338" s="704" t="s">
        <v>1554</v>
      </c>
      <c r="F338" s="671" t="s">
        <v>1538</v>
      </c>
      <c r="G338" s="671" t="s">
        <v>1683</v>
      </c>
      <c r="H338" s="671" t="s">
        <v>529</v>
      </c>
      <c r="I338" s="671" t="s">
        <v>2026</v>
      </c>
      <c r="J338" s="671" t="s">
        <v>1964</v>
      </c>
      <c r="K338" s="671" t="s">
        <v>2027</v>
      </c>
      <c r="L338" s="705">
        <v>37.68</v>
      </c>
      <c r="M338" s="705">
        <v>37.68</v>
      </c>
      <c r="N338" s="671">
        <v>1</v>
      </c>
      <c r="O338" s="706">
        <v>1</v>
      </c>
      <c r="P338" s="705">
        <v>37.68</v>
      </c>
      <c r="Q338" s="682">
        <v>1</v>
      </c>
      <c r="R338" s="671">
        <v>1</v>
      </c>
      <c r="S338" s="682">
        <v>1</v>
      </c>
      <c r="T338" s="706">
        <v>1</v>
      </c>
      <c r="U338" s="242">
        <v>1</v>
      </c>
    </row>
    <row r="339" spans="1:21" ht="14.4" customHeight="1" x14ac:dyDescent="0.3">
      <c r="A339" s="680">
        <v>11</v>
      </c>
      <c r="B339" s="671" t="s">
        <v>530</v>
      </c>
      <c r="C339" s="671">
        <v>89301112</v>
      </c>
      <c r="D339" s="703" t="s">
        <v>2331</v>
      </c>
      <c r="E339" s="704" t="s">
        <v>1554</v>
      </c>
      <c r="F339" s="671" t="s">
        <v>1538</v>
      </c>
      <c r="G339" s="671" t="s">
        <v>2028</v>
      </c>
      <c r="H339" s="671" t="s">
        <v>529</v>
      </c>
      <c r="I339" s="671" t="s">
        <v>2029</v>
      </c>
      <c r="J339" s="671" t="s">
        <v>2030</v>
      </c>
      <c r="K339" s="671" t="s">
        <v>2031</v>
      </c>
      <c r="L339" s="705">
        <v>0</v>
      </c>
      <c r="M339" s="705">
        <v>0</v>
      </c>
      <c r="N339" s="671">
        <v>1</v>
      </c>
      <c r="O339" s="706">
        <v>1</v>
      </c>
      <c r="P339" s="705">
        <v>0</v>
      </c>
      <c r="Q339" s="682"/>
      <c r="R339" s="671">
        <v>1</v>
      </c>
      <c r="S339" s="682">
        <v>1</v>
      </c>
      <c r="T339" s="706">
        <v>1</v>
      </c>
      <c r="U339" s="242">
        <v>1</v>
      </c>
    </row>
    <row r="340" spans="1:21" ht="14.4" customHeight="1" x14ac:dyDescent="0.3">
      <c r="A340" s="680">
        <v>11</v>
      </c>
      <c r="B340" s="671" t="s">
        <v>530</v>
      </c>
      <c r="C340" s="671">
        <v>89301112</v>
      </c>
      <c r="D340" s="703" t="s">
        <v>2331</v>
      </c>
      <c r="E340" s="704" t="s">
        <v>1554</v>
      </c>
      <c r="F340" s="671" t="s">
        <v>1538</v>
      </c>
      <c r="G340" s="671" t="s">
        <v>1748</v>
      </c>
      <c r="H340" s="671" t="s">
        <v>529</v>
      </c>
      <c r="I340" s="671" t="s">
        <v>2032</v>
      </c>
      <c r="J340" s="671" t="s">
        <v>2033</v>
      </c>
      <c r="K340" s="671" t="s">
        <v>1686</v>
      </c>
      <c r="L340" s="705">
        <v>0</v>
      </c>
      <c r="M340" s="705">
        <v>0</v>
      </c>
      <c r="N340" s="671">
        <v>2</v>
      </c>
      <c r="O340" s="706">
        <v>1</v>
      </c>
      <c r="P340" s="705">
        <v>0</v>
      </c>
      <c r="Q340" s="682"/>
      <c r="R340" s="671">
        <v>2</v>
      </c>
      <c r="S340" s="682">
        <v>1</v>
      </c>
      <c r="T340" s="706">
        <v>1</v>
      </c>
      <c r="U340" s="242">
        <v>1</v>
      </c>
    </row>
    <row r="341" spans="1:21" ht="14.4" customHeight="1" x14ac:dyDescent="0.3">
      <c r="A341" s="680">
        <v>11</v>
      </c>
      <c r="B341" s="671" t="s">
        <v>530</v>
      </c>
      <c r="C341" s="671">
        <v>89301112</v>
      </c>
      <c r="D341" s="703" t="s">
        <v>2331</v>
      </c>
      <c r="E341" s="704" t="s">
        <v>1554</v>
      </c>
      <c r="F341" s="671" t="s">
        <v>1538</v>
      </c>
      <c r="G341" s="671" t="s">
        <v>1748</v>
      </c>
      <c r="H341" s="671" t="s">
        <v>529</v>
      </c>
      <c r="I341" s="671" t="s">
        <v>1254</v>
      </c>
      <c r="J341" s="671" t="s">
        <v>1255</v>
      </c>
      <c r="K341" s="671" t="s">
        <v>1749</v>
      </c>
      <c r="L341" s="705">
        <v>63.67</v>
      </c>
      <c r="M341" s="705">
        <v>63.67</v>
      </c>
      <c r="N341" s="671">
        <v>1</v>
      </c>
      <c r="O341" s="706">
        <v>0.5</v>
      </c>
      <c r="P341" s="705"/>
      <c r="Q341" s="682">
        <v>0</v>
      </c>
      <c r="R341" s="671"/>
      <c r="S341" s="682">
        <v>0</v>
      </c>
      <c r="T341" s="706"/>
      <c r="U341" s="242">
        <v>0</v>
      </c>
    </row>
    <row r="342" spans="1:21" ht="14.4" customHeight="1" x14ac:dyDescent="0.3">
      <c r="A342" s="680">
        <v>11</v>
      </c>
      <c r="B342" s="671" t="s">
        <v>530</v>
      </c>
      <c r="C342" s="671">
        <v>89301112</v>
      </c>
      <c r="D342" s="703" t="s">
        <v>2331</v>
      </c>
      <c r="E342" s="704" t="s">
        <v>1554</v>
      </c>
      <c r="F342" s="671" t="s">
        <v>1538</v>
      </c>
      <c r="G342" s="671" t="s">
        <v>1574</v>
      </c>
      <c r="H342" s="671" t="s">
        <v>529</v>
      </c>
      <c r="I342" s="671" t="s">
        <v>897</v>
      </c>
      <c r="J342" s="671" t="s">
        <v>898</v>
      </c>
      <c r="K342" s="671" t="s">
        <v>1575</v>
      </c>
      <c r="L342" s="705">
        <v>0</v>
      </c>
      <c r="M342" s="705">
        <v>0</v>
      </c>
      <c r="N342" s="671">
        <v>1</v>
      </c>
      <c r="O342" s="706">
        <v>0.5</v>
      </c>
      <c r="P342" s="705"/>
      <c r="Q342" s="682"/>
      <c r="R342" s="671"/>
      <c r="S342" s="682">
        <v>0</v>
      </c>
      <c r="T342" s="706"/>
      <c r="U342" s="242">
        <v>0</v>
      </c>
    </row>
    <row r="343" spans="1:21" ht="14.4" customHeight="1" x14ac:dyDescent="0.3">
      <c r="A343" s="680">
        <v>11</v>
      </c>
      <c r="B343" s="671" t="s">
        <v>530</v>
      </c>
      <c r="C343" s="671">
        <v>89301112</v>
      </c>
      <c r="D343" s="703" t="s">
        <v>2331</v>
      </c>
      <c r="E343" s="704" t="s">
        <v>1554</v>
      </c>
      <c r="F343" s="671" t="s">
        <v>1538</v>
      </c>
      <c r="G343" s="671" t="s">
        <v>1814</v>
      </c>
      <c r="H343" s="671" t="s">
        <v>742</v>
      </c>
      <c r="I343" s="671" t="s">
        <v>2034</v>
      </c>
      <c r="J343" s="671" t="s">
        <v>2035</v>
      </c>
      <c r="K343" s="671" t="s">
        <v>1817</v>
      </c>
      <c r="L343" s="705">
        <v>193.26</v>
      </c>
      <c r="M343" s="705">
        <v>773.04</v>
      </c>
      <c r="N343" s="671">
        <v>4</v>
      </c>
      <c r="O343" s="706">
        <v>4</v>
      </c>
      <c r="P343" s="705">
        <v>579.78</v>
      </c>
      <c r="Q343" s="682">
        <v>0.75</v>
      </c>
      <c r="R343" s="671">
        <v>3</v>
      </c>
      <c r="S343" s="682">
        <v>0.75</v>
      </c>
      <c r="T343" s="706">
        <v>3</v>
      </c>
      <c r="U343" s="242">
        <v>0.75</v>
      </c>
    </row>
    <row r="344" spans="1:21" ht="14.4" customHeight="1" x14ac:dyDescent="0.3">
      <c r="A344" s="680">
        <v>11</v>
      </c>
      <c r="B344" s="671" t="s">
        <v>530</v>
      </c>
      <c r="C344" s="671">
        <v>89301112</v>
      </c>
      <c r="D344" s="703" t="s">
        <v>2331</v>
      </c>
      <c r="E344" s="704" t="s">
        <v>1554</v>
      </c>
      <c r="F344" s="671" t="s">
        <v>1538</v>
      </c>
      <c r="G344" s="671" t="s">
        <v>1576</v>
      </c>
      <c r="H344" s="671" t="s">
        <v>742</v>
      </c>
      <c r="I344" s="671" t="s">
        <v>797</v>
      </c>
      <c r="J344" s="671" t="s">
        <v>748</v>
      </c>
      <c r="K344" s="671" t="s">
        <v>798</v>
      </c>
      <c r="L344" s="705">
        <v>468.96</v>
      </c>
      <c r="M344" s="705">
        <v>1406.8799999999999</v>
      </c>
      <c r="N344" s="671">
        <v>3</v>
      </c>
      <c r="O344" s="706">
        <v>1</v>
      </c>
      <c r="P344" s="705"/>
      <c r="Q344" s="682">
        <v>0</v>
      </c>
      <c r="R344" s="671"/>
      <c r="S344" s="682">
        <v>0</v>
      </c>
      <c r="T344" s="706"/>
      <c r="U344" s="242">
        <v>0</v>
      </c>
    </row>
    <row r="345" spans="1:21" ht="14.4" customHeight="1" x14ac:dyDescent="0.3">
      <c r="A345" s="680">
        <v>11</v>
      </c>
      <c r="B345" s="671" t="s">
        <v>530</v>
      </c>
      <c r="C345" s="671">
        <v>89301112</v>
      </c>
      <c r="D345" s="703" t="s">
        <v>2331</v>
      </c>
      <c r="E345" s="704" t="s">
        <v>1554</v>
      </c>
      <c r="F345" s="671" t="s">
        <v>1538</v>
      </c>
      <c r="G345" s="671" t="s">
        <v>1577</v>
      </c>
      <c r="H345" s="671" t="s">
        <v>742</v>
      </c>
      <c r="I345" s="671" t="s">
        <v>790</v>
      </c>
      <c r="J345" s="671" t="s">
        <v>557</v>
      </c>
      <c r="K345" s="671" t="s">
        <v>1478</v>
      </c>
      <c r="L345" s="705">
        <v>48.31</v>
      </c>
      <c r="M345" s="705">
        <v>48.31</v>
      </c>
      <c r="N345" s="671">
        <v>1</v>
      </c>
      <c r="O345" s="706">
        <v>0.5</v>
      </c>
      <c r="P345" s="705">
        <v>48.31</v>
      </c>
      <c r="Q345" s="682">
        <v>1</v>
      </c>
      <c r="R345" s="671">
        <v>1</v>
      </c>
      <c r="S345" s="682">
        <v>1</v>
      </c>
      <c r="T345" s="706">
        <v>0.5</v>
      </c>
      <c r="U345" s="242">
        <v>1</v>
      </c>
    </row>
    <row r="346" spans="1:21" ht="14.4" customHeight="1" x14ac:dyDescent="0.3">
      <c r="A346" s="680">
        <v>11</v>
      </c>
      <c r="B346" s="671" t="s">
        <v>530</v>
      </c>
      <c r="C346" s="671">
        <v>89301112</v>
      </c>
      <c r="D346" s="703" t="s">
        <v>2331</v>
      </c>
      <c r="E346" s="704" t="s">
        <v>1554</v>
      </c>
      <c r="F346" s="671" t="s">
        <v>1538</v>
      </c>
      <c r="G346" s="671" t="s">
        <v>1577</v>
      </c>
      <c r="H346" s="671" t="s">
        <v>742</v>
      </c>
      <c r="I346" s="671" t="s">
        <v>1818</v>
      </c>
      <c r="J346" s="671" t="s">
        <v>557</v>
      </c>
      <c r="K346" s="671" t="s">
        <v>1819</v>
      </c>
      <c r="L346" s="705">
        <v>193.26</v>
      </c>
      <c r="M346" s="705">
        <v>193.26</v>
      </c>
      <c r="N346" s="671">
        <v>1</v>
      </c>
      <c r="O346" s="706">
        <v>1</v>
      </c>
      <c r="P346" s="705">
        <v>193.26</v>
      </c>
      <c r="Q346" s="682">
        <v>1</v>
      </c>
      <c r="R346" s="671">
        <v>1</v>
      </c>
      <c r="S346" s="682">
        <v>1</v>
      </c>
      <c r="T346" s="706">
        <v>1</v>
      </c>
      <c r="U346" s="242">
        <v>1</v>
      </c>
    </row>
    <row r="347" spans="1:21" ht="14.4" customHeight="1" x14ac:dyDescent="0.3">
      <c r="A347" s="680">
        <v>11</v>
      </c>
      <c r="B347" s="671" t="s">
        <v>530</v>
      </c>
      <c r="C347" s="671">
        <v>89301112</v>
      </c>
      <c r="D347" s="703" t="s">
        <v>2331</v>
      </c>
      <c r="E347" s="704" t="s">
        <v>1554</v>
      </c>
      <c r="F347" s="671" t="s">
        <v>1538</v>
      </c>
      <c r="G347" s="671" t="s">
        <v>2036</v>
      </c>
      <c r="H347" s="671" t="s">
        <v>529</v>
      </c>
      <c r="I347" s="671" t="s">
        <v>2037</v>
      </c>
      <c r="J347" s="671" t="s">
        <v>2038</v>
      </c>
      <c r="K347" s="671" t="s">
        <v>2039</v>
      </c>
      <c r="L347" s="705">
        <v>0</v>
      </c>
      <c r="M347" s="705">
        <v>0</v>
      </c>
      <c r="N347" s="671">
        <v>1</v>
      </c>
      <c r="O347" s="706">
        <v>0.5</v>
      </c>
      <c r="P347" s="705">
        <v>0</v>
      </c>
      <c r="Q347" s="682"/>
      <c r="R347" s="671">
        <v>1</v>
      </c>
      <c r="S347" s="682">
        <v>1</v>
      </c>
      <c r="T347" s="706">
        <v>0.5</v>
      </c>
      <c r="U347" s="242">
        <v>1</v>
      </c>
    </row>
    <row r="348" spans="1:21" ht="14.4" customHeight="1" x14ac:dyDescent="0.3">
      <c r="A348" s="680">
        <v>11</v>
      </c>
      <c r="B348" s="671" t="s">
        <v>530</v>
      </c>
      <c r="C348" s="671">
        <v>89301112</v>
      </c>
      <c r="D348" s="703" t="s">
        <v>2331</v>
      </c>
      <c r="E348" s="704" t="s">
        <v>1554</v>
      </c>
      <c r="F348" s="671" t="s">
        <v>1538</v>
      </c>
      <c r="G348" s="671" t="s">
        <v>2040</v>
      </c>
      <c r="H348" s="671" t="s">
        <v>529</v>
      </c>
      <c r="I348" s="671" t="s">
        <v>2041</v>
      </c>
      <c r="J348" s="671" t="s">
        <v>2042</v>
      </c>
      <c r="K348" s="671" t="s">
        <v>2043</v>
      </c>
      <c r="L348" s="705">
        <v>0</v>
      </c>
      <c r="M348" s="705">
        <v>0</v>
      </c>
      <c r="N348" s="671">
        <v>1</v>
      </c>
      <c r="O348" s="706">
        <v>0.5</v>
      </c>
      <c r="P348" s="705">
        <v>0</v>
      </c>
      <c r="Q348" s="682"/>
      <c r="R348" s="671">
        <v>1</v>
      </c>
      <c r="S348" s="682">
        <v>1</v>
      </c>
      <c r="T348" s="706">
        <v>0.5</v>
      </c>
      <c r="U348" s="242">
        <v>1</v>
      </c>
    </row>
    <row r="349" spans="1:21" ht="14.4" customHeight="1" x14ac:dyDescent="0.3">
      <c r="A349" s="680">
        <v>11</v>
      </c>
      <c r="B349" s="671" t="s">
        <v>530</v>
      </c>
      <c r="C349" s="671">
        <v>89301112</v>
      </c>
      <c r="D349" s="703" t="s">
        <v>2331</v>
      </c>
      <c r="E349" s="704" t="s">
        <v>1554</v>
      </c>
      <c r="F349" s="671" t="s">
        <v>1539</v>
      </c>
      <c r="G349" s="671" t="s">
        <v>1700</v>
      </c>
      <c r="H349" s="671" t="s">
        <v>529</v>
      </c>
      <c r="I349" s="671" t="s">
        <v>1701</v>
      </c>
      <c r="J349" s="671" t="s">
        <v>1702</v>
      </c>
      <c r="K349" s="671" t="s">
        <v>1703</v>
      </c>
      <c r="L349" s="705">
        <v>0</v>
      </c>
      <c r="M349" s="705">
        <v>0</v>
      </c>
      <c r="N349" s="671">
        <v>3</v>
      </c>
      <c r="O349" s="706">
        <v>3</v>
      </c>
      <c r="P349" s="705"/>
      <c r="Q349" s="682"/>
      <c r="R349" s="671"/>
      <c r="S349" s="682">
        <v>0</v>
      </c>
      <c r="T349" s="706"/>
      <c r="U349" s="242">
        <v>0</v>
      </c>
    </row>
    <row r="350" spans="1:21" ht="14.4" customHeight="1" x14ac:dyDescent="0.3">
      <c r="A350" s="680">
        <v>11</v>
      </c>
      <c r="B350" s="671" t="s">
        <v>530</v>
      </c>
      <c r="C350" s="671">
        <v>89301112</v>
      </c>
      <c r="D350" s="703" t="s">
        <v>2331</v>
      </c>
      <c r="E350" s="704" t="s">
        <v>1554</v>
      </c>
      <c r="F350" s="671" t="s">
        <v>1539</v>
      </c>
      <c r="G350" s="671" t="s">
        <v>1589</v>
      </c>
      <c r="H350" s="671" t="s">
        <v>529</v>
      </c>
      <c r="I350" s="671" t="s">
        <v>1665</v>
      </c>
      <c r="J350" s="671" t="s">
        <v>1666</v>
      </c>
      <c r="K350" s="671" t="s">
        <v>1667</v>
      </c>
      <c r="L350" s="705">
        <v>200</v>
      </c>
      <c r="M350" s="705">
        <v>800</v>
      </c>
      <c r="N350" s="671">
        <v>4</v>
      </c>
      <c r="O350" s="706">
        <v>2</v>
      </c>
      <c r="P350" s="705">
        <v>800</v>
      </c>
      <c r="Q350" s="682">
        <v>1</v>
      </c>
      <c r="R350" s="671">
        <v>4</v>
      </c>
      <c r="S350" s="682">
        <v>1</v>
      </c>
      <c r="T350" s="706">
        <v>2</v>
      </c>
      <c r="U350" s="242">
        <v>1</v>
      </c>
    </row>
    <row r="351" spans="1:21" ht="14.4" customHeight="1" x14ac:dyDescent="0.3">
      <c r="A351" s="680">
        <v>11</v>
      </c>
      <c r="B351" s="671" t="s">
        <v>530</v>
      </c>
      <c r="C351" s="671">
        <v>89301112</v>
      </c>
      <c r="D351" s="703" t="s">
        <v>2331</v>
      </c>
      <c r="E351" s="704" t="s">
        <v>1554</v>
      </c>
      <c r="F351" s="671" t="s">
        <v>1539</v>
      </c>
      <c r="G351" s="671" t="s">
        <v>1589</v>
      </c>
      <c r="H351" s="671" t="s">
        <v>529</v>
      </c>
      <c r="I351" s="671" t="s">
        <v>1590</v>
      </c>
      <c r="J351" s="671" t="s">
        <v>1591</v>
      </c>
      <c r="K351" s="671" t="s">
        <v>1592</v>
      </c>
      <c r="L351" s="705">
        <v>278.75</v>
      </c>
      <c r="M351" s="705">
        <v>13380</v>
      </c>
      <c r="N351" s="671">
        <v>48</v>
      </c>
      <c r="O351" s="706">
        <v>24</v>
      </c>
      <c r="P351" s="705">
        <v>12822.5</v>
      </c>
      <c r="Q351" s="682">
        <v>0.95833333333333337</v>
      </c>
      <c r="R351" s="671">
        <v>46</v>
      </c>
      <c r="S351" s="682">
        <v>0.95833333333333337</v>
      </c>
      <c r="T351" s="706">
        <v>23</v>
      </c>
      <c r="U351" s="242">
        <v>0.95833333333333337</v>
      </c>
    </row>
    <row r="352" spans="1:21" ht="14.4" customHeight="1" x14ac:dyDescent="0.3">
      <c r="A352" s="680">
        <v>11</v>
      </c>
      <c r="B352" s="671" t="s">
        <v>530</v>
      </c>
      <c r="C352" s="671">
        <v>89301112</v>
      </c>
      <c r="D352" s="703" t="s">
        <v>2331</v>
      </c>
      <c r="E352" s="704" t="s">
        <v>1554</v>
      </c>
      <c r="F352" s="671" t="s">
        <v>1539</v>
      </c>
      <c r="G352" s="671" t="s">
        <v>1589</v>
      </c>
      <c r="H352" s="671" t="s">
        <v>529</v>
      </c>
      <c r="I352" s="671" t="s">
        <v>2044</v>
      </c>
      <c r="J352" s="671" t="s">
        <v>2045</v>
      </c>
      <c r="K352" s="671" t="s">
        <v>2046</v>
      </c>
      <c r="L352" s="705">
        <v>300</v>
      </c>
      <c r="M352" s="705">
        <v>600</v>
      </c>
      <c r="N352" s="671">
        <v>2</v>
      </c>
      <c r="O352" s="706">
        <v>1</v>
      </c>
      <c r="P352" s="705">
        <v>600</v>
      </c>
      <c r="Q352" s="682">
        <v>1</v>
      </c>
      <c r="R352" s="671">
        <v>2</v>
      </c>
      <c r="S352" s="682">
        <v>1</v>
      </c>
      <c r="T352" s="706">
        <v>1</v>
      </c>
      <c r="U352" s="242">
        <v>1</v>
      </c>
    </row>
    <row r="353" spans="1:21" ht="14.4" customHeight="1" x14ac:dyDescent="0.3">
      <c r="A353" s="680">
        <v>11</v>
      </c>
      <c r="B353" s="671" t="s">
        <v>530</v>
      </c>
      <c r="C353" s="671">
        <v>89301112</v>
      </c>
      <c r="D353" s="703" t="s">
        <v>2331</v>
      </c>
      <c r="E353" s="704" t="s">
        <v>1554</v>
      </c>
      <c r="F353" s="671" t="s">
        <v>1539</v>
      </c>
      <c r="G353" s="671" t="s">
        <v>1711</v>
      </c>
      <c r="H353" s="671" t="s">
        <v>529</v>
      </c>
      <c r="I353" s="671" t="s">
        <v>2047</v>
      </c>
      <c r="J353" s="671" t="s">
        <v>2048</v>
      </c>
      <c r="K353" s="671" t="s">
        <v>2049</v>
      </c>
      <c r="L353" s="705">
        <v>1659.44</v>
      </c>
      <c r="M353" s="705">
        <v>1659.44</v>
      </c>
      <c r="N353" s="671">
        <v>1</v>
      </c>
      <c r="O353" s="706">
        <v>1</v>
      </c>
      <c r="P353" s="705">
        <v>1659.44</v>
      </c>
      <c r="Q353" s="682">
        <v>1</v>
      </c>
      <c r="R353" s="671">
        <v>1</v>
      </c>
      <c r="S353" s="682">
        <v>1</v>
      </c>
      <c r="T353" s="706">
        <v>1</v>
      </c>
      <c r="U353" s="242">
        <v>1</v>
      </c>
    </row>
    <row r="354" spans="1:21" ht="14.4" customHeight="1" x14ac:dyDescent="0.3">
      <c r="A354" s="680">
        <v>11</v>
      </c>
      <c r="B354" s="671" t="s">
        <v>530</v>
      </c>
      <c r="C354" s="671">
        <v>89301112</v>
      </c>
      <c r="D354" s="703" t="s">
        <v>2331</v>
      </c>
      <c r="E354" s="704" t="s">
        <v>1554</v>
      </c>
      <c r="F354" s="671" t="s">
        <v>1539</v>
      </c>
      <c r="G354" s="671" t="s">
        <v>1711</v>
      </c>
      <c r="H354" s="671" t="s">
        <v>529</v>
      </c>
      <c r="I354" s="671" t="s">
        <v>1827</v>
      </c>
      <c r="J354" s="671" t="s">
        <v>1828</v>
      </c>
      <c r="K354" s="671" t="s">
        <v>1829</v>
      </c>
      <c r="L354" s="705">
        <v>553.15</v>
      </c>
      <c r="M354" s="705">
        <v>18253.95</v>
      </c>
      <c r="N354" s="671">
        <v>33</v>
      </c>
      <c r="O354" s="706">
        <v>9</v>
      </c>
      <c r="P354" s="705">
        <v>18253.95</v>
      </c>
      <c r="Q354" s="682">
        <v>1</v>
      </c>
      <c r="R354" s="671">
        <v>33</v>
      </c>
      <c r="S354" s="682">
        <v>1</v>
      </c>
      <c r="T354" s="706">
        <v>9</v>
      </c>
      <c r="U354" s="242">
        <v>1</v>
      </c>
    </row>
    <row r="355" spans="1:21" ht="14.4" customHeight="1" x14ac:dyDescent="0.3">
      <c r="A355" s="680">
        <v>11</v>
      </c>
      <c r="B355" s="671" t="s">
        <v>530</v>
      </c>
      <c r="C355" s="671">
        <v>89301112</v>
      </c>
      <c r="D355" s="703" t="s">
        <v>2331</v>
      </c>
      <c r="E355" s="704" t="s">
        <v>1554</v>
      </c>
      <c r="F355" s="671" t="s">
        <v>1539</v>
      </c>
      <c r="G355" s="671" t="s">
        <v>1593</v>
      </c>
      <c r="H355" s="671" t="s">
        <v>529</v>
      </c>
      <c r="I355" s="671" t="s">
        <v>1997</v>
      </c>
      <c r="J355" s="671" t="s">
        <v>1998</v>
      </c>
      <c r="K355" s="671" t="s">
        <v>1999</v>
      </c>
      <c r="L355" s="705">
        <v>1600</v>
      </c>
      <c r="M355" s="705">
        <v>3200</v>
      </c>
      <c r="N355" s="671">
        <v>2</v>
      </c>
      <c r="O355" s="706">
        <v>2</v>
      </c>
      <c r="P355" s="705"/>
      <c r="Q355" s="682">
        <v>0</v>
      </c>
      <c r="R355" s="671"/>
      <c r="S355" s="682">
        <v>0</v>
      </c>
      <c r="T355" s="706"/>
      <c r="U355" s="242">
        <v>0</v>
      </c>
    </row>
    <row r="356" spans="1:21" ht="14.4" customHeight="1" x14ac:dyDescent="0.3">
      <c r="A356" s="680">
        <v>11</v>
      </c>
      <c r="B356" s="671" t="s">
        <v>530</v>
      </c>
      <c r="C356" s="671">
        <v>89301112</v>
      </c>
      <c r="D356" s="703" t="s">
        <v>2331</v>
      </c>
      <c r="E356" s="704" t="s">
        <v>1554</v>
      </c>
      <c r="F356" s="671" t="s">
        <v>1539</v>
      </c>
      <c r="G356" s="671" t="s">
        <v>1593</v>
      </c>
      <c r="H356" s="671" t="s">
        <v>529</v>
      </c>
      <c r="I356" s="671" t="s">
        <v>1606</v>
      </c>
      <c r="J356" s="671" t="s">
        <v>1607</v>
      </c>
      <c r="K356" s="671" t="s">
        <v>1608</v>
      </c>
      <c r="L356" s="705">
        <v>971.25</v>
      </c>
      <c r="M356" s="705">
        <v>971.25</v>
      </c>
      <c r="N356" s="671">
        <v>1</v>
      </c>
      <c r="O356" s="706">
        <v>1</v>
      </c>
      <c r="P356" s="705">
        <v>971.25</v>
      </c>
      <c r="Q356" s="682">
        <v>1</v>
      </c>
      <c r="R356" s="671">
        <v>1</v>
      </c>
      <c r="S356" s="682">
        <v>1</v>
      </c>
      <c r="T356" s="706">
        <v>1</v>
      </c>
      <c r="U356" s="242">
        <v>1</v>
      </c>
    </row>
    <row r="357" spans="1:21" ht="14.4" customHeight="1" x14ac:dyDescent="0.3">
      <c r="A357" s="680">
        <v>11</v>
      </c>
      <c r="B357" s="671" t="s">
        <v>530</v>
      </c>
      <c r="C357" s="671">
        <v>89301112</v>
      </c>
      <c r="D357" s="703" t="s">
        <v>2331</v>
      </c>
      <c r="E357" s="704" t="s">
        <v>1554</v>
      </c>
      <c r="F357" s="671" t="s">
        <v>1539</v>
      </c>
      <c r="G357" s="671" t="s">
        <v>1593</v>
      </c>
      <c r="H357" s="671" t="s">
        <v>529</v>
      </c>
      <c r="I357" s="671" t="s">
        <v>2050</v>
      </c>
      <c r="J357" s="671" t="s">
        <v>2051</v>
      </c>
      <c r="K357" s="671" t="s">
        <v>2052</v>
      </c>
      <c r="L357" s="705">
        <v>3000</v>
      </c>
      <c r="M357" s="705">
        <v>3000</v>
      </c>
      <c r="N357" s="671">
        <v>1</v>
      </c>
      <c r="O357" s="706">
        <v>1</v>
      </c>
      <c r="P357" s="705"/>
      <c r="Q357" s="682">
        <v>0</v>
      </c>
      <c r="R357" s="671"/>
      <c r="S357" s="682">
        <v>0</v>
      </c>
      <c r="T357" s="706"/>
      <c r="U357" s="242">
        <v>0</v>
      </c>
    </row>
    <row r="358" spans="1:21" ht="14.4" customHeight="1" x14ac:dyDescent="0.3">
      <c r="A358" s="680">
        <v>11</v>
      </c>
      <c r="B358" s="671" t="s">
        <v>530</v>
      </c>
      <c r="C358" s="671">
        <v>89301112</v>
      </c>
      <c r="D358" s="703" t="s">
        <v>2331</v>
      </c>
      <c r="E358" s="704" t="s">
        <v>1554</v>
      </c>
      <c r="F358" s="671" t="s">
        <v>1539</v>
      </c>
      <c r="G358" s="671" t="s">
        <v>1593</v>
      </c>
      <c r="H358" s="671" t="s">
        <v>529</v>
      </c>
      <c r="I358" s="671" t="s">
        <v>2053</v>
      </c>
      <c r="J358" s="671" t="s">
        <v>2054</v>
      </c>
      <c r="K358" s="671" t="s">
        <v>2055</v>
      </c>
      <c r="L358" s="705">
        <v>1600</v>
      </c>
      <c r="M358" s="705">
        <v>1600</v>
      </c>
      <c r="N358" s="671">
        <v>1</v>
      </c>
      <c r="O358" s="706">
        <v>1</v>
      </c>
      <c r="P358" s="705">
        <v>1600</v>
      </c>
      <c r="Q358" s="682">
        <v>1</v>
      </c>
      <c r="R358" s="671">
        <v>1</v>
      </c>
      <c r="S358" s="682">
        <v>1</v>
      </c>
      <c r="T358" s="706">
        <v>1</v>
      </c>
      <c r="U358" s="242">
        <v>1</v>
      </c>
    </row>
    <row r="359" spans="1:21" ht="14.4" customHeight="1" x14ac:dyDescent="0.3">
      <c r="A359" s="680">
        <v>11</v>
      </c>
      <c r="B359" s="671" t="s">
        <v>530</v>
      </c>
      <c r="C359" s="671">
        <v>89301112</v>
      </c>
      <c r="D359" s="703" t="s">
        <v>2331</v>
      </c>
      <c r="E359" s="704" t="s">
        <v>1554</v>
      </c>
      <c r="F359" s="671" t="s">
        <v>1539</v>
      </c>
      <c r="G359" s="671" t="s">
        <v>1675</v>
      </c>
      <c r="H359" s="671" t="s">
        <v>529</v>
      </c>
      <c r="I359" s="671" t="s">
        <v>2023</v>
      </c>
      <c r="J359" s="671" t="s">
        <v>2024</v>
      </c>
      <c r="K359" s="671" t="s">
        <v>2025</v>
      </c>
      <c r="L359" s="705">
        <v>0</v>
      </c>
      <c r="M359" s="705">
        <v>0</v>
      </c>
      <c r="N359" s="671">
        <v>1</v>
      </c>
      <c r="O359" s="706">
        <v>1</v>
      </c>
      <c r="P359" s="705"/>
      <c r="Q359" s="682"/>
      <c r="R359" s="671"/>
      <c r="S359" s="682">
        <v>0</v>
      </c>
      <c r="T359" s="706"/>
      <c r="U359" s="242">
        <v>0</v>
      </c>
    </row>
    <row r="360" spans="1:21" ht="14.4" customHeight="1" x14ac:dyDescent="0.3">
      <c r="A360" s="680">
        <v>11</v>
      </c>
      <c r="B360" s="671" t="s">
        <v>530</v>
      </c>
      <c r="C360" s="671">
        <v>89301112</v>
      </c>
      <c r="D360" s="703" t="s">
        <v>2331</v>
      </c>
      <c r="E360" s="704" t="s">
        <v>1555</v>
      </c>
      <c r="F360" s="671" t="s">
        <v>1538</v>
      </c>
      <c r="G360" s="671" t="s">
        <v>1569</v>
      </c>
      <c r="H360" s="671" t="s">
        <v>742</v>
      </c>
      <c r="I360" s="671" t="s">
        <v>1121</v>
      </c>
      <c r="J360" s="671" t="s">
        <v>1502</v>
      </c>
      <c r="K360" s="671" t="s">
        <v>1503</v>
      </c>
      <c r="L360" s="705">
        <v>333.31</v>
      </c>
      <c r="M360" s="705">
        <v>666.62</v>
      </c>
      <c r="N360" s="671">
        <v>2</v>
      </c>
      <c r="O360" s="706">
        <v>0.5</v>
      </c>
      <c r="P360" s="705"/>
      <c r="Q360" s="682">
        <v>0</v>
      </c>
      <c r="R360" s="671"/>
      <c r="S360" s="682">
        <v>0</v>
      </c>
      <c r="T360" s="706"/>
      <c r="U360" s="242">
        <v>0</v>
      </c>
    </row>
    <row r="361" spans="1:21" ht="14.4" customHeight="1" x14ac:dyDescent="0.3">
      <c r="A361" s="680">
        <v>11</v>
      </c>
      <c r="B361" s="671" t="s">
        <v>530</v>
      </c>
      <c r="C361" s="671">
        <v>89301112</v>
      </c>
      <c r="D361" s="703" t="s">
        <v>2331</v>
      </c>
      <c r="E361" s="704" t="s">
        <v>1555</v>
      </c>
      <c r="F361" s="671" t="s">
        <v>1538</v>
      </c>
      <c r="G361" s="671" t="s">
        <v>1571</v>
      </c>
      <c r="H361" s="671" t="s">
        <v>529</v>
      </c>
      <c r="I361" s="671" t="s">
        <v>998</v>
      </c>
      <c r="J361" s="671" t="s">
        <v>2056</v>
      </c>
      <c r="K361" s="671" t="s">
        <v>2057</v>
      </c>
      <c r="L361" s="705">
        <v>14.2</v>
      </c>
      <c r="M361" s="705">
        <v>28.4</v>
      </c>
      <c r="N361" s="671">
        <v>2</v>
      </c>
      <c r="O361" s="706">
        <v>1</v>
      </c>
      <c r="P361" s="705">
        <v>28.4</v>
      </c>
      <c r="Q361" s="682">
        <v>1</v>
      </c>
      <c r="R361" s="671">
        <v>2</v>
      </c>
      <c r="S361" s="682">
        <v>1</v>
      </c>
      <c r="T361" s="706">
        <v>1</v>
      </c>
      <c r="U361" s="242">
        <v>1</v>
      </c>
    </row>
    <row r="362" spans="1:21" ht="14.4" customHeight="1" x14ac:dyDescent="0.3">
      <c r="A362" s="680">
        <v>11</v>
      </c>
      <c r="B362" s="671" t="s">
        <v>530</v>
      </c>
      <c r="C362" s="671">
        <v>89301112</v>
      </c>
      <c r="D362" s="703" t="s">
        <v>2331</v>
      </c>
      <c r="E362" s="704" t="s">
        <v>1555</v>
      </c>
      <c r="F362" s="671" t="s">
        <v>1538</v>
      </c>
      <c r="G362" s="671" t="s">
        <v>1966</v>
      </c>
      <c r="H362" s="671" t="s">
        <v>529</v>
      </c>
      <c r="I362" s="671" t="s">
        <v>1967</v>
      </c>
      <c r="J362" s="671" t="s">
        <v>1968</v>
      </c>
      <c r="K362" s="671" t="s">
        <v>1969</v>
      </c>
      <c r="L362" s="705">
        <v>64.13</v>
      </c>
      <c r="M362" s="705">
        <v>64.13</v>
      </c>
      <c r="N362" s="671">
        <v>1</v>
      </c>
      <c r="O362" s="706">
        <v>0.5</v>
      </c>
      <c r="P362" s="705">
        <v>64.13</v>
      </c>
      <c r="Q362" s="682">
        <v>1</v>
      </c>
      <c r="R362" s="671">
        <v>1</v>
      </c>
      <c r="S362" s="682">
        <v>1</v>
      </c>
      <c r="T362" s="706">
        <v>0.5</v>
      </c>
      <c r="U362" s="242">
        <v>1</v>
      </c>
    </row>
    <row r="363" spans="1:21" ht="14.4" customHeight="1" x14ac:dyDescent="0.3">
      <c r="A363" s="680">
        <v>11</v>
      </c>
      <c r="B363" s="671" t="s">
        <v>530</v>
      </c>
      <c r="C363" s="671">
        <v>89301112</v>
      </c>
      <c r="D363" s="703" t="s">
        <v>2331</v>
      </c>
      <c r="E363" s="704" t="s">
        <v>1555</v>
      </c>
      <c r="F363" s="671" t="s">
        <v>1538</v>
      </c>
      <c r="G363" s="671" t="s">
        <v>1576</v>
      </c>
      <c r="H363" s="671" t="s">
        <v>742</v>
      </c>
      <c r="I363" s="671" t="s">
        <v>800</v>
      </c>
      <c r="J363" s="671" t="s">
        <v>748</v>
      </c>
      <c r="K363" s="671" t="s">
        <v>801</v>
      </c>
      <c r="L363" s="705">
        <v>625.29</v>
      </c>
      <c r="M363" s="705">
        <v>4377.03</v>
      </c>
      <c r="N363" s="671">
        <v>7</v>
      </c>
      <c r="O363" s="706">
        <v>4</v>
      </c>
      <c r="P363" s="705">
        <v>4377.03</v>
      </c>
      <c r="Q363" s="682">
        <v>1</v>
      </c>
      <c r="R363" s="671">
        <v>7</v>
      </c>
      <c r="S363" s="682">
        <v>1</v>
      </c>
      <c r="T363" s="706">
        <v>4</v>
      </c>
      <c r="U363" s="242">
        <v>1</v>
      </c>
    </row>
    <row r="364" spans="1:21" ht="14.4" customHeight="1" x14ac:dyDescent="0.3">
      <c r="A364" s="680">
        <v>11</v>
      </c>
      <c r="B364" s="671" t="s">
        <v>530</v>
      </c>
      <c r="C364" s="671">
        <v>89301112</v>
      </c>
      <c r="D364" s="703" t="s">
        <v>2331</v>
      </c>
      <c r="E364" s="704" t="s">
        <v>1555</v>
      </c>
      <c r="F364" s="671" t="s">
        <v>1538</v>
      </c>
      <c r="G364" s="671" t="s">
        <v>1576</v>
      </c>
      <c r="H364" s="671" t="s">
        <v>742</v>
      </c>
      <c r="I364" s="671" t="s">
        <v>747</v>
      </c>
      <c r="J364" s="671" t="s">
        <v>748</v>
      </c>
      <c r="K364" s="671" t="s">
        <v>749</v>
      </c>
      <c r="L364" s="705">
        <v>937.93</v>
      </c>
      <c r="M364" s="705">
        <v>937.93</v>
      </c>
      <c r="N364" s="671">
        <v>1</v>
      </c>
      <c r="O364" s="706">
        <v>0.5</v>
      </c>
      <c r="P364" s="705"/>
      <c r="Q364" s="682">
        <v>0</v>
      </c>
      <c r="R364" s="671"/>
      <c r="S364" s="682">
        <v>0</v>
      </c>
      <c r="T364" s="706"/>
      <c r="U364" s="242">
        <v>0</v>
      </c>
    </row>
    <row r="365" spans="1:21" ht="14.4" customHeight="1" x14ac:dyDescent="0.3">
      <c r="A365" s="680">
        <v>11</v>
      </c>
      <c r="B365" s="671" t="s">
        <v>530</v>
      </c>
      <c r="C365" s="671">
        <v>89301112</v>
      </c>
      <c r="D365" s="703" t="s">
        <v>2331</v>
      </c>
      <c r="E365" s="704" t="s">
        <v>1555</v>
      </c>
      <c r="F365" s="671" t="s">
        <v>1538</v>
      </c>
      <c r="G365" s="671" t="s">
        <v>1577</v>
      </c>
      <c r="H365" s="671" t="s">
        <v>742</v>
      </c>
      <c r="I365" s="671" t="s">
        <v>955</v>
      </c>
      <c r="J365" s="671" t="s">
        <v>557</v>
      </c>
      <c r="K365" s="671" t="s">
        <v>558</v>
      </c>
      <c r="L365" s="705">
        <v>96.63</v>
      </c>
      <c r="M365" s="705">
        <v>96.63</v>
      </c>
      <c r="N365" s="671">
        <v>1</v>
      </c>
      <c r="O365" s="706">
        <v>0.5</v>
      </c>
      <c r="P365" s="705">
        <v>96.63</v>
      </c>
      <c r="Q365" s="682">
        <v>1</v>
      </c>
      <c r="R365" s="671">
        <v>1</v>
      </c>
      <c r="S365" s="682">
        <v>1</v>
      </c>
      <c r="T365" s="706">
        <v>0.5</v>
      </c>
      <c r="U365" s="242">
        <v>1</v>
      </c>
    </row>
    <row r="366" spans="1:21" ht="14.4" customHeight="1" x14ac:dyDescent="0.3">
      <c r="A366" s="680">
        <v>11</v>
      </c>
      <c r="B366" s="671" t="s">
        <v>530</v>
      </c>
      <c r="C366" s="671">
        <v>89301112</v>
      </c>
      <c r="D366" s="703" t="s">
        <v>2331</v>
      </c>
      <c r="E366" s="704" t="s">
        <v>1555</v>
      </c>
      <c r="F366" s="671" t="s">
        <v>1539</v>
      </c>
      <c r="G366" s="671" t="s">
        <v>1700</v>
      </c>
      <c r="H366" s="671" t="s">
        <v>529</v>
      </c>
      <c r="I366" s="671" t="s">
        <v>2058</v>
      </c>
      <c r="J366" s="671" t="s">
        <v>2059</v>
      </c>
      <c r="K366" s="671" t="s">
        <v>2060</v>
      </c>
      <c r="L366" s="705">
        <v>1000</v>
      </c>
      <c r="M366" s="705">
        <v>2000</v>
      </c>
      <c r="N366" s="671">
        <v>2</v>
      </c>
      <c r="O366" s="706">
        <v>2</v>
      </c>
      <c r="P366" s="705"/>
      <c r="Q366" s="682">
        <v>0</v>
      </c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11</v>
      </c>
      <c r="B367" s="671" t="s">
        <v>530</v>
      </c>
      <c r="C367" s="671">
        <v>89301112</v>
      </c>
      <c r="D367" s="703" t="s">
        <v>2331</v>
      </c>
      <c r="E367" s="704" t="s">
        <v>1555</v>
      </c>
      <c r="F367" s="671" t="s">
        <v>1539</v>
      </c>
      <c r="G367" s="671" t="s">
        <v>1700</v>
      </c>
      <c r="H367" s="671" t="s">
        <v>529</v>
      </c>
      <c r="I367" s="671" t="s">
        <v>1825</v>
      </c>
      <c r="J367" s="671" t="s">
        <v>1826</v>
      </c>
      <c r="K367" s="671"/>
      <c r="L367" s="705">
        <v>0</v>
      </c>
      <c r="M367" s="705">
        <v>0</v>
      </c>
      <c r="N367" s="671">
        <v>1</v>
      </c>
      <c r="O367" s="706">
        <v>1</v>
      </c>
      <c r="P367" s="705"/>
      <c r="Q367" s="682"/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11</v>
      </c>
      <c r="B368" s="671" t="s">
        <v>530</v>
      </c>
      <c r="C368" s="671">
        <v>89301112</v>
      </c>
      <c r="D368" s="703" t="s">
        <v>2331</v>
      </c>
      <c r="E368" s="704" t="s">
        <v>1555</v>
      </c>
      <c r="F368" s="671" t="s">
        <v>1539</v>
      </c>
      <c r="G368" s="671" t="s">
        <v>1589</v>
      </c>
      <c r="H368" s="671" t="s">
        <v>529</v>
      </c>
      <c r="I368" s="671" t="s">
        <v>2061</v>
      </c>
      <c r="J368" s="671" t="s">
        <v>2062</v>
      </c>
      <c r="K368" s="671" t="s">
        <v>2063</v>
      </c>
      <c r="L368" s="705">
        <v>2000</v>
      </c>
      <c r="M368" s="705">
        <v>2000</v>
      </c>
      <c r="N368" s="671">
        <v>1</v>
      </c>
      <c r="O368" s="706">
        <v>1</v>
      </c>
      <c r="P368" s="705"/>
      <c r="Q368" s="682">
        <v>0</v>
      </c>
      <c r="R368" s="671"/>
      <c r="S368" s="682">
        <v>0</v>
      </c>
      <c r="T368" s="706"/>
      <c r="U368" s="242">
        <v>0</v>
      </c>
    </row>
    <row r="369" spans="1:21" ht="14.4" customHeight="1" x14ac:dyDescent="0.3">
      <c r="A369" s="680">
        <v>11</v>
      </c>
      <c r="B369" s="671" t="s">
        <v>530</v>
      </c>
      <c r="C369" s="671">
        <v>89301112</v>
      </c>
      <c r="D369" s="703" t="s">
        <v>2331</v>
      </c>
      <c r="E369" s="704" t="s">
        <v>1555</v>
      </c>
      <c r="F369" s="671" t="s">
        <v>1539</v>
      </c>
      <c r="G369" s="671" t="s">
        <v>1589</v>
      </c>
      <c r="H369" s="671" t="s">
        <v>529</v>
      </c>
      <c r="I369" s="671" t="s">
        <v>1590</v>
      </c>
      <c r="J369" s="671" t="s">
        <v>1591</v>
      </c>
      <c r="K369" s="671" t="s">
        <v>1592</v>
      </c>
      <c r="L369" s="705">
        <v>278.75</v>
      </c>
      <c r="M369" s="705">
        <v>2230</v>
      </c>
      <c r="N369" s="671">
        <v>8</v>
      </c>
      <c r="O369" s="706">
        <v>4</v>
      </c>
      <c r="P369" s="705">
        <v>2230</v>
      </c>
      <c r="Q369" s="682">
        <v>1</v>
      </c>
      <c r="R369" s="671">
        <v>8</v>
      </c>
      <c r="S369" s="682">
        <v>1</v>
      </c>
      <c r="T369" s="706">
        <v>4</v>
      </c>
      <c r="U369" s="242">
        <v>1</v>
      </c>
    </row>
    <row r="370" spans="1:21" ht="14.4" customHeight="1" x14ac:dyDescent="0.3">
      <c r="A370" s="680">
        <v>11</v>
      </c>
      <c r="B370" s="671" t="s">
        <v>530</v>
      </c>
      <c r="C370" s="671">
        <v>89301112</v>
      </c>
      <c r="D370" s="703" t="s">
        <v>2331</v>
      </c>
      <c r="E370" s="704" t="s">
        <v>1555</v>
      </c>
      <c r="F370" s="671" t="s">
        <v>1539</v>
      </c>
      <c r="G370" s="671" t="s">
        <v>1711</v>
      </c>
      <c r="H370" s="671" t="s">
        <v>529</v>
      </c>
      <c r="I370" s="671" t="s">
        <v>2064</v>
      </c>
      <c r="J370" s="671" t="s">
        <v>2065</v>
      </c>
      <c r="K370" s="671" t="s">
        <v>2066</v>
      </c>
      <c r="L370" s="705">
        <v>2605</v>
      </c>
      <c r="M370" s="705">
        <v>2605</v>
      </c>
      <c r="N370" s="671">
        <v>1</v>
      </c>
      <c r="O370" s="706">
        <v>1</v>
      </c>
      <c r="P370" s="705"/>
      <c r="Q370" s="682">
        <v>0</v>
      </c>
      <c r="R370" s="671"/>
      <c r="S370" s="682">
        <v>0</v>
      </c>
      <c r="T370" s="706"/>
      <c r="U370" s="242">
        <v>0</v>
      </c>
    </row>
    <row r="371" spans="1:21" ht="14.4" customHeight="1" x14ac:dyDescent="0.3">
      <c r="A371" s="680">
        <v>11</v>
      </c>
      <c r="B371" s="671" t="s">
        <v>530</v>
      </c>
      <c r="C371" s="671">
        <v>89301112</v>
      </c>
      <c r="D371" s="703" t="s">
        <v>2331</v>
      </c>
      <c r="E371" s="704" t="s">
        <v>1555</v>
      </c>
      <c r="F371" s="671" t="s">
        <v>1539</v>
      </c>
      <c r="G371" s="671" t="s">
        <v>1593</v>
      </c>
      <c r="H371" s="671" t="s">
        <v>529</v>
      </c>
      <c r="I371" s="671" t="s">
        <v>1830</v>
      </c>
      <c r="J371" s="671" t="s">
        <v>1831</v>
      </c>
      <c r="K371" s="671" t="s">
        <v>1832</v>
      </c>
      <c r="L371" s="705">
        <v>350</v>
      </c>
      <c r="M371" s="705">
        <v>700</v>
      </c>
      <c r="N371" s="671">
        <v>2</v>
      </c>
      <c r="O371" s="706">
        <v>2</v>
      </c>
      <c r="P371" s="705">
        <v>700</v>
      </c>
      <c r="Q371" s="682">
        <v>1</v>
      </c>
      <c r="R371" s="671">
        <v>2</v>
      </c>
      <c r="S371" s="682">
        <v>1</v>
      </c>
      <c r="T371" s="706">
        <v>2</v>
      </c>
      <c r="U371" s="242">
        <v>1</v>
      </c>
    </row>
    <row r="372" spans="1:21" ht="14.4" customHeight="1" x14ac:dyDescent="0.3">
      <c r="A372" s="680">
        <v>11</v>
      </c>
      <c r="B372" s="671" t="s">
        <v>530</v>
      </c>
      <c r="C372" s="671">
        <v>89301112</v>
      </c>
      <c r="D372" s="703" t="s">
        <v>2331</v>
      </c>
      <c r="E372" s="704" t="s">
        <v>1555</v>
      </c>
      <c r="F372" s="671" t="s">
        <v>1539</v>
      </c>
      <c r="G372" s="671" t="s">
        <v>1675</v>
      </c>
      <c r="H372" s="671" t="s">
        <v>529</v>
      </c>
      <c r="I372" s="671" t="s">
        <v>1786</v>
      </c>
      <c r="J372" s="671" t="s">
        <v>1787</v>
      </c>
      <c r="K372" s="671" t="s">
        <v>1788</v>
      </c>
      <c r="L372" s="705">
        <v>0</v>
      </c>
      <c r="M372" s="705">
        <v>0</v>
      </c>
      <c r="N372" s="671">
        <v>4</v>
      </c>
      <c r="O372" s="706">
        <v>4</v>
      </c>
      <c r="P372" s="705"/>
      <c r="Q372" s="682"/>
      <c r="R372" s="671"/>
      <c r="S372" s="682">
        <v>0</v>
      </c>
      <c r="T372" s="706"/>
      <c r="U372" s="242">
        <v>0</v>
      </c>
    </row>
    <row r="373" spans="1:21" ht="14.4" customHeight="1" x14ac:dyDescent="0.3">
      <c r="A373" s="680">
        <v>11</v>
      </c>
      <c r="B373" s="671" t="s">
        <v>530</v>
      </c>
      <c r="C373" s="671">
        <v>89301112</v>
      </c>
      <c r="D373" s="703" t="s">
        <v>2331</v>
      </c>
      <c r="E373" s="704" t="s">
        <v>1555</v>
      </c>
      <c r="F373" s="671" t="s">
        <v>1539</v>
      </c>
      <c r="G373" s="671" t="s">
        <v>2067</v>
      </c>
      <c r="H373" s="671" t="s">
        <v>529</v>
      </c>
      <c r="I373" s="671" t="s">
        <v>2068</v>
      </c>
      <c r="J373" s="671" t="s">
        <v>2069</v>
      </c>
      <c r="K373" s="671" t="s">
        <v>2070</v>
      </c>
      <c r="L373" s="705">
        <v>944</v>
      </c>
      <c r="M373" s="705">
        <v>944</v>
      </c>
      <c r="N373" s="671">
        <v>1</v>
      </c>
      <c r="O373" s="706">
        <v>1</v>
      </c>
      <c r="P373" s="705"/>
      <c r="Q373" s="682">
        <v>0</v>
      </c>
      <c r="R373" s="671"/>
      <c r="S373" s="682">
        <v>0</v>
      </c>
      <c r="T373" s="706"/>
      <c r="U373" s="242">
        <v>0</v>
      </c>
    </row>
    <row r="374" spans="1:21" ht="14.4" customHeight="1" x14ac:dyDescent="0.3">
      <c r="A374" s="680">
        <v>11</v>
      </c>
      <c r="B374" s="671" t="s">
        <v>530</v>
      </c>
      <c r="C374" s="671">
        <v>89301112</v>
      </c>
      <c r="D374" s="703" t="s">
        <v>2331</v>
      </c>
      <c r="E374" s="704" t="s">
        <v>1555</v>
      </c>
      <c r="F374" s="671" t="s">
        <v>1539</v>
      </c>
      <c r="G374" s="671" t="s">
        <v>2067</v>
      </c>
      <c r="H374" s="671" t="s">
        <v>529</v>
      </c>
      <c r="I374" s="671" t="s">
        <v>2071</v>
      </c>
      <c r="J374" s="671" t="s">
        <v>2072</v>
      </c>
      <c r="K374" s="671" t="s">
        <v>2073</v>
      </c>
      <c r="L374" s="705">
        <v>696</v>
      </c>
      <c r="M374" s="705">
        <v>696</v>
      </c>
      <c r="N374" s="671">
        <v>1</v>
      </c>
      <c r="O374" s="706">
        <v>1</v>
      </c>
      <c r="P374" s="705"/>
      <c r="Q374" s="682">
        <v>0</v>
      </c>
      <c r="R374" s="671"/>
      <c r="S374" s="682">
        <v>0</v>
      </c>
      <c r="T374" s="706"/>
      <c r="U374" s="242">
        <v>0</v>
      </c>
    </row>
    <row r="375" spans="1:21" ht="14.4" customHeight="1" x14ac:dyDescent="0.3">
      <c r="A375" s="680">
        <v>11</v>
      </c>
      <c r="B375" s="671" t="s">
        <v>530</v>
      </c>
      <c r="C375" s="671">
        <v>89301112</v>
      </c>
      <c r="D375" s="703" t="s">
        <v>2331</v>
      </c>
      <c r="E375" s="704" t="s">
        <v>1555</v>
      </c>
      <c r="F375" s="671" t="s">
        <v>1539</v>
      </c>
      <c r="G375" s="671" t="s">
        <v>2067</v>
      </c>
      <c r="H375" s="671" t="s">
        <v>529</v>
      </c>
      <c r="I375" s="671" t="s">
        <v>2074</v>
      </c>
      <c r="J375" s="671" t="s">
        <v>2072</v>
      </c>
      <c r="K375" s="671" t="s">
        <v>2075</v>
      </c>
      <c r="L375" s="705">
        <v>10985</v>
      </c>
      <c r="M375" s="705">
        <v>10985</v>
      </c>
      <c r="N375" s="671">
        <v>1</v>
      </c>
      <c r="O375" s="706">
        <v>1</v>
      </c>
      <c r="P375" s="705"/>
      <c r="Q375" s="682">
        <v>0</v>
      </c>
      <c r="R375" s="671"/>
      <c r="S375" s="682">
        <v>0</v>
      </c>
      <c r="T375" s="706"/>
      <c r="U375" s="242">
        <v>0</v>
      </c>
    </row>
    <row r="376" spans="1:21" ht="14.4" customHeight="1" x14ac:dyDescent="0.3">
      <c r="A376" s="680">
        <v>11</v>
      </c>
      <c r="B376" s="671" t="s">
        <v>530</v>
      </c>
      <c r="C376" s="671">
        <v>89301112</v>
      </c>
      <c r="D376" s="703" t="s">
        <v>2331</v>
      </c>
      <c r="E376" s="704" t="s">
        <v>1555</v>
      </c>
      <c r="F376" s="671" t="s">
        <v>1539</v>
      </c>
      <c r="G376" s="671" t="s">
        <v>2067</v>
      </c>
      <c r="H376" s="671" t="s">
        <v>529</v>
      </c>
      <c r="I376" s="671" t="s">
        <v>2076</v>
      </c>
      <c r="J376" s="671" t="s">
        <v>2069</v>
      </c>
      <c r="K376" s="671" t="s">
        <v>2077</v>
      </c>
      <c r="L376" s="705">
        <v>196</v>
      </c>
      <c r="M376" s="705">
        <v>196</v>
      </c>
      <c r="N376" s="671">
        <v>1</v>
      </c>
      <c r="O376" s="706">
        <v>1</v>
      </c>
      <c r="P376" s="705"/>
      <c r="Q376" s="682">
        <v>0</v>
      </c>
      <c r="R376" s="671"/>
      <c r="S376" s="682">
        <v>0</v>
      </c>
      <c r="T376" s="706"/>
      <c r="U376" s="242">
        <v>0</v>
      </c>
    </row>
    <row r="377" spans="1:21" ht="14.4" customHeight="1" x14ac:dyDescent="0.3">
      <c r="A377" s="680">
        <v>11</v>
      </c>
      <c r="B377" s="671" t="s">
        <v>530</v>
      </c>
      <c r="C377" s="671">
        <v>89301112</v>
      </c>
      <c r="D377" s="703" t="s">
        <v>2331</v>
      </c>
      <c r="E377" s="704" t="s">
        <v>1555</v>
      </c>
      <c r="F377" s="671" t="s">
        <v>1539</v>
      </c>
      <c r="G377" s="671" t="s">
        <v>2067</v>
      </c>
      <c r="H377" s="671" t="s">
        <v>529</v>
      </c>
      <c r="I377" s="671" t="s">
        <v>2078</v>
      </c>
      <c r="J377" s="671" t="s">
        <v>2069</v>
      </c>
      <c r="K377" s="671" t="s">
        <v>2079</v>
      </c>
      <c r="L377" s="705">
        <v>779</v>
      </c>
      <c r="M377" s="705">
        <v>779</v>
      </c>
      <c r="N377" s="671">
        <v>1</v>
      </c>
      <c r="O377" s="706">
        <v>1</v>
      </c>
      <c r="P377" s="705"/>
      <c r="Q377" s="682">
        <v>0</v>
      </c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11</v>
      </c>
      <c r="B378" s="671" t="s">
        <v>530</v>
      </c>
      <c r="C378" s="671">
        <v>89301112</v>
      </c>
      <c r="D378" s="703" t="s">
        <v>2331</v>
      </c>
      <c r="E378" s="704" t="s">
        <v>1555</v>
      </c>
      <c r="F378" s="671" t="s">
        <v>1539</v>
      </c>
      <c r="G378" s="671" t="s">
        <v>2067</v>
      </c>
      <c r="H378" s="671" t="s">
        <v>529</v>
      </c>
      <c r="I378" s="671" t="s">
        <v>2080</v>
      </c>
      <c r="J378" s="671" t="s">
        <v>2072</v>
      </c>
      <c r="K378" s="671" t="s">
        <v>2081</v>
      </c>
      <c r="L378" s="705">
        <v>2069</v>
      </c>
      <c r="M378" s="705">
        <v>2069</v>
      </c>
      <c r="N378" s="671">
        <v>1</v>
      </c>
      <c r="O378" s="706">
        <v>1</v>
      </c>
      <c r="P378" s="705"/>
      <c r="Q378" s="682">
        <v>0</v>
      </c>
      <c r="R378" s="671"/>
      <c r="S378" s="682">
        <v>0</v>
      </c>
      <c r="T378" s="706"/>
      <c r="U378" s="242">
        <v>0</v>
      </c>
    </row>
    <row r="379" spans="1:21" ht="14.4" customHeight="1" x14ac:dyDescent="0.3">
      <c r="A379" s="680">
        <v>11</v>
      </c>
      <c r="B379" s="671" t="s">
        <v>530</v>
      </c>
      <c r="C379" s="671">
        <v>89301112</v>
      </c>
      <c r="D379" s="703" t="s">
        <v>2331</v>
      </c>
      <c r="E379" s="704" t="s">
        <v>1555</v>
      </c>
      <c r="F379" s="671" t="s">
        <v>1539</v>
      </c>
      <c r="G379" s="671" t="s">
        <v>2067</v>
      </c>
      <c r="H379" s="671" t="s">
        <v>529</v>
      </c>
      <c r="I379" s="671" t="s">
        <v>2082</v>
      </c>
      <c r="J379" s="671" t="s">
        <v>2072</v>
      </c>
      <c r="K379" s="671" t="s">
        <v>2083</v>
      </c>
      <c r="L379" s="705">
        <v>2868</v>
      </c>
      <c r="M379" s="705">
        <v>2868</v>
      </c>
      <c r="N379" s="671">
        <v>1</v>
      </c>
      <c r="O379" s="706">
        <v>1</v>
      </c>
      <c r="P379" s="705"/>
      <c r="Q379" s="682">
        <v>0</v>
      </c>
      <c r="R379" s="671"/>
      <c r="S379" s="682">
        <v>0</v>
      </c>
      <c r="T379" s="706"/>
      <c r="U379" s="242">
        <v>0</v>
      </c>
    </row>
    <row r="380" spans="1:21" ht="14.4" customHeight="1" x14ac:dyDescent="0.3">
      <c r="A380" s="680">
        <v>11</v>
      </c>
      <c r="B380" s="671" t="s">
        <v>530</v>
      </c>
      <c r="C380" s="671">
        <v>89301112</v>
      </c>
      <c r="D380" s="703" t="s">
        <v>2331</v>
      </c>
      <c r="E380" s="704" t="s">
        <v>1555</v>
      </c>
      <c r="F380" s="671" t="s">
        <v>1539</v>
      </c>
      <c r="G380" s="671" t="s">
        <v>2067</v>
      </c>
      <c r="H380" s="671" t="s">
        <v>529</v>
      </c>
      <c r="I380" s="671" t="s">
        <v>2084</v>
      </c>
      <c r="J380" s="671" t="s">
        <v>2085</v>
      </c>
      <c r="K380" s="671" t="s">
        <v>2086</v>
      </c>
      <c r="L380" s="705">
        <v>21000</v>
      </c>
      <c r="M380" s="705">
        <v>21000</v>
      </c>
      <c r="N380" s="671">
        <v>1</v>
      </c>
      <c r="O380" s="706">
        <v>1</v>
      </c>
      <c r="P380" s="705"/>
      <c r="Q380" s="682">
        <v>0</v>
      </c>
      <c r="R380" s="671"/>
      <c r="S380" s="682">
        <v>0</v>
      </c>
      <c r="T380" s="706"/>
      <c r="U380" s="242">
        <v>0</v>
      </c>
    </row>
    <row r="381" spans="1:21" ht="14.4" customHeight="1" x14ac:dyDescent="0.3">
      <c r="A381" s="680">
        <v>11</v>
      </c>
      <c r="B381" s="671" t="s">
        <v>530</v>
      </c>
      <c r="C381" s="671">
        <v>89301112</v>
      </c>
      <c r="D381" s="703" t="s">
        <v>2331</v>
      </c>
      <c r="E381" s="704" t="s">
        <v>1555</v>
      </c>
      <c r="F381" s="671" t="s">
        <v>1539</v>
      </c>
      <c r="G381" s="671" t="s">
        <v>2067</v>
      </c>
      <c r="H381" s="671" t="s">
        <v>529</v>
      </c>
      <c r="I381" s="671" t="s">
        <v>2087</v>
      </c>
      <c r="J381" s="671" t="s">
        <v>2088</v>
      </c>
      <c r="K381" s="671" t="s">
        <v>2089</v>
      </c>
      <c r="L381" s="705">
        <v>1000</v>
      </c>
      <c r="M381" s="705">
        <v>1000</v>
      </c>
      <c r="N381" s="671">
        <v>1</v>
      </c>
      <c r="O381" s="706">
        <v>1</v>
      </c>
      <c r="P381" s="705"/>
      <c r="Q381" s="682">
        <v>0</v>
      </c>
      <c r="R381" s="671"/>
      <c r="S381" s="682">
        <v>0</v>
      </c>
      <c r="T381" s="706"/>
      <c r="U381" s="242">
        <v>0</v>
      </c>
    </row>
    <row r="382" spans="1:21" ht="14.4" customHeight="1" x14ac:dyDescent="0.3">
      <c r="A382" s="680">
        <v>11</v>
      </c>
      <c r="B382" s="671" t="s">
        <v>530</v>
      </c>
      <c r="C382" s="671">
        <v>89301112</v>
      </c>
      <c r="D382" s="703" t="s">
        <v>2331</v>
      </c>
      <c r="E382" s="704" t="s">
        <v>1555</v>
      </c>
      <c r="F382" s="671" t="s">
        <v>1539</v>
      </c>
      <c r="G382" s="671" t="s">
        <v>2067</v>
      </c>
      <c r="H382" s="671" t="s">
        <v>529</v>
      </c>
      <c r="I382" s="671" t="s">
        <v>2090</v>
      </c>
      <c r="J382" s="671" t="s">
        <v>2069</v>
      </c>
      <c r="K382" s="671" t="s">
        <v>2091</v>
      </c>
      <c r="L382" s="705">
        <v>290</v>
      </c>
      <c r="M382" s="705">
        <v>290</v>
      </c>
      <c r="N382" s="671">
        <v>1</v>
      </c>
      <c r="O382" s="706">
        <v>1</v>
      </c>
      <c r="P382" s="705"/>
      <c r="Q382" s="682">
        <v>0</v>
      </c>
      <c r="R382" s="671"/>
      <c r="S382" s="682">
        <v>0</v>
      </c>
      <c r="T382" s="706"/>
      <c r="U382" s="242">
        <v>0</v>
      </c>
    </row>
    <row r="383" spans="1:21" ht="14.4" customHeight="1" x14ac:dyDescent="0.3">
      <c r="A383" s="680">
        <v>11</v>
      </c>
      <c r="B383" s="671" t="s">
        <v>530</v>
      </c>
      <c r="C383" s="671">
        <v>89301112</v>
      </c>
      <c r="D383" s="703" t="s">
        <v>2331</v>
      </c>
      <c r="E383" s="704" t="s">
        <v>1555</v>
      </c>
      <c r="F383" s="671" t="s">
        <v>1539</v>
      </c>
      <c r="G383" s="671" t="s">
        <v>2067</v>
      </c>
      <c r="H383" s="671" t="s">
        <v>529</v>
      </c>
      <c r="I383" s="671" t="s">
        <v>2092</v>
      </c>
      <c r="J383" s="671" t="s">
        <v>2069</v>
      </c>
      <c r="K383" s="671" t="s">
        <v>2093</v>
      </c>
      <c r="L383" s="705">
        <v>1884</v>
      </c>
      <c r="M383" s="705">
        <v>1884</v>
      </c>
      <c r="N383" s="671">
        <v>1</v>
      </c>
      <c r="O383" s="706">
        <v>1</v>
      </c>
      <c r="P383" s="705"/>
      <c r="Q383" s="682">
        <v>0</v>
      </c>
      <c r="R383" s="671"/>
      <c r="S383" s="682">
        <v>0</v>
      </c>
      <c r="T383" s="706"/>
      <c r="U383" s="242">
        <v>0</v>
      </c>
    </row>
    <row r="384" spans="1:21" ht="14.4" customHeight="1" x14ac:dyDescent="0.3">
      <c r="A384" s="680">
        <v>11</v>
      </c>
      <c r="B384" s="671" t="s">
        <v>530</v>
      </c>
      <c r="C384" s="671">
        <v>89301112</v>
      </c>
      <c r="D384" s="703" t="s">
        <v>2331</v>
      </c>
      <c r="E384" s="704" t="s">
        <v>1556</v>
      </c>
      <c r="F384" s="671" t="s">
        <v>1538</v>
      </c>
      <c r="G384" s="671" t="s">
        <v>1569</v>
      </c>
      <c r="H384" s="671" t="s">
        <v>742</v>
      </c>
      <c r="I384" s="671" t="s">
        <v>1121</v>
      </c>
      <c r="J384" s="671" t="s">
        <v>1502</v>
      </c>
      <c r="K384" s="671" t="s">
        <v>1503</v>
      </c>
      <c r="L384" s="705">
        <v>333.31</v>
      </c>
      <c r="M384" s="705">
        <v>666.62</v>
      </c>
      <c r="N384" s="671">
        <v>2</v>
      </c>
      <c r="O384" s="706">
        <v>1</v>
      </c>
      <c r="P384" s="705">
        <v>666.62</v>
      </c>
      <c r="Q384" s="682">
        <v>1</v>
      </c>
      <c r="R384" s="671">
        <v>2</v>
      </c>
      <c r="S384" s="682">
        <v>1</v>
      </c>
      <c r="T384" s="706">
        <v>1</v>
      </c>
      <c r="U384" s="242">
        <v>1</v>
      </c>
    </row>
    <row r="385" spans="1:21" ht="14.4" customHeight="1" x14ac:dyDescent="0.3">
      <c r="A385" s="680">
        <v>11</v>
      </c>
      <c r="B385" s="671" t="s">
        <v>530</v>
      </c>
      <c r="C385" s="671">
        <v>89301112</v>
      </c>
      <c r="D385" s="703" t="s">
        <v>2331</v>
      </c>
      <c r="E385" s="704" t="s">
        <v>1556</v>
      </c>
      <c r="F385" s="671" t="s">
        <v>1538</v>
      </c>
      <c r="G385" s="671" t="s">
        <v>1570</v>
      </c>
      <c r="H385" s="671" t="s">
        <v>742</v>
      </c>
      <c r="I385" s="671" t="s">
        <v>831</v>
      </c>
      <c r="J385" s="671" t="s">
        <v>832</v>
      </c>
      <c r="K385" s="671" t="s">
        <v>1471</v>
      </c>
      <c r="L385" s="705">
        <v>184.22</v>
      </c>
      <c r="M385" s="705">
        <v>368.44</v>
      </c>
      <c r="N385" s="671">
        <v>2</v>
      </c>
      <c r="O385" s="706">
        <v>1.5</v>
      </c>
      <c r="P385" s="705">
        <v>368.44</v>
      </c>
      <c r="Q385" s="682">
        <v>1</v>
      </c>
      <c r="R385" s="671">
        <v>2</v>
      </c>
      <c r="S385" s="682">
        <v>1</v>
      </c>
      <c r="T385" s="706">
        <v>1.5</v>
      </c>
      <c r="U385" s="242">
        <v>1</v>
      </c>
    </row>
    <row r="386" spans="1:21" ht="14.4" customHeight="1" x14ac:dyDescent="0.3">
      <c r="A386" s="680">
        <v>11</v>
      </c>
      <c r="B386" s="671" t="s">
        <v>530</v>
      </c>
      <c r="C386" s="671">
        <v>89301112</v>
      </c>
      <c r="D386" s="703" t="s">
        <v>2331</v>
      </c>
      <c r="E386" s="704" t="s">
        <v>1556</v>
      </c>
      <c r="F386" s="671" t="s">
        <v>1538</v>
      </c>
      <c r="G386" s="671" t="s">
        <v>2094</v>
      </c>
      <c r="H386" s="671" t="s">
        <v>529</v>
      </c>
      <c r="I386" s="671" t="s">
        <v>2095</v>
      </c>
      <c r="J386" s="671" t="s">
        <v>2096</v>
      </c>
      <c r="K386" s="671" t="s">
        <v>2097</v>
      </c>
      <c r="L386" s="705">
        <v>0</v>
      </c>
      <c r="M386" s="705">
        <v>0</v>
      </c>
      <c r="N386" s="671">
        <v>1</v>
      </c>
      <c r="O386" s="706">
        <v>1</v>
      </c>
      <c r="P386" s="705">
        <v>0</v>
      </c>
      <c r="Q386" s="682"/>
      <c r="R386" s="671">
        <v>1</v>
      </c>
      <c r="S386" s="682">
        <v>1</v>
      </c>
      <c r="T386" s="706">
        <v>1</v>
      </c>
      <c r="U386" s="242">
        <v>1</v>
      </c>
    </row>
    <row r="387" spans="1:21" ht="14.4" customHeight="1" x14ac:dyDescent="0.3">
      <c r="A387" s="680">
        <v>11</v>
      </c>
      <c r="B387" s="671" t="s">
        <v>530</v>
      </c>
      <c r="C387" s="671">
        <v>89301112</v>
      </c>
      <c r="D387" s="703" t="s">
        <v>2331</v>
      </c>
      <c r="E387" s="704" t="s">
        <v>1556</v>
      </c>
      <c r="F387" s="671" t="s">
        <v>1538</v>
      </c>
      <c r="G387" s="671" t="s">
        <v>1683</v>
      </c>
      <c r="H387" s="671" t="s">
        <v>529</v>
      </c>
      <c r="I387" s="671" t="s">
        <v>689</v>
      </c>
      <c r="J387" s="671" t="s">
        <v>690</v>
      </c>
      <c r="K387" s="671" t="s">
        <v>691</v>
      </c>
      <c r="L387" s="705">
        <v>84.78</v>
      </c>
      <c r="M387" s="705">
        <v>169.56</v>
      </c>
      <c r="N387" s="671">
        <v>2</v>
      </c>
      <c r="O387" s="706">
        <v>2</v>
      </c>
      <c r="P387" s="705">
        <v>84.78</v>
      </c>
      <c r="Q387" s="682">
        <v>0.5</v>
      </c>
      <c r="R387" s="671">
        <v>1</v>
      </c>
      <c r="S387" s="682">
        <v>0.5</v>
      </c>
      <c r="T387" s="706">
        <v>1</v>
      </c>
      <c r="U387" s="242">
        <v>0.5</v>
      </c>
    </row>
    <row r="388" spans="1:21" ht="14.4" customHeight="1" x14ac:dyDescent="0.3">
      <c r="A388" s="680">
        <v>11</v>
      </c>
      <c r="B388" s="671" t="s">
        <v>530</v>
      </c>
      <c r="C388" s="671">
        <v>89301112</v>
      </c>
      <c r="D388" s="703" t="s">
        <v>2331</v>
      </c>
      <c r="E388" s="704" t="s">
        <v>1556</v>
      </c>
      <c r="F388" s="671" t="s">
        <v>1538</v>
      </c>
      <c r="G388" s="671" t="s">
        <v>1683</v>
      </c>
      <c r="H388" s="671" t="s">
        <v>529</v>
      </c>
      <c r="I388" s="671" t="s">
        <v>2098</v>
      </c>
      <c r="J388" s="671" t="s">
        <v>2099</v>
      </c>
      <c r="K388" s="671" t="s">
        <v>2100</v>
      </c>
      <c r="L388" s="705">
        <v>0</v>
      </c>
      <c r="M388" s="705">
        <v>0</v>
      </c>
      <c r="N388" s="671">
        <v>1</v>
      </c>
      <c r="O388" s="706">
        <v>1</v>
      </c>
      <c r="P388" s="705">
        <v>0</v>
      </c>
      <c r="Q388" s="682"/>
      <c r="R388" s="671">
        <v>1</v>
      </c>
      <c r="S388" s="682">
        <v>1</v>
      </c>
      <c r="T388" s="706">
        <v>1</v>
      </c>
      <c r="U388" s="242">
        <v>1</v>
      </c>
    </row>
    <row r="389" spans="1:21" ht="14.4" customHeight="1" x14ac:dyDescent="0.3">
      <c r="A389" s="680">
        <v>11</v>
      </c>
      <c r="B389" s="671" t="s">
        <v>530</v>
      </c>
      <c r="C389" s="671">
        <v>89301112</v>
      </c>
      <c r="D389" s="703" t="s">
        <v>2331</v>
      </c>
      <c r="E389" s="704" t="s">
        <v>1556</v>
      </c>
      <c r="F389" s="671" t="s">
        <v>1538</v>
      </c>
      <c r="G389" s="671" t="s">
        <v>1683</v>
      </c>
      <c r="H389" s="671" t="s">
        <v>529</v>
      </c>
      <c r="I389" s="671" t="s">
        <v>2101</v>
      </c>
      <c r="J389" s="671" t="s">
        <v>2099</v>
      </c>
      <c r="K389" s="671" t="s">
        <v>2102</v>
      </c>
      <c r="L389" s="705">
        <v>188.41</v>
      </c>
      <c r="M389" s="705">
        <v>188.41</v>
      </c>
      <c r="N389" s="671">
        <v>1</v>
      </c>
      <c r="O389" s="706">
        <v>1</v>
      </c>
      <c r="P389" s="705">
        <v>188.41</v>
      </c>
      <c r="Q389" s="682">
        <v>1</v>
      </c>
      <c r="R389" s="671">
        <v>1</v>
      </c>
      <c r="S389" s="682">
        <v>1</v>
      </c>
      <c r="T389" s="706">
        <v>1</v>
      </c>
      <c r="U389" s="242">
        <v>1</v>
      </c>
    </row>
    <row r="390" spans="1:21" ht="14.4" customHeight="1" x14ac:dyDescent="0.3">
      <c r="A390" s="680">
        <v>11</v>
      </c>
      <c r="B390" s="671" t="s">
        <v>530</v>
      </c>
      <c r="C390" s="671">
        <v>89301112</v>
      </c>
      <c r="D390" s="703" t="s">
        <v>2331</v>
      </c>
      <c r="E390" s="704" t="s">
        <v>1556</v>
      </c>
      <c r="F390" s="671" t="s">
        <v>1538</v>
      </c>
      <c r="G390" s="671" t="s">
        <v>1683</v>
      </c>
      <c r="H390" s="671" t="s">
        <v>529</v>
      </c>
      <c r="I390" s="671" t="s">
        <v>2103</v>
      </c>
      <c r="J390" s="671" t="s">
        <v>1964</v>
      </c>
      <c r="K390" s="671" t="s">
        <v>2104</v>
      </c>
      <c r="L390" s="705">
        <v>188.41</v>
      </c>
      <c r="M390" s="705">
        <v>188.41</v>
      </c>
      <c r="N390" s="671">
        <v>1</v>
      </c>
      <c r="O390" s="706">
        <v>1</v>
      </c>
      <c r="P390" s="705"/>
      <c r="Q390" s="682">
        <v>0</v>
      </c>
      <c r="R390" s="671"/>
      <c r="S390" s="682">
        <v>0</v>
      </c>
      <c r="T390" s="706"/>
      <c r="U390" s="242">
        <v>0</v>
      </c>
    </row>
    <row r="391" spans="1:21" ht="14.4" customHeight="1" x14ac:dyDescent="0.3">
      <c r="A391" s="680">
        <v>11</v>
      </c>
      <c r="B391" s="671" t="s">
        <v>530</v>
      </c>
      <c r="C391" s="671">
        <v>89301112</v>
      </c>
      <c r="D391" s="703" t="s">
        <v>2331</v>
      </c>
      <c r="E391" s="704" t="s">
        <v>1556</v>
      </c>
      <c r="F391" s="671" t="s">
        <v>1538</v>
      </c>
      <c r="G391" s="671" t="s">
        <v>1691</v>
      </c>
      <c r="H391" s="671" t="s">
        <v>529</v>
      </c>
      <c r="I391" s="671" t="s">
        <v>1692</v>
      </c>
      <c r="J391" s="671" t="s">
        <v>1693</v>
      </c>
      <c r="K391" s="671" t="s">
        <v>1694</v>
      </c>
      <c r="L391" s="705">
        <v>0</v>
      </c>
      <c r="M391" s="705">
        <v>0</v>
      </c>
      <c r="N391" s="671">
        <v>3</v>
      </c>
      <c r="O391" s="706">
        <v>3</v>
      </c>
      <c r="P391" s="705">
        <v>0</v>
      </c>
      <c r="Q391" s="682"/>
      <c r="R391" s="671">
        <v>1</v>
      </c>
      <c r="S391" s="682">
        <v>0.33333333333333331</v>
      </c>
      <c r="T391" s="706">
        <v>1</v>
      </c>
      <c r="U391" s="242">
        <v>0.33333333333333331</v>
      </c>
    </row>
    <row r="392" spans="1:21" ht="14.4" customHeight="1" x14ac:dyDescent="0.3">
      <c r="A392" s="680">
        <v>11</v>
      </c>
      <c r="B392" s="671" t="s">
        <v>530</v>
      </c>
      <c r="C392" s="671">
        <v>89301112</v>
      </c>
      <c r="D392" s="703" t="s">
        <v>2331</v>
      </c>
      <c r="E392" s="704" t="s">
        <v>1556</v>
      </c>
      <c r="F392" s="671" t="s">
        <v>1538</v>
      </c>
      <c r="G392" s="671" t="s">
        <v>1748</v>
      </c>
      <c r="H392" s="671" t="s">
        <v>529</v>
      </c>
      <c r="I392" s="671" t="s">
        <v>1254</v>
      </c>
      <c r="J392" s="671" t="s">
        <v>1255</v>
      </c>
      <c r="K392" s="671" t="s">
        <v>1749</v>
      </c>
      <c r="L392" s="705">
        <v>63.67</v>
      </c>
      <c r="M392" s="705">
        <v>1209.73</v>
      </c>
      <c r="N392" s="671">
        <v>19</v>
      </c>
      <c r="O392" s="706">
        <v>7.5</v>
      </c>
      <c r="P392" s="705">
        <v>955.05</v>
      </c>
      <c r="Q392" s="682">
        <v>0.78947368421052622</v>
      </c>
      <c r="R392" s="671">
        <v>15</v>
      </c>
      <c r="S392" s="682">
        <v>0.78947368421052633</v>
      </c>
      <c r="T392" s="706">
        <v>6</v>
      </c>
      <c r="U392" s="242">
        <v>0.8</v>
      </c>
    </row>
    <row r="393" spans="1:21" ht="14.4" customHeight="1" x14ac:dyDescent="0.3">
      <c r="A393" s="680">
        <v>11</v>
      </c>
      <c r="B393" s="671" t="s">
        <v>530</v>
      </c>
      <c r="C393" s="671">
        <v>89301112</v>
      </c>
      <c r="D393" s="703" t="s">
        <v>2331</v>
      </c>
      <c r="E393" s="704" t="s">
        <v>1556</v>
      </c>
      <c r="F393" s="671" t="s">
        <v>1538</v>
      </c>
      <c r="G393" s="671" t="s">
        <v>1974</v>
      </c>
      <c r="H393" s="671" t="s">
        <v>529</v>
      </c>
      <c r="I393" s="671" t="s">
        <v>2105</v>
      </c>
      <c r="J393" s="671" t="s">
        <v>1976</v>
      </c>
      <c r="K393" s="671"/>
      <c r="L393" s="705">
        <v>0</v>
      </c>
      <c r="M393" s="705">
        <v>0</v>
      </c>
      <c r="N393" s="671">
        <v>1</v>
      </c>
      <c r="O393" s="706">
        <v>0.5</v>
      </c>
      <c r="P393" s="705">
        <v>0</v>
      </c>
      <c r="Q393" s="682"/>
      <c r="R393" s="671">
        <v>1</v>
      </c>
      <c r="S393" s="682">
        <v>1</v>
      </c>
      <c r="T393" s="706">
        <v>0.5</v>
      </c>
      <c r="U393" s="242">
        <v>1</v>
      </c>
    </row>
    <row r="394" spans="1:21" ht="14.4" customHeight="1" x14ac:dyDescent="0.3">
      <c r="A394" s="680">
        <v>11</v>
      </c>
      <c r="B394" s="671" t="s">
        <v>530</v>
      </c>
      <c r="C394" s="671">
        <v>89301112</v>
      </c>
      <c r="D394" s="703" t="s">
        <v>2331</v>
      </c>
      <c r="E394" s="704" t="s">
        <v>1556</v>
      </c>
      <c r="F394" s="671" t="s">
        <v>1538</v>
      </c>
      <c r="G394" s="671" t="s">
        <v>1625</v>
      </c>
      <c r="H394" s="671" t="s">
        <v>742</v>
      </c>
      <c r="I394" s="671" t="s">
        <v>984</v>
      </c>
      <c r="J394" s="671" t="s">
        <v>985</v>
      </c>
      <c r="K394" s="671" t="s">
        <v>986</v>
      </c>
      <c r="L394" s="705">
        <v>154.01</v>
      </c>
      <c r="M394" s="705">
        <v>154.01</v>
      </c>
      <c r="N394" s="671">
        <v>1</v>
      </c>
      <c r="O394" s="706">
        <v>1</v>
      </c>
      <c r="P394" s="705">
        <v>154.01</v>
      </c>
      <c r="Q394" s="682">
        <v>1</v>
      </c>
      <c r="R394" s="671">
        <v>1</v>
      </c>
      <c r="S394" s="682">
        <v>1</v>
      </c>
      <c r="T394" s="706">
        <v>1</v>
      </c>
      <c r="U394" s="242">
        <v>1</v>
      </c>
    </row>
    <row r="395" spans="1:21" ht="14.4" customHeight="1" x14ac:dyDescent="0.3">
      <c r="A395" s="680">
        <v>11</v>
      </c>
      <c r="B395" s="671" t="s">
        <v>530</v>
      </c>
      <c r="C395" s="671">
        <v>89301112</v>
      </c>
      <c r="D395" s="703" t="s">
        <v>2331</v>
      </c>
      <c r="E395" s="704" t="s">
        <v>1556</v>
      </c>
      <c r="F395" s="671" t="s">
        <v>1538</v>
      </c>
      <c r="G395" s="671" t="s">
        <v>1966</v>
      </c>
      <c r="H395" s="671" t="s">
        <v>529</v>
      </c>
      <c r="I395" s="671" t="s">
        <v>2106</v>
      </c>
      <c r="J395" s="671" t="s">
        <v>2107</v>
      </c>
      <c r="K395" s="671" t="s">
        <v>1969</v>
      </c>
      <c r="L395" s="705">
        <v>64.13</v>
      </c>
      <c r="M395" s="705">
        <v>64.13</v>
      </c>
      <c r="N395" s="671">
        <v>1</v>
      </c>
      <c r="O395" s="706">
        <v>1</v>
      </c>
      <c r="P395" s="705">
        <v>64.13</v>
      </c>
      <c r="Q395" s="682">
        <v>1</v>
      </c>
      <c r="R395" s="671">
        <v>1</v>
      </c>
      <c r="S395" s="682">
        <v>1</v>
      </c>
      <c r="T395" s="706">
        <v>1</v>
      </c>
      <c r="U395" s="242">
        <v>1</v>
      </c>
    </row>
    <row r="396" spans="1:21" ht="14.4" customHeight="1" x14ac:dyDescent="0.3">
      <c r="A396" s="680">
        <v>11</v>
      </c>
      <c r="B396" s="671" t="s">
        <v>530</v>
      </c>
      <c r="C396" s="671">
        <v>89301112</v>
      </c>
      <c r="D396" s="703" t="s">
        <v>2331</v>
      </c>
      <c r="E396" s="704" t="s">
        <v>1556</v>
      </c>
      <c r="F396" s="671" t="s">
        <v>1538</v>
      </c>
      <c r="G396" s="671" t="s">
        <v>1814</v>
      </c>
      <c r="H396" s="671" t="s">
        <v>742</v>
      </c>
      <c r="I396" s="671" t="s">
        <v>2034</v>
      </c>
      <c r="J396" s="671" t="s">
        <v>2035</v>
      </c>
      <c r="K396" s="671" t="s">
        <v>1817</v>
      </c>
      <c r="L396" s="705">
        <v>193.26</v>
      </c>
      <c r="M396" s="705">
        <v>193.26</v>
      </c>
      <c r="N396" s="671">
        <v>1</v>
      </c>
      <c r="O396" s="706">
        <v>1</v>
      </c>
      <c r="P396" s="705">
        <v>193.26</v>
      </c>
      <c r="Q396" s="682">
        <v>1</v>
      </c>
      <c r="R396" s="671">
        <v>1</v>
      </c>
      <c r="S396" s="682">
        <v>1</v>
      </c>
      <c r="T396" s="706">
        <v>1</v>
      </c>
      <c r="U396" s="242">
        <v>1</v>
      </c>
    </row>
    <row r="397" spans="1:21" ht="14.4" customHeight="1" x14ac:dyDescent="0.3">
      <c r="A397" s="680">
        <v>11</v>
      </c>
      <c r="B397" s="671" t="s">
        <v>530</v>
      </c>
      <c r="C397" s="671">
        <v>89301112</v>
      </c>
      <c r="D397" s="703" t="s">
        <v>2331</v>
      </c>
      <c r="E397" s="704" t="s">
        <v>1556</v>
      </c>
      <c r="F397" s="671" t="s">
        <v>1538</v>
      </c>
      <c r="G397" s="671" t="s">
        <v>1576</v>
      </c>
      <c r="H397" s="671" t="s">
        <v>742</v>
      </c>
      <c r="I397" s="671" t="s">
        <v>800</v>
      </c>
      <c r="J397" s="671" t="s">
        <v>748</v>
      </c>
      <c r="K397" s="671" t="s">
        <v>801</v>
      </c>
      <c r="L397" s="705">
        <v>625.29</v>
      </c>
      <c r="M397" s="705">
        <v>1250.58</v>
      </c>
      <c r="N397" s="671">
        <v>2</v>
      </c>
      <c r="O397" s="706">
        <v>1</v>
      </c>
      <c r="P397" s="705">
        <v>1250.58</v>
      </c>
      <c r="Q397" s="682">
        <v>1</v>
      </c>
      <c r="R397" s="671">
        <v>2</v>
      </c>
      <c r="S397" s="682">
        <v>1</v>
      </c>
      <c r="T397" s="706">
        <v>1</v>
      </c>
      <c r="U397" s="242">
        <v>1</v>
      </c>
    </row>
    <row r="398" spans="1:21" ht="14.4" customHeight="1" x14ac:dyDescent="0.3">
      <c r="A398" s="680">
        <v>11</v>
      </c>
      <c r="B398" s="671" t="s">
        <v>530</v>
      </c>
      <c r="C398" s="671">
        <v>89301112</v>
      </c>
      <c r="D398" s="703" t="s">
        <v>2331</v>
      </c>
      <c r="E398" s="704" t="s">
        <v>1556</v>
      </c>
      <c r="F398" s="671" t="s">
        <v>1538</v>
      </c>
      <c r="G398" s="671" t="s">
        <v>1576</v>
      </c>
      <c r="H398" s="671" t="s">
        <v>742</v>
      </c>
      <c r="I398" s="671" t="s">
        <v>747</v>
      </c>
      <c r="J398" s="671" t="s">
        <v>748</v>
      </c>
      <c r="K398" s="671" t="s">
        <v>749</v>
      </c>
      <c r="L398" s="705">
        <v>937.93</v>
      </c>
      <c r="M398" s="705">
        <v>4689.6499999999996</v>
      </c>
      <c r="N398" s="671">
        <v>5</v>
      </c>
      <c r="O398" s="706">
        <v>2</v>
      </c>
      <c r="P398" s="705">
        <v>4689.6499999999996</v>
      </c>
      <c r="Q398" s="682">
        <v>1</v>
      </c>
      <c r="R398" s="671">
        <v>5</v>
      </c>
      <c r="S398" s="682">
        <v>1</v>
      </c>
      <c r="T398" s="706">
        <v>2</v>
      </c>
      <c r="U398" s="242">
        <v>1</v>
      </c>
    </row>
    <row r="399" spans="1:21" ht="14.4" customHeight="1" x14ac:dyDescent="0.3">
      <c r="A399" s="680">
        <v>11</v>
      </c>
      <c r="B399" s="671" t="s">
        <v>530</v>
      </c>
      <c r="C399" s="671">
        <v>89301112</v>
      </c>
      <c r="D399" s="703" t="s">
        <v>2331</v>
      </c>
      <c r="E399" s="704" t="s">
        <v>1556</v>
      </c>
      <c r="F399" s="671" t="s">
        <v>1538</v>
      </c>
      <c r="G399" s="671" t="s">
        <v>1577</v>
      </c>
      <c r="H399" s="671" t="s">
        <v>742</v>
      </c>
      <c r="I399" s="671" t="s">
        <v>955</v>
      </c>
      <c r="J399" s="671" t="s">
        <v>557</v>
      </c>
      <c r="K399" s="671" t="s">
        <v>558</v>
      </c>
      <c r="L399" s="705">
        <v>96.63</v>
      </c>
      <c r="M399" s="705">
        <v>2029.2300000000005</v>
      </c>
      <c r="N399" s="671">
        <v>21</v>
      </c>
      <c r="O399" s="706">
        <v>14.5</v>
      </c>
      <c r="P399" s="705">
        <v>1546.0800000000004</v>
      </c>
      <c r="Q399" s="682">
        <v>0.76190476190476186</v>
      </c>
      <c r="R399" s="671">
        <v>16</v>
      </c>
      <c r="S399" s="682">
        <v>0.76190476190476186</v>
      </c>
      <c r="T399" s="706">
        <v>12</v>
      </c>
      <c r="U399" s="242">
        <v>0.82758620689655171</v>
      </c>
    </row>
    <row r="400" spans="1:21" ht="14.4" customHeight="1" x14ac:dyDescent="0.3">
      <c r="A400" s="680">
        <v>11</v>
      </c>
      <c r="B400" s="671" t="s">
        <v>530</v>
      </c>
      <c r="C400" s="671">
        <v>89301112</v>
      </c>
      <c r="D400" s="703" t="s">
        <v>2331</v>
      </c>
      <c r="E400" s="704" t="s">
        <v>1556</v>
      </c>
      <c r="F400" s="671" t="s">
        <v>1538</v>
      </c>
      <c r="G400" s="671" t="s">
        <v>2108</v>
      </c>
      <c r="H400" s="671" t="s">
        <v>529</v>
      </c>
      <c r="I400" s="671" t="s">
        <v>2109</v>
      </c>
      <c r="J400" s="671" t="s">
        <v>2110</v>
      </c>
      <c r="K400" s="671" t="s">
        <v>2111</v>
      </c>
      <c r="L400" s="705">
        <v>85.49</v>
      </c>
      <c r="M400" s="705">
        <v>85.49</v>
      </c>
      <c r="N400" s="671">
        <v>1</v>
      </c>
      <c r="O400" s="706">
        <v>1</v>
      </c>
      <c r="P400" s="705">
        <v>85.49</v>
      </c>
      <c r="Q400" s="682">
        <v>1</v>
      </c>
      <c r="R400" s="671">
        <v>1</v>
      </c>
      <c r="S400" s="682">
        <v>1</v>
      </c>
      <c r="T400" s="706">
        <v>1</v>
      </c>
      <c r="U400" s="242">
        <v>1</v>
      </c>
    </row>
    <row r="401" spans="1:21" ht="14.4" customHeight="1" x14ac:dyDescent="0.3">
      <c r="A401" s="680">
        <v>11</v>
      </c>
      <c r="B401" s="671" t="s">
        <v>530</v>
      </c>
      <c r="C401" s="671">
        <v>89301112</v>
      </c>
      <c r="D401" s="703" t="s">
        <v>2331</v>
      </c>
      <c r="E401" s="704" t="s">
        <v>1556</v>
      </c>
      <c r="F401" s="671" t="s">
        <v>1538</v>
      </c>
      <c r="G401" s="671" t="s">
        <v>1613</v>
      </c>
      <c r="H401" s="671" t="s">
        <v>742</v>
      </c>
      <c r="I401" s="671" t="s">
        <v>1068</v>
      </c>
      <c r="J401" s="671" t="s">
        <v>1069</v>
      </c>
      <c r="K401" s="671" t="s">
        <v>1070</v>
      </c>
      <c r="L401" s="705">
        <v>32.74</v>
      </c>
      <c r="M401" s="705">
        <v>65.48</v>
      </c>
      <c r="N401" s="671">
        <v>2</v>
      </c>
      <c r="O401" s="706">
        <v>1</v>
      </c>
      <c r="P401" s="705"/>
      <c r="Q401" s="682">
        <v>0</v>
      </c>
      <c r="R401" s="671"/>
      <c r="S401" s="682">
        <v>0</v>
      </c>
      <c r="T401" s="706"/>
      <c r="U401" s="242">
        <v>0</v>
      </c>
    </row>
    <row r="402" spans="1:21" ht="14.4" customHeight="1" x14ac:dyDescent="0.3">
      <c r="A402" s="680">
        <v>11</v>
      </c>
      <c r="B402" s="671" t="s">
        <v>530</v>
      </c>
      <c r="C402" s="671">
        <v>89301112</v>
      </c>
      <c r="D402" s="703" t="s">
        <v>2331</v>
      </c>
      <c r="E402" s="704" t="s">
        <v>1556</v>
      </c>
      <c r="F402" s="671" t="s">
        <v>1538</v>
      </c>
      <c r="G402" s="671" t="s">
        <v>1767</v>
      </c>
      <c r="H402" s="671" t="s">
        <v>529</v>
      </c>
      <c r="I402" s="671" t="s">
        <v>1823</v>
      </c>
      <c r="J402" s="671" t="s">
        <v>1769</v>
      </c>
      <c r="K402" s="671" t="s">
        <v>1824</v>
      </c>
      <c r="L402" s="705">
        <v>0</v>
      </c>
      <c r="M402" s="705">
        <v>0</v>
      </c>
      <c r="N402" s="671">
        <v>1</v>
      </c>
      <c r="O402" s="706">
        <v>1</v>
      </c>
      <c r="P402" s="705"/>
      <c r="Q402" s="682"/>
      <c r="R402" s="671"/>
      <c r="S402" s="682">
        <v>0</v>
      </c>
      <c r="T402" s="706"/>
      <c r="U402" s="242">
        <v>0</v>
      </c>
    </row>
    <row r="403" spans="1:21" ht="14.4" customHeight="1" x14ac:dyDescent="0.3">
      <c r="A403" s="680">
        <v>11</v>
      </c>
      <c r="B403" s="671" t="s">
        <v>530</v>
      </c>
      <c r="C403" s="671">
        <v>89301112</v>
      </c>
      <c r="D403" s="703" t="s">
        <v>2331</v>
      </c>
      <c r="E403" s="704" t="s">
        <v>1556</v>
      </c>
      <c r="F403" s="671" t="s">
        <v>1539</v>
      </c>
      <c r="G403" s="671" t="s">
        <v>1700</v>
      </c>
      <c r="H403" s="671" t="s">
        <v>529</v>
      </c>
      <c r="I403" s="671" t="s">
        <v>1701</v>
      </c>
      <c r="J403" s="671" t="s">
        <v>1702</v>
      </c>
      <c r="K403" s="671" t="s">
        <v>1703</v>
      </c>
      <c r="L403" s="705">
        <v>0</v>
      </c>
      <c r="M403" s="705">
        <v>0</v>
      </c>
      <c r="N403" s="671">
        <v>11</v>
      </c>
      <c r="O403" s="706">
        <v>11</v>
      </c>
      <c r="P403" s="705"/>
      <c r="Q403" s="682"/>
      <c r="R403" s="671"/>
      <c r="S403" s="682">
        <v>0</v>
      </c>
      <c r="T403" s="706"/>
      <c r="U403" s="242">
        <v>0</v>
      </c>
    </row>
    <row r="404" spans="1:21" ht="14.4" customHeight="1" x14ac:dyDescent="0.3">
      <c r="A404" s="680">
        <v>11</v>
      </c>
      <c r="B404" s="671" t="s">
        <v>530</v>
      </c>
      <c r="C404" s="671">
        <v>89301112</v>
      </c>
      <c r="D404" s="703" t="s">
        <v>2331</v>
      </c>
      <c r="E404" s="704" t="s">
        <v>1556</v>
      </c>
      <c r="F404" s="671" t="s">
        <v>1539</v>
      </c>
      <c r="G404" s="671" t="s">
        <v>1589</v>
      </c>
      <c r="H404" s="671" t="s">
        <v>529</v>
      </c>
      <c r="I404" s="671" t="s">
        <v>1665</v>
      </c>
      <c r="J404" s="671" t="s">
        <v>1666</v>
      </c>
      <c r="K404" s="671" t="s">
        <v>1667</v>
      </c>
      <c r="L404" s="705">
        <v>200</v>
      </c>
      <c r="M404" s="705">
        <v>1200</v>
      </c>
      <c r="N404" s="671">
        <v>6</v>
      </c>
      <c r="O404" s="706">
        <v>3</v>
      </c>
      <c r="P404" s="705">
        <v>1200</v>
      </c>
      <c r="Q404" s="682">
        <v>1</v>
      </c>
      <c r="R404" s="671">
        <v>6</v>
      </c>
      <c r="S404" s="682">
        <v>1</v>
      </c>
      <c r="T404" s="706">
        <v>3</v>
      </c>
      <c r="U404" s="242">
        <v>1</v>
      </c>
    </row>
    <row r="405" spans="1:21" ht="14.4" customHeight="1" x14ac:dyDescent="0.3">
      <c r="A405" s="680">
        <v>11</v>
      </c>
      <c r="B405" s="671" t="s">
        <v>530</v>
      </c>
      <c r="C405" s="671">
        <v>89301112</v>
      </c>
      <c r="D405" s="703" t="s">
        <v>2331</v>
      </c>
      <c r="E405" s="704" t="s">
        <v>1556</v>
      </c>
      <c r="F405" s="671" t="s">
        <v>1539</v>
      </c>
      <c r="G405" s="671" t="s">
        <v>1589</v>
      </c>
      <c r="H405" s="671" t="s">
        <v>529</v>
      </c>
      <c r="I405" s="671" t="s">
        <v>1590</v>
      </c>
      <c r="J405" s="671" t="s">
        <v>1591</v>
      </c>
      <c r="K405" s="671" t="s">
        <v>1592</v>
      </c>
      <c r="L405" s="705">
        <v>278.75</v>
      </c>
      <c r="M405" s="705">
        <v>3902.5</v>
      </c>
      <c r="N405" s="671">
        <v>14</v>
      </c>
      <c r="O405" s="706">
        <v>8</v>
      </c>
      <c r="P405" s="705">
        <v>3902.5</v>
      </c>
      <c r="Q405" s="682">
        <v>1</v>
      </c>
      <c r="R405" s="671">
        <v>14</v>
      </c>
      <c r="S405" s="682">
        <v>1</v>
      </c>
      <c r="T405" s="706">
        <v>8</v>
      </c>
      <c r="U405" s="242">
        <v>1</v>
      </c>
    </row>
    <row r="406" spans="1:21" ht="14.4" customHeight="1" x14ac:dyDescent="0.3">
      <c r="A406" s="680">
        <v>11</v>
      </c>
      <c r="B406" s="671" t="s">
        <v>530</v>
      </c>
      <c r="C406" s="671">
        <v>89301112</v>
      </c>
      <c r="D406" s="703" t="s">
        <v>2331</v>
      </c>
      <c r="E406" s="704" t="s">
        <v>1556</v>
      </c>
      <c r="F406" s="671" t="s">
        <v>1539</v>
      </c>
      <c r="G406" s="671" t="s">
        <v>1711</v>
      </c>
      <c r="H406" s="671" t="s">
        <v>529</v>
      </c>
      <c r="I406" s="671" t="s">
        <v>2112</v>
      </c>
      <c r="J406" s="671" t="s">
        <v>1713</v>
      </c>
      <c r="K406" s="671" t="s">
        <v>2113</v>
      </c>
      <c r="L406" s="705">
        <v>553.15</v>
      </c>
      <c r="M406" s="705">
        <v>1659.4499999999998</v>
      </c>
      <c r="N406" s="671">
        <v>3</v>
      </c>
      <c r="O406" s="706">
        <v>1</v>
      </c>
      <c r="P406" s="705">
        <v>1659.4499999999998</v>
      </c>
      <c r="Q406" s="682">
        <v>1</v>
      </c>
      <c r="R406" s="671">
        <v>3</v>
      </c>
      <c r="S406" s="682">
        <v>1</v>
      </c>
      <c r="T406" s="706">
        <v>1</v>
      </c>
      <c r="U406" s="242">
        <v>1</v>
      </c>
    </row>
    <row r="407" spans="1:21" ht="14.4" customHeight="1" x14ac:dyDescent="0.3">
      <c r="A407" s="680">
        <v>11</v>
      </c>
      <c r="B407" s="671" t="s">
        <v>530</v>
      </c>
      <c r="C407" s="671">
        <v>89301112</v>
      </c>
      <c r="D407" s="703" t="s">
        <v>2331</v>
      </c>
      <c r="E407" s="704" t="s">
        <v>1556</v>
      </c>
      <c r="F407" s="671" t="s">
        <v>1539</v>
      </c>
      <c r="G407" s="671" t="s">
        <v>1711</v>
      </c>
      <c r="H407" s="671" t="s">
        <v>529</v>
      </c>
      <c r="I407" s="671" t="s">
        <v>1827</v>
      </c>
      <c r="J407" s="671" t="s">
        <v>1828</v>
      </c>
      <c r="K407" s="671" t="s">
        <v>1829</v>
      </c>
      <c r="L407" s="705">
        <v>553.15</v>
      </c>
      <c r="M407" s="705">
        <v>11616.150000000001</v>
      </c>
      <c r="N407" s="671">
        <v>21</v>
      </c>
      <c r="O407" s="706">
        <v>7</v>
      </c>
      <c r="P407" s="705">
        <v>11616.150000000001</v>
      </c>
      <c r="Q407" s="682">
        <v>1</v>
      </c>
      <c r="R407" s="671">
        <v>21</v>
      </c>
      <c r="S407" s="682">
        <v>1</v>
      </c>
      <c r="T407" s="706">
        <v>7</v>
      </c>
      <c r="U407" s="242">
        <v>1</v>
      </c>
    </row>
    <row r="408" spans="1:21" ht="14.4" customHeight="1" x14ac:dyDescent="0.3">
      <c r="A408" s="680">
        <v>11</v>
      </c>
      <c r="B408" s="671" t="s">
        <v>530</v>
      </c>
      <c r="C408" s="671">
        <v>89301112</v>
      </c>
      <c r="D408" s="703" t="s">
        <v>2331</v>
      </c>
      <c r="E408" s="704" t="s">
        <v>1556</v>
      </c>
      <c r="F408" s="671" t="s">
        <v>1539</v>
      </c>
      <c r="G408" s="671" t="s">
        <v>1593</v>
      </c>
      <c r="H408" s="671" t="s">
        <v>529</v>
      </c>
      <c r="I408" s="671" t="s">
        <v>1189</v>
      </c>
      <c r="J408" s="671" t="s">
        <v>1668</v>
      </c>
      <c r="K408" s="671" t="s">
        <v>1669</v>
      </c>
      <c r="L408" s="705">
        <v>748.12</v>
      </c>
      <c r="M408" s="705">
        <v>748.12</v>
      </c>
      <c r="N408" s="671">
        <v>1</v>
      </c>
      <c r="O408" s="706">
        <v>1</v>
      </c>
      <c r="P408" s="705">
        <v>748.12</v>
      </c>
      <c r="Q408" s="682">
        <v>1</v>
      </c>
      <c r="R408" s="671">
        <v>1</v>
      </c>
      <c r="S408" s="682">
        <v>1</v>
      </c>
      <c r="T408" s="706">
        <v>1</v>
      </c>
      <c r="U408" s="242">
        <v>1</v>
      </c>
    </row>
    <row r="409" spans="1:21" ht="14.4" customHeight="1" x14ac:dyDescent="0.3">
      <c r="A409" s="680">
        <v>11</v>
      </c>
      <c r="B409" s="671" t="s">
        <v>530</v>
      </c>
      <c r="C409" s="671">
        <v>89301112</v>
      </c>
      <c r="D409" s="703" t="s">
        <v>2331</v>
      </c>
      <c r="E409" s="704" t="s">
        <v>1556</v>
      </c>
      <c r="F409" s="671" t="s">
        <v>1539</v>
      </c>
      <c r="G409" s="671" t="s">
        <v>1593</v>
      </c>
      <c r="H409" s="671" t="s">
        <v>529</v>
      </c>
      <c r="I409" s="671" t="s">
        <v>2114</v>
      </c>
      <c r="J409" s="671" t="s">
        <v>2115</v>
      </c>
      <c r="K409" s="671"/>
      <c r="L409" s="705">
        <v>180</v>
      </c>
      <c r="M409" s="705">
        <v>180</v>
      </c>
      <c r="N409" s="671">
        <v>1</v>
      </c>
      <c r="O409" s="706">
        <v>1</v>
      </c>
      <c r="P409" s="705">
        <v>180</v>
      </c>
      <c r="Q409" s="682">
        <v>1</v>
      </c>
      <c r="R409" s="671">
        <v>1</v>
      </c>
      <c r="S409" s="682">
        <v>1</v>
      </c>
      <c r="T409" s="706">
        <v>1</v>
      </c>
      <c r="U409" s="242">
        <v>1</v>
      </c>
    </row>
    <row r="410" spans="1:21" ht="14.4" customHeight="1" x14ac:dyDescent="0.3">
      <c r="A410" s="680">
        <v>11</v>
      </c>
      <c r="B410" s="671" t="s">
        <v>530</v>
      </c>
      <c r="C410" s="671">
        <v>89301112</v>
      </c>
      <c r="D410" s="703" t="s">
        <v>2331</v>
      </c>
      <c r="E410" s="704" t="s">
        <v>1556</v>
      </c>
      <c r="F410" s="671" t="s">
        <v>1539</v>
      </c>
      <c r="G410" s="671" t="s">
        <v>1593</v>
      </c>
      <c r="H410" s="671" t="s">
        <v>529</v>
      </c>
      <c r="I410" s="671" t="s">
        <v>1721</v>
      </c>
      <c r="J410" s="671" t="s">
        <v>1722</v>
      </c>
      <c r="K410" s="671" t="s">
        <v>1723</v>
      </c>
      <c r="L410" s="705">
        <v>1545.22</v>
      </c>
      <c r="M410" s="705">
        <v>1545.22</v>
      </c>
      <c r="N410" s="671">
        <v>1</v>
      </c>
      <c r="O410" s="706">
        <v>1</v>
      </c>
      <c r="P410" s="705">
        <v>1545.22</v>
      </c>
      <c r="Q410" s="682">
        <v>1</v>
      </c>
      <c r="R410" s="671">
        <v>1</v>
      </c>
      <c r="S410" s="682">
        <v>1</v>
      </c>
      <c r="T410" s="706">
        <v>1</v>
      </c>
      <c r="U410" s="242">
        <v>1</v>
      </c>
    </row>
    <row r="411" spans="1:21" ht="14.4" customHeight="1" x14ac:dyDescent="0.3">
      <c r="A411" s="680">
        <v>11</v>
      </c>
      <c r="B411" s="671" t="s">
        <v>530</v>
      </c>
      <c r="C411" s="671">
        <v>89301112</v>
      </c>
      <c r="D411" s="703" t="s">
        <v>2331</v>
      </c>
      <c r="E411" s="704" t="s">
        <v>1556</v>
      </c>
      <c r="F411" s="671" t="s">
        <v>1539</v>
      </c>
      <c r="G411" s="671" t="s">
        <v>1593</v>
      </c>
      <c r="H411" s="671" t="s">
        <v>529</v>
      </c>
      <c r="I411" s="671" t="s">
        <v>2116</v>
      </c>
      <c r="J411" s="671" t="s">
        <v>2004</v>
      </c>
      <c r="K411" s="671" t="s">
        <v>2117</v>
      </c>
      <c r="L411" s="705">
        <v>50.5</v>
      </c>
      <c r="M411" s="705">
        <v>50.5</v>
      </c>
      <c r="N411" s="671">
        <v>1</v>
      </c>
      <c r="O411" s="706">
        <v>1</v>
      </c>
      <c r="P411" s="705">
        <v>50.5</v>
      </c>
      <c r="Q411" s="682">
        <v>1</v>
      </c>
      <c r="R411" s="671">
        <v>1</v>
      </c>
      <c r="S411" s="682">
        <v>1</v>
      </c>
      <c r="T411" s="706">
        <v>1</v>
      </c>
      <c r="U411" s="242">
        <v>1</v>
      </c>
    </row>
    <row r="412" spans="1:21" ht="14.4" customHeight="1" x14ac:dyDescent="0.3">
      <c r="A412" s="680">
        <v>11</v>
      </c>
      <c r="B412" s="671" t="s">
        <v>530</v>
      </c>
      <c r="C412" s="671">
        <v>89301112</v>
      </c>
      <c r="D412" s="703" t="s">
        <v>2331</v>
      </c>
      <c r="E412" s="704" t="s">
        <v>1556</v>
      </c>
      <c r="F412" s="671" t="s">
        <v>1539</v>
      </c>
      <c r="G412" s="671" t="s">
        <v>1593</v>
      </c>
      <c r="H412" s="671" t="s">
        <v>529</v>
      </c>
      <c r="I412" s="671" t="s">
        <v>1606</v>
      </c>
      <c r="J412" s="671" t="s">
        <v>1607</v>
      </c>
      <c r="K412" s="671" t="s">
        <v>1608</v>
      </c>
      <c r="L412" s="705">
        <v>971.25</v>
      </c>
      <c r="M412" s="705">
        <v>971.25</v>
      </c>
      <c r="N412" s="671">
        <v>1</v>
      </c>
      <c r="O412" s="706">
        <v>1</v>
      </c>
      <c r="P412" s="705">
        <v>971.25</v>
      </c>
      <c r="Q412" s="682">
        <v>1</v>
      </c>
      <c r="R412" s="671">
        <v>1</v>
      </c>
      <c r="S412" s="682">
        <v>1</v>
      </c>
      <c r="T412" s="706">
        <v>1</v>
      </c>
      <c r="U412" s="242">
        <v>1</v>
      </c>
    </row>
    <row r="413" spans="1:21" ht="14.4" customHeight="1" x14ac:dyDescent="0.3">
      <c r="A413" s="680">
        <v>11</v>
      </c>
      <c r="B413" s="671" t="s">
        <v>530</v>
      </c>
      <c r="C413" s="671">
        <v>89301112</v>
      </c>
      <c r="D413" s="703" t="s">
        <v>2331</v>
      </c>
      <c r="E413" s="704" t="s">
        <v>1556</v>
      </c>
      <c r="F413" s="671" t="s">
        <v>1539</v>
      </c>
      <c r="G413" s="671" t="s">
        <v>1593</v>
      </c>
      <c r="H413" s="671" t="s">
        <v>529</v>
      </c>
      <c r="I413" s="671" t="s">
        <v>1833</v>
      </c>
      <c r="J413" s="671" t="s">
        <v>1834</v>
      </c>
      <c r="K413" s="671" t="s">
        <v>1835</v>
      </c>
      <c r="L413" s="705">
        <v>180</v>
      </c>
      <c r="M413" s="705">
        <v>360</v>
      </c>
      <c r="N413" s="671">
        <v>2</v>
      </c>
      <c r="O413" s="706">
        <v>2</v>
      </c>
      <c r="P413" s="705">
        <v>180</v>
      </c>
      <c r="Q413" s="682">
        <v>0.5</v>
      </c>
      <c r="R413" s="671">
        <v>1</v>
      </c>
      <c r="S413" s="682">
        <v>0.5</v>
      </c>
      <c r="T413" s="706">
        <v>1</v>
      </c>
      <c r="U413" s="242">
        <v>0.5</v>
      </c>
    </row>
    <row r="414" spans="1:21" ht="14.4" customHeight="1" x14ac:dyDescent="0.3">
      <c r="A414" s="680">
        <v>11</v>
      </c>
      <c r="B414" s="671" t="s">
        <v>530</v>
      </c>
      <c r="C414" s="671">
        <v>89301112</v>
      </c>
      <c r="D414" s="703" t="s">
        <v>2331</v>
      </c>
      <c r="E414" s="704" t="s">
        <v>1556</v>
      </c>
      <c r="F414" s="671" t="s">
        <v>1539</v>
      </c>
      <c r="G414" s="671" t="s">
        <v>1593</v>
      </c>
      <c r="H414" s="671" t="s">
        <v>529</v>
      </c>
      <c r="I414" s="671" t="s">
        <v>1724</v>
      </c>
      <c r="J414" s="671" t="s">
        <v>1725</v>
      </c>
      <c r="K414" s="671"/>
      <c r="L414" s="705">
        <v>600</v>
      </c>
      <c r="M414" s="705">
        <v>1800</v>
      </c>
      <c r="N414" s="671">
        <v>3</v>
      </c>
      <c r="O414" s="706">
        <v>3</v>
      </c>
      <c r="P414" s="705">
        <v>1800</v>
      </c>
      <c r="Q414" s="682">
        <v>1</v>
      </c>
      <c r="R414" s="671">
        <v>3</v>
      </c>
      <c r="S414" s="682">
        <v>1</v>
      </c>
      <c r="T414" s="706">
        <v>3</v>
      </c>
      <c r="U414" s="242">
        <v>1</v>
      </c>
    </row>
    <row r="415" spans="1:21" ht="14.4" customHeight="1" x14ac:dyDescent="0.3">
      <c r="A415" s="680">
        <v>11</v>
      </c>
      <c r="B415" s="671" t="s">
        <v>530</v>
      </c>
      <c r="C415" s="671">
        <v>89301112</v>
      </c>
      <c r="D415" s="703" t="s">
        <v>2331</v>
      </c>
      <c r="E415" s="704" t="s">
        <v>1556</v>
      </c>
      <c r="F415" s="671" t="s">
        <v>1539</v>
      </c>
      <c r="G415" s="671" t="s">
        <v>1593</v>
      </c>
      <c r="H415" s="671" t="s">
        <v>529</v>
      </c>
      <c r="I415" s="671" t="s">
        <v>2009</v>
      </c>
      <c r="J415" s="671" t="s">
        <v>2010</v>
      </c>
      <c r="K415" s="671"/>
      <c r="L415" s="705">
        <v>250</v>
      </c>
      <c r="M415" s="705">
        <v>250</v>
      </c>
      <c r="N415" s="671">
        <v>1</v>
      </c>
      <c r="O415" s="706">
        <v>1</v>
      </c>
      <c r="P415" s="705"/>
      <c r="Q415" s="682">
        <v>0</v>
      </c>
      <c r="R415" s="671"/>
      <c r="S415" s="682">
        <v>0</v>
      </c>
      <c r="T415" s="706"/>
      <c r="U415" s="242">
        <v>0</v>
      </c>
    </row>
    <row r="416" spans="1:21" ht="14.4" customHeight="1" x14ac:dyDescent="0.3">
      <c r="A416" s="680">
        <v>11</v>
      </c>
      <c r="B416" s="671" t="s">
        <v>530</v>
      </c>
      <c r="C416" s="671">
        <v>89301112</v>
      </c>
      <c r="D416" s="703" t="s">
        <v>2331</v>
      </c>
      <c r="E416" s="704" t="s">
        <v>1556</v>
      </c>
      <c r="F416" s="671" t="s">
        <v>1539</v>
      </c>
      <c r="G416" s="671" t="s">
        <v>1593</v>
      </c>
      <c r="H416" s="671" t="s">
        <v>529</v>
      </c>
      <c r="I416" s="671" t="s">
        <v>1656</v>
      </c>
      <c r="J416" s="671" t="s">
        <v>1657</v>
      </c>
      <c r="K416" s="671" t="s">
        <v>1658</v>
      </c>
      <c r="L416" s="705">
        <v>249.37</v>
      </c>
      <c r="M416" s="705">
        <v>249.37</v>
      </c>
      <c r="N416" s="671">
        <v>1</v>
      </c>
      <c r="O416" s="706">
        <v>1</v>
      </c>
      <c r="P416" s="705">
        <v>249.37</v>
      </c>
      <c r="Q416" s="682">
        <v>1</v>
      </c>
      <c r="R416" s="671">
        <v>1</v>
      </c>
      <c r="S416" s="682">
        <v>1</v>
      </c>
      <c r="T416" s="706">
        <v>1</v>
      </c>
      <c r="U416" s="242">
        <v>1</v>
      </c>
    </row>
    <row r="417" spans="1:21" ht="14.4" customHeight="1" x14ac:dyDescent="0.3">
      <c r="A417" s="680">
        <v>11</v>
      </c>
      <c r="B417" s="671" t="s">
        <v>530</v>
      </c>
      <c r="C417" s="671">
        <v>89301112</v>
      </c>
      <c r="D417" s="703" t="s">
        <v>2331</v>
      </c>
      <c r="E417" s="704" t="s">
        <v>1556</v>
      </c>
      <c r="F417" s="671" t="s">
        <v>1539</v>
      </c>
      <c r="G417" s="671" t="s">
        <v>1593</v>
      </c>
      <c r="H417" s="671" t="s">
        <v>529</v>
      </c>
      <c r="I417" s="671" t="s">
        <v>2118</v>
      </c>
      <c r="J417" s="671" t="s">
        <v>2119</v>
      </c>
      <c r="K417" s="671" t="s">
        <v>2120</v>
      </c>
      <c r="L417" s="705">
        <v>400</v>
      </c>
      <c r="M417" s="705">
        <v>400</v>
      </c>
      <c r="N417" s="671">
        <v>1</v>
      </c>
      <c r="O417" s="706">
        <v>1</v>
      </c>
      <c r="P417" s="705"/>
      <c r="Q417" s="682">
        <v>0</v>
      </c>
      <c r="R417" s="671"/>
      <c r="S417" s="682">
        <v>0</v>
      </c>
      <c r="T417" s="706"/>
      <c r="U417" s="242">
        <v>0</v>
      </c>
    </row>
    <row r="418" spans="1:21" ht="14.4" customHeight="1" x14ac:dyDescent="0.3">
      <c r="A418" s="680">
        <v>11</v>
      </c>
      <c r="B418" s="671" t="s">
        <v>530</v>
      </c>
      <c r="C418" s="671">
        <v>89301112</v>
      </c>
      <c r="D418" s="703" t="s">
        <v>2331</v>
      </c>
      <c r="E418" s="704" t="s">
        <v>1556</v>
      </c>
      <c r="F418" s="671" t="s">
        <v>1539</v>
      </c>
      <c r="G418" s="671" t="s">
        <v>1593</v>
      </c>
      <c r="H418" s="671" t="s">
        <v>529</v>
      </c>
      <c r="I418" s="671" t="s">
        <v>2121</v>
      </c>
      <c r="J418" s="671" t="s">
        <v>1668</v>
      </c>
      <c r="K418" s="671" t="s">
        <v>2122</v>
      </c>
      <c r="L418" s="705">
        <v>588</v>
      </c>
      <c r="M418" s="705">
        <v>588</v>
      </c>
      <c r="N418" s="671">
        <v>1</v>
      </c>
      <c r="O418" s="706">
        <v>1</v>
      </c>
      <c r="P418" s="705">
        <v>588</v>
      </c>
      <c r="Q418" s="682">
        <v>1</v>
      </c>
      <c r="R418" s="671">
        <v>1</v>
      </c>
      <c r="S418" s="682">
        <v>1</v>
      </c>
      <c r="T418" s="706">
        <v>1</v>
      </c>
      <c r="U418" s="242">
        <v>1</v>
      </c>
    </row>
    <row r="419" spans="1:21" ht="14.4" customHeight="1" x14ac:dyDescent="0.3">
      <c r="A419" s="680">
        <v>11</v>
      </c>
      <c r="B419" s="671" t="s">
        <v>530</v>
      </c>
      <c r="C419" s="671">
        <v>89301112</v>
      </c>
      <c r="D419" s="703" t="s">
        <v>2331</v>
      </c>
      <c r="E419" s="704" t="s">
        <v>1556</v>
      </c>
      <c r="F419" s="671" t="s">
        <v>1539</v>
      </c>
      <c r="G419" s="671" t="s">
        <v>1593</v>
      </c>
      <c r="H419" s="671" t="s">
        <v>529</v>
      </c>
      <c r="I419" s="671" t="s">
        <v>2123</v>
      </c>
      <c r="J419" s="671" t="s">
        <v>2124</v>
      </c>
      <c r="K419" s="671"/>
      <c r="L419" s="705">
        <v>705.67</v>
      </c>
      <c r="M419" s="705">
        <v>1411.34</v>
      </c>
      <c r="N419" s="671">
        <v>2</v>
      </c>
      <c r="O419" s="706">
        <v>2</v>
      </c>
      <c r="P419" s="705">
        <v>1411.34</v>
      </c>
      <c r="Q419" s="682">
        <v>1</v>
      </c>
      <c r="R419" s="671">
        <v>2</v>
      </c>
      <c r="S419" s="682">
        <v>1</v>
      </c>
      <c r="T419" s="706">
        <v>2</v>
      </c>
      <c r="U419" s="242">
        <v>1</v>
      </c>
    </row>
    <row r="420" spans="1:21" ht="14.4" customHeight="1" x14ac:dyDescent="0.3">
      <c r="A420" s="680">
        <v>11</v>
      </c>
      <c r="B420" s="671" t="s">
        <v>530</v>
      </c>
      <c r="C420" s="671">
        <v>89301112</v>
      </c>
      <c r="D420" s="703" t="s">
        <v>2331</v>
      </c>
      <c r="E420" s="704" t="s">
        <v>1556</v>
      </c>
      <c r="F420" s="671" t="s">
        <v>1539</v>
      </c>
      <c r="G420" s="671" t="s">
        <v>1593</v>
      </c>
      <c r="H420" s="671" t="s">
        <v>529</v>
      </c>
      <c r="I420" s="671" t="s">
        <v>1726</v>
      </c>
      <c r="J420" s="671" t="s">
        <v>1727</v>
      </c>
      <c r="K420" s="671" t="s">
        <v>1728</v>
      </c>
      <c r="L420" s="705">
        <v>1600</v>
      </c>
      <c r="M420" s="705">
        <v>1600</v>
      </c>
      <c r="N420" s="671">
        <v>1</v>
      </c>
      <c r="O420" s="706">
        <v>1</v>
      </c>
      <c r="P420" s="705">
        <v>1600</v>
      </c>
      <c r="Q420" s="682">
        <v>1</v>
      </c>
      <c r="R420" s="671">
        <v>1</v>
      </c>
      <c r="S420" s="682">
        <v>1</v>
      </c>
      <c r="T420" s="706">
        <v>1</v>
      </c>
      <c r="U420" s="242">
        <v>1</v>
      </c>
    </row>
    <row r="421" spans="1:21" ht="14.4" customHeight="1" x14ac:dyDescent="0.3">
      <c r="A421" s="680">
        <v>11</v>
      </c>
      <c r="B421" s="671" t="s">
        <v>530</v>
      </c>
      <c r="C421" s="671">
        <v>89301112</v>
      </c>
      <c r="D421" s="703" t="s">
        <v>2331</v>
      </c>
      <c r="E421" s="704" t="s">
        <v>1556</v>
      </c>
      <c r="F421" s="671" t="s">
        <v>1539</v>
      </c>
      <c r="G421" s="671" t="s">
        <v>1675</v>
      </c>
      <c r="H421" s="671" t="s">
        <v>529</v>
      </c>
      <c r="I421" s="671" t="s">
        <v>2125</v>
      </c>
      <c r="J421" s="671" t="s">
        <v>2126</v>
      </c>
      <c r="K421" s="671" t="s">
        <v>2127</v>
      </c>
      <c r="L421" s="705">
        <v>0</v>
      </c>
      <c r="M421" s="705">
        <v>0</v>
      </c>
      <c r="N421" s="671">
        <v>1</v>
      </c>
      <c r="O421" s="706">
        <v>1</v>
      </c>
      <c r="P421" s="705"/>
      <c r="Q421" s="682"/>
      <c r="R421" s="671"/>
      <c r="S421" s="682">
        <v>0</v>
      </c>
      <c r="T421" s="706"/>
      <c r="U421" s="242">
        <v>0</v>
      </c>
    </row>
    <row r="422" spans="1:21" ht="14.4" customHeight="1" x14ac:dyDescent="0.3">
      <c r="A422" s="680">
        <v>11</v>
      </c>
      <c r="B422" s="671" t="s">
        <v>530</v>
      </c>
      <c r="C422" s="671">
        <v>89301112</v>
      </c>
      <c r="D422" s="703" t="s">
        <v>2331</v>
      </c>
      <c r="E422" s="704" t="s">
        <v>1556</v>
      </c>
      <c r="F422" s="671" t="s">
        <v>1539</v>
      </c>
      <c r="G422" s="671" t="s">
        <v>1675</v>
      </c>
      <c r="H422" s="671" t="s">
        <v>529</v>
      </c>
      <c r="I422" s="671" t="s">
        <v>1676</v>
      </c>
      <c r="J422" s="671" t="s">
        <v>1677</v>
      </c>
      <c r="K422" s="671" t="s">
        <v>1678</v>
      </c>
      <c r="L422" s="705">
        <v>0</v>
      </c>
      <c r="M422" s="705">
        <v>0</v>
      </c>
      <c r="N422" s="671">
        <v>1</v>
      </c>
      <c r="O422" s="706">
        <v>1</v>
      </c>
      <c r="P422" s="705"/>
      <c r="Q422" s="682"/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11</v>
      </c>
      <c r="B423" s="671" t="s">
        <v>530</v>
      </c>
      <c r="C423" s="671">
        <v>89301112</v>
      </c>
      <c r="D423" s="703" t="s">
        <v>2331</v>
      </c>
      <c r="E423" s="704" t="s">
        <v>1557</v>
      </c>
      <c r="F423" s="671" t="s">
        <v>1538</v>
      </c>
      <c r="G423" s="671" t="s">
        <v>1959</v>
      </c>
      <c r="H423" s="671" t="s">
        <v>529</v>
      </c>
      <c r="I423" s="671" t="s">
        <v>2128</v>
      </c>
      <c r="J423" s="671" t="s">
        <v>1961</v>
      </c>
      <c r="K423" s="671" t="s">
        <v>2129</v>
      </c>
      <c r="L423" s="705">
        <v>166.97</v>
      </c>
      <c r="M423" s="705">
        <v>2170.6099999999997</v>
      </c>
      <c r="N423" s="671">
        <v>13</v>
      </c>
      <c r="O423" s="706">
        <v>5</v>
      </c>
      <c r="P423" s="705">
        <v>1001.8199999999999</v>
      </c>
      <c r="Q423" s="682">
        <v>0.46153846153846156</v>
      </c>
      <c r="R423" s="671">
        <v>6</v>
      </c>
      <c r="S423" s="682">
        <v>0.46153846153846156</v>
      </c>
      <c r="T423" s="706">
        <v>2</v>
      </c>
      <c r="U423" s="242">
        <v>0.4</v>
      </c>
    </row>
    <row r="424" spans="1:21" ht="14.4" customHeight="1" x14ac:dyDescent="0.3">
      <c r="A424" s="680">
        <v>11</v>
      </c>
      <c r="B424" s="671" t="s">
        <v>530</v>
      </c>
      <c r="C424" s="671">
        <v>89301112</v>
      </c>
      <c r="D424" s="703" t="s">
        <v>2331</v>
      </c>
      <c r="E424" s="704" t="s">
        <v>1557</v>
      </c>
      <c r="F424" s="671" t="s">
        <v>1538</v>
      </c>
      <c r="G424" s="671" t="s">
        <v>1683</v>
      </c>
      <c r="H424" s="671" t="s">
        <v>529</v>
      </c>
      <c r="I424" s="671" t="s">
        <v>689</v>
      </c>
      <c r="J424" s="671" t="s">
        <v>690</v>
      </c>
      <c r="K424" s="671" t="s">
        <v>691</v>
      </c>
      <c r="L424" s="705">
        <v>84.78</v>
      </c>
      <c r="M424" s="705">
        <v>169.56</v>
      </c>
      <c r="N424" s="671">
        <v>2</v>
      </c>
      <c r="O424" s="706">
        <v>0.5</v>
      </c>
      <c r="P424" s="705"/>
      <c r="Q424" s="682">
        <v>0</v>
      </c>
      <c r="R424" s="671"/>
      <c r="S424" s="682">
        <v>0</v>
      </c>
      <c r="T424" s="706"/>
      <c r="U424" s="242">
        <v>0</v>
      </c>
    </row>
    <row r="425" spans="1:21" ht="14.4" customHeight="1" x14ac:dyDescent="0.3">
      <c r="A425" s="680">
        <v>11</v>
      </c>
      <c r="B425" s="671" t="s">
        <v>530</v>
      </c>
      <c r="C425" s="671">
        <v>89301112</v>
      </c>
      <c r="D425" s="703" t="s">
        <v>2331</v>
      </c>
      <c r="E425" s="704" t="s">
        <v>1557</v>
      </c>
      <c r="F425" s="671" t="s">
        <v>1538</v>
      </c>
      <c r="G425" s="671" t="s">
        <v>1683</v>
      </c>
      <c r="H425" s="671" t="s">
        <v>529</v>
      </c>
      <c r="I425" s="671" t="s">
        <v>2130</v>
      </c>
      <c r="J425" s="671" t="s">
        <v>2131</v>
      </c>
      <c r="K425" s="671" t="s">
        <v>2132</v>
      </c>
      <c r="L425" s="705">
        <v>0</v>
      </c>
      <c r="M425" s="705">
        <v>0</v>
      </c>
      <c r="N425" s="671">
        <v>2</v>
      </c>
      <c r="O425" s="706">
        <v>0.5</v>
      </c>
      <c r="P425" s="705"/>
      <c r="Q425" s="682"/>
      <c r="R425" s="671"/>
      <c r="S425" s="682">
        <v>0</v>
      </c>
      <c r="T425" s="706"/>
      <c r="U425" s="242">
        <v>0</v>
      </c>
    </row>
    <row r="426" spans="1:21" ht="14.4" customHeight="1" x14ac:dyDescent="0.3">
      <c r="A426" s="680">
        <v>11</v>
      </c>
      <c r="B426" s="671" t="s">
        <v>530</v>
      </c>
      <c r="C426" s="671">
        <v>89301112</v>
      </c>
      <c r="D426" s="703" t="s">
        <v>2331</v>
      </c>
      <c r="E426" s="704" t="s">
        <v>1557</v>
      </c>
      <c r="F426" s="671" t="s">
        <v>1538</v>
      </c>
      <c r="G426" s="671" t="s">
        <v>1683</v>
      </c>
      <c r="H426" s="671" t="s">
        <v>529</v>
      </c>
      <c r="I426" s="671" t="s">
        <v>1913</v>
      </c>
      <c r="J426" s="671" t="s">
        <v>1914</v>
      </c>
      <c r="K426" s="671" t="s">
        <v>1915</v>
      </c>
      <c r="L426" s="705">
        <v>37.68</v>
      </c>
      <c r="M426" s="705">
        <v>37.68</v>
      </c>
      <c r="N426" s="671">
        <v>1</v>
      </c>
      <c r="O426" s="706">
        <v>1</v>
      </c>
      <c r="P426" s="705">
        <v>37.68</v>
      </c>
      <c r="Q426" s="682">
        <v>1</v>
      </c>
      <c r="R426" s="671">
        <v>1</v>
      </c>
      <c r="S426" s="682">
        <v>1</v>
      </c>
      <c r="T426" s="706">
        <v>1</v>
      </c>
      <c r="U426" s="242">
        <v>1</v>
      </c>
    </row>
    <row r="427" spans="1:21" ht="14.4" customHeight="1" x14ac:dyDescent="0.3">
      <c r="A427" s="680">
        <v>11</v>
      </c>
      <c r="B427" s="671" t="s">
        <v>530</v>
      </c>
      <c r="C427" s="671">
        <v>89301112</v>
      </c>
      <c r="D427" s="703" t="s">
        <v>2331</v>
      </c>
      <c r="E427" s="704" t="s">
        <v>1557</v>
      </c>
      <c r="F427" s="671" t="s">
        <v>1538</v>
      </c>
      <c r="G427" s="671" t="s">
        <v>2133</v>
      </c>
      <c r="H427" s="671" t="s">
        <v>529</v>
      </c>
      <c r="I427" s="671" t="s">
        <v>2134</v>
      </c>
      <c r="J427" s="671" t="s">
        <v>2135</v>
      </c>
      <c r="K427" s="671" t="s">
        <v>2136</v>
      </c>
      <c r="L427" s="705">
        <v>66.599999999999994</v>
      </c>
      <c r="M427" s="705">
        <v>133.19999999999999</v>
      </c>
      <c r="N427" s="671">
        <v>2</v>
      </c>
      <c r="O427" s="706">
        <v>1</v>
      </c>
      <c r="P427" s="705">
        <v>133.19999999999999</v>
      </c>
      <c r="Q427" s="682">
        <v>1</v>
      </c>
      <c r="R427" s="671">
        <v>2</v>
      </c>
      <c r="S427" s="682">
        <v>1</v>
      </c>
      <c r="T427" s="706">
        <v>1</v>
      </c>
      <c r="U427" s="242">
        <v>1</v>
      </c>
    </row>
    <row r="428" spans="1:21" ht="14.4" customHeight="1" x14ac:dyDescent="0.3">
      <c r="A428" s="680">
        <v>11</v>
      </c>
      <c r="B428" s="671" t="s">
        <v>530</v>
      </c>
      <c r="C428" s="671">
        <v>89301112</v>
      </c>
      <c r="D428" s="703" t="s">
        <v>2331</v>
      </c>
      <c r="E428" s="704" t="s">
        <v>1557</v>
      </c>
      <c r="F428" s="671" t="s">
        <v>1538</v>
      </c>
      <c r="G428" s="671" t="s">
        <v>1691</v>
      </c>
      <c r="H428" s="671" t="s">
        <v>529</v>
      </c>
      <c r="I428" s="671" t="s">
        <v>1746</v>
      </c>
      <c r="J428" s="671" t="s">
        <v>1693</v>
      </c>
      <c r="K428" s="671" t="s">
        <v>1747</v>
      </c>
      <c r="L428" s="705">
        <v>166.97</v>
      </c>
      <c r="M428" s="705">
        <v>333.94</v>
      </c>
      <c r="N428" s="671">
        <v>2</v>
      </c>
      <c r="O428" s="706">
        <v>1</v>
      </c>
      <c r="P428" s="705">
        <v>333.94</v>
      </c>
      <c r="Q428" s="682">
        <v>1</v>
      </c>
      <c r="R428" s="671">
        <v>2</v>
      </c>
      <c r="S428" s="682">
        <v>1</v>
      </c>
      <c r="T428" s="706">
        <v>1</v>
      </c>
      <c r="U428" s="242">
        <v>1</v>
      </c>
    </row>
    <row r="429" spans="1:21" ht="14.4" customHeight="1" x14ac:dyDescent="0.3">
      <c r="A429" s="680">
        <v>11</v>
      </c>
      <c r="B429" s="671" t="s">
        <v>530</v>
      </c>
      <c r="C429" s="671">
        <v>89301112</v>
      </c>
      <c r="D429" s="703" t="s">
        <v>2331</v>
      </c>
      <c r="E429" s="704" t="s">
        <v>1557</v>
      </c>
      <c r="F429" s="671" t="s">
        <v>1538</v>
      </c>
      <c r="G429" s="671" t="s">
        <v>1576</v>
      </c>
      <c r="H429" s="671" t="s">
        <v>742</v>
      </c>
      <c r="I429" s="671" t="s">
        <v>747</v>
      </c>
      <c r="J429" s="671" t="s">
        <v>748</v>
      </c>
      <c r="K429" s="671" t="s">
        <v>749</v>
      </c>
      <c r="L429" s="705">
        <v>937.93</v>
      </c>
      <c r="M429" s="705">
        <v>937.93</v>
      </c>
      <c r="N429" s="671">
        <v>1</v>
      </c>
      <c r="O429" s="706">
        <v>1</v>
      </c>
      <c r="P429" s="705">
        <v>937.93</v>
      </c>
      <c r="Q429" s="682">
        <v>1</v>
      </c>
      <c r="R429" s="671">
        <v>1</v>
      </c>
      <c r="S429" s="682">
        <v>1</v>
      </c>
      <c r="T429" s="706">
        <v>1</v>
      </c>
      <c r="U429" s="242">
        <v>1</v>
      </c>
    </row>
    <row r="430" spans="1:21" ht="14.4" customHeight="1" x14ac:dyDescent="0.3">
      <c r="A430" s="680">
        <v>11</v>
      </c>
      <c r="B430" s="671" t="s">
        <v>530</v>
      </c>
      <c r="C430" s="671">
        <v>89301112</v>
      </c>
      <c r="D430" s="703" t="s">
        <v>2331</v>
      </c>
      <c r="E430" s="704" t="s">
        <v>1557</v>
      </c>
      <c r="F430" s="671" t="s">
        <v>1538</v>
      </c>
      <c r="G430" s="671" t="s">
        <v>1577</v>
      </c>
      <c r="H430" s="671" t="s">
        <v>742</v>
      </c>
      <c r="I430" s="671" t="s">
        <v>955</v>
      </c>
      <c r="J430" s="671" t="s">
        <v>557</v>
      </c>
      <c r="K430" s="671" t="s">
        <v>558</v>
      </c>
      <c r="L430" s="705">
        <v>96.63</v>
      </c>
      <c r="M430" s="705">
        <v>96.63</v>
      </c>
      <c r="N430" s="671">
        <v>1</v>
      </c>
      <c r="O430" s="706">
        <v>1</v>
      </c>
      <c r="P430" s="705"/>
      <c r="Q430" s="682">
        <v>0</v>
      </c>
      <c r="R430" s="671"/>
      <c r="S430" s="682">
        <v>0</v>
      </c>
      <c r="T430" s="706"/>
      <c r="U430" s="242">
        <v>0</v>
      </c>
    </row>
    <row r="431" spans="1:21" ht="14.4" customHeight="1" x14ac:dyDescent="0.3">
      <c r="A431" s="680">
        <v>11</v>
      </c>
      <c r="B431" s="671" t="s">
        <v>530</v>
      </c>
      <c r="C431" s="671">
        <v>89301112</v>
      </c>
      <c r="D431" s="703" t="s">
        <v>2331</v>
      </c>
      <c r="E431" s="704" t="s">
        <v>1557</v>
      </c>
      <c r="F431" s="671" t="s">
        <v>1538</v>
      </c>
      <c r="G431" s="671" t="s">
        <v>1577</v>
      </c>
      <c r="H431" s="671" t="s">
        <v>529</v>
      </c>
      <c r="I431" s="671" t="s">
        <v>1762</v>
      </c>
      <c r="J431" s="671" t="s">
        <v>557</v>
      </c>
      <c r="K431" s="671" t="s">
        <v>1763</v>
      </c>
      <c r="L431" s="705">
        <v>96.63</v>
      </c>
      <c r="M431" s="705">
        <v>289.89</v>
      </c>
      <c r="N431" s="671">
        <v>3</v>
      </c>
      <c r="O431" s="706">
        <v>2</v>
      </c>
      <c r="P431" s="705">
        <v>193.26</v>
      </c>
      <c r="Q431" s="682">
        <v>0.66666666666666663</v>
      </c>
      <c r="R431" s="671">
        <v>2</v>
      </c>
      <c r="S431" s="682">
        <v>0.66666666666666663</v>
      </c>
      <c r="T431" s="706">
        <v>1</v>
      </c>
      <c r="U431" s="242">
        <v>0.5</v>
      </c>
    </row>
    <row r="432" spans="1:21" ht="14.4" customHeight="1" x14ac:dyDescent="0.3">
      <c r="A432" s="680">
        <v>11</v>
      </c>
      <c r="B432" s="671" t="s">
        <v>530</v>
      </c>
      <c r="C432" s="671">
        <v>89301112</v>
      </c>
      <c r="D432" s="703" t="s">
        <v>2331</v>
      </c>
      <c r="E432" s="704" t="s">
        <v>1557</v>
      </c>
      <c r="F432" s="671" t="s">
        <v>1539</v>
      </c>
      <c r="G432" s="671" t="s">
        <v>1700</v>
      </c>
      <c r="H432" s="671" t="s">
        <v>529</v>
      </c>
      <c r="I432" s="671" t="s">
        <v>1853</v>
      </c>
      <c r="J432" s="671" t="s">
        <v>1854</v>
      </c>
      <c r="K432" s="671" t="s">
        <v>1775</v>
      </c>
      <c r="L432" s="705">
        <v>300</v>
      </c>
      <c r="M432" s="705">
        <v>7500</v>
      </c>
      <c r="N432" s="671">
        <v>25</v>
      </c>
      <c r="O432" s="706">
        <v>25</v>
      </c>
      <c r="P432" s="705"/>
      <c r="Q432" s="682">
        <v>0</v>
      </c>
      <c r="R432" s="671"/>
      <c r="S432" s="682">
        <v>0</v>
      </c>
      <c r="T432" s="706"/>
      <c r="U432" s="242">
        <v>0</v>
      </c>
    </row>
    <row r="433" spans="1:21" ht="14.4" customHeight="1" x14ac:dyDescent="0.3">
      <c r="A433" s="680">
        <v>11</v>
      </c>
      <c r="B433" s="671" t="s">
        <v>530</v>
      </c>
      <c r="C433" s="671">
        <v>89301112</v>
      </c>
      <c r="D433" s="703" t="s">
        <v>2331</v>
      </c>
      <c r="E433" s="704" t="s">
        <v>1557</v>
      </c>
      <c r="F433" s="671" t="s">
        <v>1539</v>
      </c>
      <c r="G433" s="671" t="s">
        <v>1700</v>
      </c>
      <c r="H433" s="671" t="s">
        <v>529</v>
      </c>
      <c r="I433" s="671" t="s">
        <v>1701</v>
      </c>
      <c r="J433" s="671" t="s">
        <v>1702</v>
      </c>
      <c r="K433" s="671" t="s">
        <v>1703</v>
      </c>
      <c r="L433" s="705">
        <v>0</v>
      </c>
      <c r="M433" s="705">
        <v>0</v>
      </c>
      <c r="N433" s="671">
        <v>3</v>
      </c>
      <c r="O433" s="706">
        <v>3</v>
      </c>
      <c r="P433" s="705"/>
      <c r="Q433" s="682"/>
      <c r="R433" s="671"/>
      <c r="S433" s="682">
        <v>0</v>
      </c>
      <c r="T433" s="706"/>
      <c r="U433" s="242">
        <v>0</v>
      </c>
    </row>
    <row r="434" spans="1:21" ht="14.4" customHeight="1" x14ac:dyDescent="0.3">
      <c r="A434" s="680">
        <v>11</v>
      </c>
      <c r="B434" s="671" t="s">
        <v>530</v>
      </c>
      <c r="C434" s="671">
        <v>89301112</v>
      </c>
      <c r="D434" s="703" t="s">
        <v>2331</v>
      </c>
      <c r="E434" s="704" t="s">
        <v>1557</v>
      </c>
      <c r="F434" s="671" t="s">
        <v>1539</v>
      </c>
      <c r="G434" s="671" t="s">
        <v>1589</v>
      </c>
      <c r="H434" s="671" t="s">
        <v>529</v>
      </c>
      <c r="I434" s="671" t="s">
        <v>1665</v>
      </c>
      <c r="J434" s="671" t="s">
        <v>1666</v>
      </c>
      <c r="K434" s="671" t="s">
        <v>1667</v>
      </c>
      <c r="L434" s="705">
        <v>200</v>
      </c>
      <c r="M434" s="705">
        <v>400</v>
      </c>
      <c r="N434" s="671">
        <v>2</v>
      </c>
      <c r="O434" s="706">
        <v>1</v>
      </c>
      <c r="P434" s="705">
        <v>400</v>
      </c>
      <c r="Q434" s="682">
        <v>1</v>
      </c>
      <c r="R434" s="671">
        <v>2</v>
      </c>
      <c r="S434" s="682">
        <v>1</v>
      </c>
      <c r="T434" s="706">
        <v>1</v>
      </c>
      <c r="U434" s="242">
        <v>1</v>
      </c>
    </row>
    <row r="435" spans="1:21" ht="14.4" customHeight="1" x14ac:dyDescent="0.3">
      <c r="A435" s="680">
        <v>11</v>
      </c>
      <c r="B435" s="671" t="s">
        <v>530</v>
      </c>
      <c r="C435" s="671">
        <v>89301112</v>
      </c>
      <c r="D435" s="703" t="s">
        <v>2331</v>
      </c>
      <c r="E435" s="704" t="s">
        <v>1557</v>
      </c>
      <c r="F435" s="671" t="s">
        <v>1539</v>
      </c>
      <c r="G435" s="671" t="s">
        <v>1589</v>
      </c>
      <c r="H435" s="671" t="s">
        <v>529</v>
      </c>
      <c r="I435" s="671" t="s">
        <v>1590</v>
      </c>
      <c r="J435" s="671" t="s">
        <v>1591</v>
      </c>
      <c r="K435" s="671" t="s">
        <v>1592</v>
      </c>
      <c r="L435" s="705">
        <v>278.75</v>
      </c>
      <c r="M435" s="705">
        <v>2230</v>
      </c>
      <c r="N435" s="671">
        <v>8</v>
      </c>
      <c r="O435" s="706">
        <v>4</v>
      </c>
      <c r="P435" s="705">
        <v>1672.5</v>
      </c>
      <c r="Q435" s="682">
        <v>0.75</v>
      </c>
      <c r="R435" s="671">
        <v>6</v>
      </c>
      <c r="S435" s="682">
        <v>0.75</v>
      </c>
      <c r="T435" s="706">
        <v>3</v>
      </c>
      <c r="U435" s="242">
        <v>0.75</v>
      </c>
    </row>
    <row r="436" spans="1:21" ht="14.4" customHeight="1" x14ac:dyDescent="0.3">
      <c r="A436" s="680">
        <v>11</v>
      </c>
      <c r="B436" s="671" t="s">
        <v>530</v>
      </c>
      <c r="C436" s="671">
        <v>89301112</v>
      </c>
      <c r="D436" s="703" t="s">
        <v>2331</v>
      </c>
      <c r="E436" s="704" t="s">
        <v>1557</v>
      </c>
      <c r="F436" s="671" t="s">
        <v>1539</v>
      </c>
      <c r="G436" s="671" t="s">
        <v>1711</v>
      </c>
      <c r="H436" s="671" t="s">
        <v>529</v>
      </c>
      <c r="I436" s="671" t="s">
        <v>1827</v>
      </c>
      <c r="J436" s="671" t="s">
        <v>1828</v>
      </c>
      <c r="K436" s="671" t="s">
        <v>1829</v>
      </c>
      <c r="L436" s="705">
        <v>553.15</v>
      </c>
      <c r="M436" s="705">
        <v>6637.7999999999993</v>
      </c>
      <c r="N436" s="671">
        <v>12</v>
      </c>
      <c r="O436" s="706">
        <v>4</v>
      </c>
      <c r="P436" s="705">
        <v>6637.7999999999993</v>
      </c>
      <c r="Q436" s="682">
        <v>1</v>
      </c>
      <c r="R436" s="671">
        <v>12</v>
      </c>
      <c r="S436" s="682">
        <v>1</v>
      </c>
      <c r="T436" s="706">
        <v>4</v>
      </c>
      <c r="U436" s="242">
        <v>1</v>
      </c>
    </row>
    <row r="437" spans="1:21" ht="14.4" customHeight="1" x14ac:dyDescent="0.3">
      <c r="A437" s="680">
        <v>11</v>
      </c>
      <c r="B437" s="671" t="s">
        <v>530</v>
      </c>
      <c r="C437" s="671">
        <v>89301112</v>
      </c>
      <c r="D437" s="703" t="s">
        <v>2331</v>
      </c>
      <c r="E437" s="704" t="s">
        <v>1557</v>
      </c>
      <c r="F437" s="671" t="s">
        <v>1539</v>
      </c>
      <c r="G437" s="671" t="s">
        <v>1593</v>
      </c>
      <c r="H437" s="671" t="s">
        <v>529</v>
      </c>
      <c r="I437" s="671" t="s">
        <v>1600</v>
      </c>
      <c r="J437" s="671" t="s">
        <v>1601</v>
      </c>
      <c r="K437" s="671" t="s">
        <v>1602</v>
      </c>
      <c r="L437" s="705">
        <v>500</v>
      </c>
      <c r="M437" s="705">
        <v>500</v>
      </c>
      <c r="N437" s="671">
        <v>1</v>
      </c>
      <c r="O437" s="706">
        <v>1</v>
      </c>
      <c r="P437" s="705">
        <v>500</v>
      </c>
      <c r="Q437" s="682">
        <v>1</v>
      </c>
      <c r="R437" s="671">
        <v>1</v>
      </c>
      <c r="S437" s="682">
        <v>1</v>
      </c>
      <c r="T437" s="706">
        <v>1</v>
      </c>
      <c r="U437" s="242">
        <v>1</v>
      </c>
    </row>
    <row r="438" spans="1:21" ht="14.4" customHeight="1" x14ac:dyDescent="0.3">
      <c r="A438" s="680">
        <v>11</v>
      </c>
      <c r="B438" s="671" t="s">
        <v>530</v>
      </c>
      <c r="C438" s="671">
        <v>89301112</v>
      </c>
      <c r="D438" s="703" t="s">
        <v>2331</v>
      </c>
      <c r="E438" s="704" t="s">
        <v>1557</v>
      </c>
      <c r="F438" s="671" t="s">
        <v>1539</v>
      </c>
      <c r="G438" s="671" t="s">
        <v>1593</v>
      </c>
      <c r="H438" s="671" t="s">
        <v>529</v>
      </c>
      <c r="I438" s="671" t="s">
        <v>2137</v>
      </c>
      <c r="J438" s="671" t="s">
        <v>2138</v>
      </c>
      <c r="K438" s="671" t="s">
        <v>2139</v>
      </c>
      <c r="L438" s="705">
        <v>500</v>
      </c>
      <c r="M438" s="705">
        <v>500</v>
      </c>
      <c r="N438" s="671">
        <v>1</v>
      </c>
      <c r="O438" s="706">
        <v>1</v>
      </c>
      <c r="P438" s="705">
        <v>500</v>
      </c>
      <c r="Q438" s="682">
        <v>1</v>
      </c>
      <c r="R438" s="671">
        <v>1</v>
      </c>
      <c r="S438" s="682">
        <v>1</v>
      </c>
      <c r="T438" s="706">
        <v>1</v>
      </c>
      <c r="U438" s="242">
        <v>1</v>
      </c>
    </row>
    <row r="439" spans="1:21" ht="14.4" customHeight="1" x14ac:dyDescent="0.3">
      <c r="A439" s="680">
        <v>11</v>
      </c>
      <c r="B439" s="671" t="s">
        <v>530</v>
      </c>
      <c r="C439" s="671">
        <v>89301112</v>
      </c>
      <c r="D439" s="703" t="s">
        <v>2331</v>
      </c>
      <c r="E439" s="704" t="s">
        <v>1557</v>
      </c>
      <c r="F439" s="671" t="s">
        <v>1539</v>
      </c>
      <c r="G439" s="671" t="s">
        <v>2067</v>
      </c>
      <c r="H439" s="671" t="s">
        <v>529</v>
      </c>
      <c r="I439" s="671" t="s">
        <v>2140</v>
      </c>
      <c r="J439" s="671" t="s">
        <v>2141</v>
      </c>
      <c r="K439" s="671" t="s">
        <v>2142</v>
      </c>
      <c r="L439" s="705">
        <v>14440</v>
      </c>
      <c r="M439" s="705">
        <v>14440</v>
      </c>
      <c r="N439" s="671">
        <v>1</v>
      </c>
      <c r="O439" s="706">
        <v>1</v>
      </c>
      <c r="P439" s="705"/>
      <c r="Q439" s="682">
        <v>0</v>
      </c>
      <c r="R439" s="671"/>
      <c r="S439" s="682">
        <v>0</v>
      </c>
      <c r="T439" s="706"/>
      <c r="U439" s="242">
        <v>0</v>
      </c>
    </row>
    <row r="440" spans="1:21" ht="14.4" customHeight="1" x14ac:dyDescent="0.3">
      <c r="A440" s="680">
        <v>11</v>
      </c>
      <c r="B440" s="671" t="s">
        <v>530</v>
      </c>
      <c r="C440" s="671">
        <v>89301112</v>
      </c>
      <c r="D440" s="703" t="s">
        <v>2331</v>
      </c>
      <c r="E440" s="704" t="s">
        <v>1558</v>
      </c>
      <c r="F440" s="671" t="s">
        <v>1538</v>
      </c>
      <c r="G440" s="671" t="s">
        <v>1959</v>
      </c>
      <c r="H440" s="671" t="s">
        <v>529</v>
      </c>
      <c r="I440" s="671" t="s">
        <v>2128</v>
      </c>
      <c r="J440" s="671" t="s">
        <v>1961</v>
      </c>
      <c r="K440" s="671" t="s">
        <v>2129</v>
      </c>
      <c r="L440" s="705">
        <v>166.97</v>
      </c>
      <c r="M440" s="705">
        <v>4508.1899999999996</v>
      </c>
      <c r="N440" s="671">
        <v>27</v>
      </c>
      <c r="O440" s="706">
        <v>9</v>
      </c>
      <c r="P440" s="705">
        <v>4007.2799999999993</v>
      </c>
      <c r="Q440" s="682">
        <v>0.88888888888888884</v>
      </c>
      <c r="R440" s="671">
        <v>24</v>
      </c>
      <c r="S440" s="682">
        <v>0.88888888888888884</v>
      </c>
      <c r="T440" s="706">
        <v>8</v>
      </c>
      <c r="U440" s="242">
        <v>0.88888888888888884</v>
      </c>
    </row>
    <row r="441" spans="1:21" ht="14.4" customHeight="1" x14ac:dyDescent="0.3">
      <c r="A441" s="680">
        <v>11</v>
      </c>
      <c r="B441" s="671" t="s">
        <v>530</v>
      </c>
      <c r="C441" s="671">
        <v>89301112</v>
      </c>
      <c r="D441" s="703" t="s">
        <v>2331</v>
      </c>
      <c r="E441" s="704" t="s">
        <v>1558</v>
      </c>
      <c r="F441" s="671" t="s">
        <v>1538</v>
      </c>
      <c r="G441" s="671" t="s">
        <v>1683</v>
      </c>
      <c r="H441" s="671" t="s">
        <v>529</v>
      </c>
      <c r="I441" s="671" t="s">
        <v>1729</v>
      </c>
      <c r="J441" s="671" t="s">
        <v>1730</v>
      </c>
      <c r="K441" s="671" t="s">
        <v>1731</v>
      </c>
      <c r="L441" s="705">
        <v>354.98</v>
      </c>
      <c r="M441" s="705">
        <v>354.98</v>
      </c>
      <c r="N441" s="671">
        <v>1</v>
      </c>
      <c r="O441" s="706">
        <v>1</v>
      </c>
      <c r="P441" s="705">
        <v>354.98</v>
      </c>
      <c r="Q441" s="682">
        <v>1</v>
      </c>
      <c r="R441" s="671">
        <v>1</v>
      </c>
      <c r="S441" s="682">
        <v>1</v>
      </c>
      <c r="T441" s="706">
        <v>1</v>
      </c>
      <c r="U441" s="242">
        <v>1</v>
      </c>
    </row>
    <row r="442" spans="1:21" ht="14.4" customHeight="1" x14ac:dyDescent="0.3">
      <c r="A442" s="680">
        <v>11</v>
      </c>
      <c r="B442" s="671" t="s">
        <v>530</v>
      </c>
      <c r="C442" s="671">
        <v>89301112</v>
      </c>
      <c r="D442" s="703" t="s">
        <v>2331</v>
      </c>
      <c r="E442" s="704" t="s">
        <v>1558</v>
      </c>
      <c r="F442" s="671" t="s">
        <v>1538</v>
      </c>
      <c r="G442" s="671" t="s">
        <v>1683</v>
      </c>
      <c r="H442" s="671" t="s">
        <v>529</v>
      </c>
      <c r="I442" s="671" t="s">
        <v>2143</v>
      </c>
      <c r="J442" s="671" t="s">
        <v>2131</v>
      </c>
      <c r="K442" s="671" t="s">
        <v>2144</v>
      </c>
      <c r="L442" s="705">
        <v>0</v>
      </c>
      <c r="M442" s="705">
        <v>0</v>
      </c>
      <c r="N442" s="671">
        <v>5</v>
      </c>
      <c r="O442" s="706">
        <v>3.5</v>
      </c>
      <c r="P442" s="705">
        <v>0</v>
      </c>
      <c r="Q442" s="682"/>
      <c r="R442" s="671">
        <v>1</v>
      </c>
      <c r="S442" s="682">
        <v>0.2</v>
      </c>
      <c r="T442" s="706">
        <v>1</v>
      </c>
      <c r="U442" s="242">
        <v>0.2857142857142857</v>
      </c>
    </row>
    <row r="443" spans="1:21" ht="14.4" customHeight="1" x14ac:dyDescent="0.3">
      <c r="A443" s="680">
        <v>11</v>
      </c>
      <c r="B443" s="671" t="s">
        <v>530</v>
      </c>
      <c r="C443" s="671">
        <v>89301112</v>
      </c>
      <c r="D443" s="703" t="s">
        <v>2331</v>
      </c>
      <c r="E443" s="704" t="s">
        <v>1558</v>
      </c>
      <c r="F443" s="671" t="s">
        <v>1538</v>
      </c>
      <c r="G443" s="671" t="s">
        <v>1683</v>
      </c>
      <c r="H443" s="671" t="s">
        <v>529</v>
      </c>
      <c r="I443" s="671" t="s">
        <v>2130</v>
      </c>
      <c r="J443" s="671" t="s">
        <v>2131</v>
      </c>
      <c r="K443" s="671" t="s">
        <v>2132</v>
      </c>
      <c r="L443" s="705">
        <v>0</v>
      </c>
      <c r="M443" s="705">
        <v>0</v>
      </c>
      <c r="N443" s="671">
        <v>1</v>
      </c>
      <c r="O443" s="706">
        <v>0.5</v>
      </c>
      <c r="P443" s="705"/>
      <c r="Q443" s="682"/>
      <c r="R443" s="671"/>
      <c r="S443" s="682">
        <v>0</v>
      </c>
      <c r="T443" s="706"/>
      <c r="U443" s="242">
        <v>0</v>
      </c>
    </row>
    <row r="444" spans="1:21" ht="14.4" customHeight="1" x14ac:dyDescent="0.3">
      <c r="A444" s="680">
        <v>11</v>
      </c>
      <c r="B444" s="671" t="s">
        <v>530</v>
      </c>
      <c r="C444" s="671">
        <v>89301112</v>
      </c>
      <c r="D444" s="703" t="s">
        <v>2331</v>
      </c>
      <c r="E444" s="704" t="s">
        <v>1558</v>
      </c>
      <c r="F444" s="671" t="s">
        <v>1538</v>
      </c>
      <c r="G444" s="671" t="s">
        <v>1683</v>
      </c>
      <c r="H444" s="671" t="s">
        <v>529</v>
      </c>
      <c r="I444" s="671" t="s">
        <v>2145</v>
      </c>
      <c r="J444" s="671" t="s">
        <v>2099</v>
      </c>
      <c r="K444" s="671" t="s">
        <v>2146</v>
      </c>
      <c r="L444" s="705">
        <v>75.36</v>
      </c>
      <c r="M444" s="705">
        <v>75.36</v>
      </c>
      <c r="N444" s="671">
        <v>1</v>
      </c>
      <c r="O444" s="706">
        <v>1</v>
      </c>
      <c r="P444" s="705"/>
      <c r="Q444" s="682">
        <v>0</v>
      </c>
      <c r="R444" s="671"/>
      <c r="S444" s="682">
        <v>0</v>
      </c>
      <c r="T444" s="706"/>
      <c r="U444" s="242">
        <v>0</v>
      </c>
    </row>
    <row r="445" spans="1:21" ht="14.4" customHeight="1" x14ac:dyDescent="0.3">
      <c r="A445" s="680">
        <v>11</v>
      </c>
      <c r="B445" s="671" t="s">
        <v>530</v>
      </c>
      <c r="C445" s="671">
        <v>89301112</v>
      </c>
      <c r="D445" s="703" t="s">
        <v>2331</v>
      </c>
      <c r="E445" s="704" t="s">
        <v>1558</v>
      </c>
      <c r="F445" s="671" t="s">
        <v>1538</v>
      </c>
      <c r="G445" s="671" t="s">
        <v>2147</v>
      </c>
      <c r="H445" s="671" t="s">
        <v>529</v>
      </c>
      <c r="I445" s="671" t="s">
        <v>2148</v>
      </c>
      <c r="J445" s="671" t="s">
        <v>2149</v>
      </c>
      <c r="K445" s="671" t="s">
        <v>2150</v>
      </c>
      <c r="L445" s="705">
        <v>0</v>
      </c>
      <c r="M445" s="705">
        <v>0</v>
      </c>
      <c r="N445" s="671">
        <v>1</v>
      </c>
      <c r="O445" s="706">
        <v>0.5</v>
      </c>
      <c r="P445" s="705"/>
      <c r="Q445" s="682"/>
      <c r="R445" s="671"/>
      <c r="S445" s="682">
        <v>0</v>
      </c>
      <c r="T445" s="706"/>
      <c r="U445" s="242">
        <v>0</v>
      </c>
    </row>
    <row r="446" spans="1:21" ht="14.4" customHeight="1" x14ac:dyDescent="0.3">
      <c r="A446" s="680">
        <v>11</v>
      </c>
      <c r="B446" s="671" t="s">
        <v>530</v>
      </c>
      <c r="C446" s="671">
        <v>89301112</v>
      </c>
      <c r="D446" s="703" t="s">
        <v>2331</v>
      </c>
      <c r="E446" s="704" t="s">
        <v>1558</v>
      </c>
      <c r="F446" s="671" t="s">
        <v>1538</v>
      </c>
      <c r="G446" s="671" t="s">
        <v>1691</v>
      </c>
      <c r="H446" s="671" t="s">
        <v>529</v>
      </c>
      <c r="I446" s="671" t="s">
        <v>1746</v>
      </c>
      <c r="J446" s="671" t="s">
        <v>1693</v>
      </c>
      <c r="K446" s="671" t="s">
        <v>1747</v>
      </c>
      <c r="L446" s="705">
        <v>166.97</v>
      </c>
      <c r="M446" s="705">
        <v>500.90999999999997</v>
      </c>
      <c r="N446" s="671">
        <v>3</v>
      </c>
      <c r="O446" s="706">
        <v>1</v>
      </c>
      <c r="P446" s="705"/>
      <c r="Q446" s="682">
        <v>0</v>
      </c>
      <c r="R446" s="671"/>
      <c r="S446" s="682">
        <v>0</v>
      </c>
      <c r="T446" s="706"/>
      <c r="U446" s="242">
        <v>0</v>
      </c>
    </row>
    <row r="447" spans="1:21" ht="14.4" customHeight="1" x14ac:dyDescent="0.3">
      <c r="A447" s="680">
        <v>11</v>
      </c>
      <c r="B447" s="671" t="s">
        <v>530</v>
      </c>
      <c r="C447" s="671">
        <v>89301112</v>
      </c>
      <c r="D447" s="703" t="s">
        <v>2331</v>
      </c>
      <c r="E447" s="704" t="s">
        <v>1558</v>
      </c>
      <c r="F447" s="671" t="s">
        <v>1538</v>
      </c>
      <c r="G447" s="671" t="s">
        <v>1748</v>
      </c>
      <c r="H447" s="671" t="s">
        <v>529</v>
      </c>
      <c r="I447" s="671" t="s">
        <v>1254</v>
      </c>
      <c r="J447" s="671" t="s">
        <v>1255</v>
      </c>
      <c r="K447" s="671" t="s">
        <v>1749</v>
      </c>
      <c r="L447" s="705">
        <v>63.67</v>
      </c>
      <c r="M447" s="705">
        <v>127.34</v>
      </c>
      <c r="N447" s="671">
        <v>2</v>
      </c>
      <c r="O447" s="706">
        <v>1</v>
      </c>
      <c r="P447" s="705">
        <v>63.67</v>
      </c>
      <c r="Q447" s="682">
        <v>0.5</v>
      </c>
      <c r="R447" s="671">
        <v>1</v>
      </c>
      <c r="S447" s="682">
        <v>0.5</v>
      </c>
      <c r="T447" s="706">
        <v>0.5</v>
      </c>
      <c r="U447" s="242">
        <v>0.5</v>
      </c>
    </row>
    <row r="448" spans="1:21" ht="14.4" customHeight="1" x14ac:dyDescent="0.3">
      <c r="A448" s="680">
        <v>11</v>
      </c>
      <c r="B448" s="671" t="s">
        <v>530</v>
      </c>
      <c r="C448" s="671">
        <v>89301112</v>
      </c>
      <c r="D448" s="703" t="s">
        <v>2331</v>
      </c>
      <c r="E448" s="704" t="s">
        <v>1558</v>
      </c>
      <c r="F448" s="671" t="s">
        <v>1538</v>
      </c>
      <c r="G448" s="671" t="s">
        <v>2151</v>
      </c>
      <c r="H448" s="671" t="s">
        <v>529</v>
      </c>
      <c r="I448" s="671" t="s">
        <v>2152</v>
      </c>
      <c r="J448" s="671" t="s">
        <v>2153</v>
      </c>
      <c r="K448" s="671" t="s">
        <v>2154</v>
      </c>
      <c r="L448" s="705">
        <v>57.71</v>
      </c>
      <c r="M448" s="705">
        <v>57.71</v>
      </c>
      <c r="N448" s="671">
        <v>1</v>
      </c>
      <c r="O448" s="706">
        <v>0.5</v>
      </c>
      <c r="P448" s="705"/>
      <c r="Q448" s="682">
        <v>0</v>
      </c>
      <c r="R448" s="671"/>
      <c r="S448" s="682">
        <v>0</v>
      </c>
      <c r="T448" s="706"/>
      <c r="U448" s="242">
        <v>0</v>
      </c>
    </row>
    <row r="449" spans="1:21" ht="14.4" customHeight="1" x14ac:dyDescent="0.3">
      <c r="A449" s="680">
        <v>11</v>
      </c>
      <c r="B449" s="671" t="s">
        <v>530</v>
      </c>
      <c r="C449" s="671">
        <v>89301112</v>
      </c>
      <c r="D449" s="703" t="s">
        <v>2331</v>
      </c>
      <c r="E449" s="704" t="s">
        <v>1558</v>
      </c>
      <c r="F449" s="671" t="s">
        <v>1538</v>
      </c>
      <c r="G449" s="671" t="s">
        <v>1921</v>
      </c>
      <c r="H449" s="671" t="s">
        <v>742</v>
      </c>
      <c r="I449" s="671" t="s">
        <v>1922</v>
      </c>
      <c r="J449" s="671" t="s">
        <v>1923</v>
      </c>
      <c r="K449" s="671" t="s">
        <v>1924</v>
      </c>
      <c r="L449" s="705">
        <v>647.77</v>
      </c>
      <c r="M449" s="705">
        <v>647.77</v>
      </c>
      <c r="N449" s="671">
        <v>1</v>
      </c>
      <c r="O449" s="706">
        <v>1</v>
      </c>
      <c r="P449" s="705"/>
      <c r="Q449" s="682">
        <v>0</v>
      </c>
      <c r="R449" s="671"/>
      <c r="S449" s="682">
        <v>0</v>
      </c>
      <c r="T449" s="706"/>
      <c r="U449" s="242">
        <v>0</v>
      </c>
    </row>
    <row r="450" spans="1:21" ht="14.4" customHeight="1" x14ac:dyDescent="0.3">
      <c r="A450" s="680">
        <v>11</v>
      </c>
      <c r="B450" s="671" t="s">
        <v>530</v>
      </c>
      <c r="C450" s="671">
        <v>89301112</v>
      </c>
      <c r="D450" s="703" t="s">
        <v>2331</v>
      </c>
      <c r="E450" s="704" t="s">
        <v>1558</v>
      </c>
      <c r="F450" s="671" t="s">
        <v>1538</v>
      </c>
      <c r="G450" s="671" t="s">
        <v>1754</v>
      </c>
      <c r="H450" s="671" t="s">
        <v>529</v>
      </c>
      <c r="I450" s="671" t="s">
        <v>1800</v>
      </c>
      <c r="J450" s="671" t="s">
        <v>1801</v>
      </c>
      <c r="K450" s="671" t="s">
        <v>1757</v>
      </c>
      <c r="L450" s="705">
        <v>1857.43</v>
      </c>
      <c r="M450" s="705">
        <v>7429.72</v>
      </c>
      <c r="N450" s="671">
        <v>4</v>
      </c>
      <c r="O450" s="706">
        <v>3</v>
      </c>
      <c r="P450" s="705">
        <v>5572.29</v>
      </c>
      <c r="Q450" s="682">
        <v>0.75</v>
      </c>
      <c r="R450" s="671">
        <v>3</v>
      </c>
      <c r="S450" s="682">
        <v>0.75</v>
      </c>
      <c r="T450" s="706">
        <v>2</v>
      </c>
      <c r="U450" s="242">
        <v>0.66666666666666663</v>
      </c>
    </row>
    <row r="451" spans="1:21" ht="14.4" customHeight="1" x14ac:dyDescent="0.3">
      <c r="A451" s="680">
        <v>11</v>
      </c>
      <c r="B451" s="671" t="s">
        <v>530</v>
      </c>
      <c r="C451" s="671">
        <v>89301112</v>
      </c>
      <c r="D451" s="703" t="s">
        <v>2331</v>
      </c>
      <c r="E451" s="704" t="s">
        <v>1558</v>
      </c>
      <c r="F451" s="671" t="s">
        <v>1538</v>
      </c>
      <c r="G451" s="671" t="s">
        <v>1802</v>
      </c>
      <c r="H451" s="671" t="s">
        <v>529</v>
      </c>
      <c r="I451" s="671" t="s">
        <v>1803</v>
      </c>
      <c r="J451" s="671" t="s">
        <v>1804</v>
      </c>
      <c r="K451" s="671" t="s">
        <v>1805</v>
      </c>
      <c r="L451" s="705">
        <v>694.04</v>
      </c>
      <c r="M451" s="705">
        <v>694.04</v>
      </c>
      <c r="N451" s="671">
        <v>1</v>
      </c>
      <c r="O451" s="706">
        <v>0.5</v>
      </c>
      <c r="P451" s="705">
        <v>694.04</v>
      </c>
      <c r="Q451" s="682">
        <v>1</v>
      </c>
      <c r="R451" s="671">
        <v>1</v>
      </c>
      <c r="S451" s="682">
        <v>1</v>
      </c>
      <c r="T451" s="706">
        <v>0.5</v>
      </c>
      <c r="U451" s="242">
        <v>1</v>
      </c>
    </row>
    <row r="452" spans="1:21" ht="14.4" customHeight="1" x14ac:dyDescent="0.3">
      <c r="A452" s="680">
        <v>11</v>
      </c>
      <c r="B452" s="671" t="s">
        <v>530</v>
      </c>
      <c r="C452" s="671">
        <v>89301112</v>
      </c>
      <c r="D452" s="703" t="s">
        <v>2331</v>
      </c>
      <c r="E452" s="704" t="s">
        <v>1558</v>
      </c>
      <c r="F452" s="671" t="s">
        <v>1538</v>
      </c>
      <c r="G452" s="671" t="s">
        <v>1966</v>
      </c>
      <c r="H452" s="671" t="s">
        <v>529</v>
      </c>
      <c r="I452" s="671" t="s">
        <v>2106</v>
      </c>
      <c r="J452" s="671" t="s">
        <v>2107</v>
      </c>
      <c r="K452" s="671" t="s">
        <v>1969</v>
      </c>
      <c r="L452" s="705">
        <v>64.13</v>
      </c>
      <c r="M452" s="705">
        <v>64.13</v>
      </c>
      <c r="N452" s="671">
        <v>1</v>
      </c>
      <c r="O452" s="706">
        <v>1</v>
      </c>
      <c r="P452" s="705"/>
      <c r="Q452" s="682">
        <v>0</v>
      </c>
      <c r="R452" s="671"/>
      <c r="S452" s="682">
        <v>0</v>
      </c>
      <c r="T452" s="706"/>
      <c r="U452" s="242">
        <v>0</v>
      </c>
    </row>
    <row r="453" spans="1:21" ht="14.4" customHeight="1" x14ac:dyDescent="0.3">
      <c r="A453" s="680">
        <v>11</v>
      </c>
      <c r="B453" s="671" t="s">
        <v>530</v>
      </c>
      <c r="C453" s="671">
        <v>89301112</v>
      </c>
      <c r="D453" s="703" t="s">
        <v>2331</v>
      </c>
      <c r="E453" s="704" t="s">
        <v>1558</v>
      </c>
      <c r="F453" s="671" t="s">
        <v>1538</v>
      </c>
      <c r="G453" s="671" t="s">
        <v>1576</v>
      </c>
      <c r="H453" s="671" t="s">
        <v>742</v>
      </c>
      <c r="I453" s="671" t="s">
        <v>800</v>
      </c>
      <c r="J453" s="671" t="s">
        <v>748</v>
      </c>
      <c r="K453" s="671" t="s">
        <v>801</v>
      </c>
      <c r="L453" s="705">
        <v>625.29</v>
      </c>
      <c r="M453" s="705">
        <v>1875.87</v>
      </c>
      <c r="N453" s="671">
        <v>3</v>
      </c>
      <c r="O453" s="706">
        <v>1.5</v>
      </c>
      <c r="P453" s="705">
        <v>1875.87</v>
      </c>
      <c r="Q453" s="682">
        <v>1</v>
      </c>
      <c r="R453" s="671">
        <v>3</v>
      </c>
      <c r="S453" s="682">
        <v>1</v>
      </c>
      <c r="T453" s="706">
        <v>1.5</v>
      </c>
      <c r="U453" s="242">
        <v>1</v>
      </c>
    </row>
    <row r="454" spans="1:21" ht="14.4" customHeight="1" x14ac:dyDescent="0.3">
      <c r="A454" s="680">
        <v>11</v>
      </c>
      <c r="B454" s="671" t="s">
        <v>530</v>
      </c>
      <c r="C454" s="671">
        <v>89301112</v>
      </c>
      <c r="D454" s="703" t="s">
        <v>2331</v>
      </c>
      <c r="E454" s="704" t="s">
        <v>1558</v>
      </c>
      <c r="F454" s="671" t="s">
        <v>1538</v>
      </c>
      <c r="G454" s="671" t="s">
        <v>1576</v>
      </c>
      <c r="H454" s="671" t="s">
        <v>742</v>
      </c>
      <c r="I454" s="671" t="s">
        <v>747</v>
      </c>
      <c r="J454" s="671" t="s">
        <v>748</v>
      </c>
      <c r="K454" s="671" t="s">
        <v>749</v>
      </c>
      <c r="L454" s="705">
        <v>937.93</v>
      </c>
      <c r="M454" s="705">
        <v>7503.44</v>
      </c>
      <c r="N454" s="671">
        <v>8</v>
      </c>
      <c r="O454" s="706">
        <v>4</v>
      </c>
      <c r="P454" s="705">
        <v>3751.72</v>
      </c>
      <c r="Q454" s="682">
        <v>0.5</v>
      </c>
      <c r="R454" s="671">
        <v>4</v>
      </c>
      <c r="S454" s="682">
        <v>0.5</v>
      </c>
      <c r="T454" s="706">
        <v>2</v>
      </c>
      <c r="U454" s="242">
        <v>0.5</v>
      </c>
    </row>
    <row r="455" spans="1:21" ht="14.4" customHeight="1" x14ac:dyDescent="0.3">
      <c r="A455" s="680">
        <v>11</v>
      </c>
      <c r="B455" s="671" t="s">
        <v>530</v>
      </c>
      <c r="C455" s="671">
        <v>89301112</v>
      </c>
      <c r="D455" s="703" t="s">
        <v>2331</v>
      </c>
      <c r="E455" s="704" t="s">
        <v>1558</v>
      </c>
      <c r="F455" s="671" t="s">
        <v>1538</v>
      </c>
      <c r="G455" s="671" t="s">
        <v>1577</v>
      </c>
      <c r="H455" s="671" t="s">
        <v>742</v>
      </c>
      <c r="I455" s="671" t="s">
        <v>790</v>
      </c>
      <c r="J455" s="671" t="s">
        <v>557</v>
      </c>
      <c r="K455" s="671" t="s">
        <v>1478</v>
      </c>
      <c r="L455" s="705">
        <v>48.31</v>
      </c>
      <c r="M455" s="705">
        <v>96.62</v>
      </c>
      <c r="N455" s="671">
        <v>2</v>
      </c>
      <c r="O455" s="706">
        <v>2</v>
      </c>
      <c r="P455" s="705"/>
      <c r="Q455" s="682">
        <v>0</v>
      </c>
      <c r="R455" s="671"/>
      <c r="S455" s="682">
        <v>0</v>
      </c>
      <c r="T455" s="706"/>
      <c r="U455" s="242">
        <v>0</v>
      </c>
    </row>
    <row r="456" spans="1:21" ht="14.4" customHeight="1" x14ac:dyDescent="0.3">
      <c r="A456" s="680">
        <v>11</v>
      </c>
      <c r="B456" s="671" t="s">
        <v>530</v>
      </c>
      <c r="C456" s="671">
        <v>89301112</v>
      </c>
      <c r="D456" s="703" t="s">
        <v>2331</v>
      </c>
      <c r="E456" s="704" t="s">
        <v>1558</v>
      </c>
      <c r="F456" s="671" t="s">
        <v>1538</v>
      </c>
      <c r="G456" s="671" t="s">
        <v>1577</v>
      </c>
      <c r="H456" s="671" t="s">
        <v>742</v>
      </c>
      <c r="I456" s="671" t="s">
        <v>955</v>
      </c>
      <c r="J456" s="671" t="s">
        <v>557</v>
      </c>
      <c r="K456" s="671" t="s">
        <v>558</v>
      </c>
      <c r="L456" s="705">
        <v>96.63</v>
      </c>
      <c r="M456" s="705">
        <v>2705.6400000000003</v>
      </c>
      <c r="N456" s="671">
        <v>28</v>
      </c>
      <c r="O456" s="706">
        <v>25.5</v>
      </c>
      <c r="P456" s="705">
        <v>1449.4500000000003</v>
      </c>
      <c r="Q456" s="682">
        <v>0.5357142857142857</v>
      </c>
      <c r="R456" s="671">
        <v>15</v>
      </c>
      <c r="S456" s="682">
        <v>0.5357142857142857</v>
      </c>
      <c r="T456" s="706">
        <v>14.5</v>
      </c>
      <c r="U456" s="242">
        <v>0.56862745098039214</v>
      </c>
    </row>
    <row r="457" spans="1:21" ht="14.4" customHeight="1" x14ac:dyDescent="0.3">
      <c r="A457" s="680">
        <v>11</v>
      </c>
      <c r="B457" s="671" t="s">
        <v>530</v>
      </c>
      <c r="C457" s="671">
        <v>89301112</v>
      </c>
      <c r="D457" s="703" t="s">
        <v>2331</v>
      </c>
      <c r="E457" s="704" t="s">
        <v>1558</v>
      </c>
      <c r="F457" s="671" t="s">
        <v>1538</v>
      </c>
      <c r="G457" s="671" t="s">
        <v>1577</v>
      </c>
      <c r="H457" s="671" t="s">
        <v>529</v>
      </c>
      <c r="I457" s="671" t="s">
        <v>1762</v>
      </c>
      <c r="J457" s="671" t="s">
        <v>557</v>
      </c>
      <c r="K457" s="671" t="s">
        <v>1763</v>
      </c>
      <c r="L457" s="705">
        <v>96.63</v>
      </c>
      <c r="M457" s="705">
        <v>193.26</v>
      </c>
      <c r="N457" s="671">
        <v>2</v>
      </c>
      <c r="O457" s="706">
        <v>0.5</v>
      </c>
      <c r="P457" s="705">
        <v>193.26</v>
      </c>
      <c r="Q457" s="682">
        <v>1</v>
      </c>
      <c r="R457" s="671">
        <v>2</v>
      </c>
      <c r="S457" s="682">
        <v>1</v>
      </c>
      <c r="T457" s="706">
        <v>0.5</v>
      </c>
      <c r="U457" s="242">
        <v>1</v>
      </c>
    </row>
    <row r="458" spans="1:21" ht="14.4" customHeight="1" x14ac:dyDescent="0.3">
      <c r="A458" s="680">
        <v>11</v>
      </c>
      <c r="B458" s="671" t="s">
        <v>530</v>
      </c>
      <c r="C458" s="671">
        <v>89301112</v>
      </c>
      <c r="D458" s="703" t="s">
        <v>2331</v>
      </c>
      <c r="E458" s="704" t="s">
        <v>1558</v>
      </c>
      <c r="F458" s="671" t="s">
        <v>1538</v>
      </c>
      <c r="G458" s="671" t="s">
        <v>1577</v>
      </c>
      <c r="H458" s="671" t="s">
        <v>529</v>
      </c>
      <c r="I458" s="671" t="s">
        <v>2155</v>
      </c>
      <c r="J458" s="671" t="s">
        <v>1932</v>
      </c>
      <c r="K458" s="671" t="s">
        <v>2156</v>
      </c>
      <c r="L458" s="705">
        <v>0</v>
      </c>
      <c r="M458" s="705">
        <v>0</v>
      </c>
      <c r="N458" s="671">
        <v>1</v>
      </c>
      <c r="O458" s="706">
        <v>0.5</v>
      </c>
      <c r="P458" s="705">
        <v>0</v>
      </c>
      <c r="Q458" s="682"/>
      <c r="R458" s="671">
        <v>1</v>
      </c>
      <c r="S458" s="682">
        <v>1</v>
      </c>
      <c r="T458" s="706">
        <v>0.5</v>
      </c>
      <c r="U458" s="242">
        <v>1</v>
      </c>
    </row>
    <row r="459" spans="1:21" ht="14.4" customHeight="1" x14ac:dyDescent="0.3">
      <c r="A459" s="680">
        <v>11</v>
      </c>
      <c r="B459" s="671" t="s">
        <v>530</v>
      </c>
      <c r="C459" s="671">
        <v>89301112</v>
      </c>
      <c r="D459" s="703" t="s">
        <v>2331</v>
      </c>
      <c r="E459" s="704" t="s">
        <v>1558</v>
      </c>
      <c r="F459" s="671" t="s">
        <v>1538</v>
      </c>
      <c r="G459" s="671" t="s">
        <v>1577</v>
      </c>
      <c r="H459" s="671" t="s">
        <v>529</v>
      </c>
      <c r="I459" s="671" t="s">
        <v>873</v>
      </c>
      <c r="J459" s="671" t="s">
        <v>557</v>
      </c>
      <c r="K459" s="671" t="s">
        <v>1934</v>
      </c>
      <c r="L459" s="705">
        <v>48.31</v>
      </c>
      <c r="M459" s="705">
        <v>48.31</v>
      </c>
      <c r="N459" s="671">
        <v>1</v>
      </c>
      <c r="O459" s="706">
        <v>1</v>
      </c>
      <c r="P459" s="705">
        <v>48.31</v>
      </c>
      <c r="Q459" s="682">
        <v>1</v>
      </c>
      <c r="R459" s="671">
        <v>1</v>
      </c>
      <c r="S459" s="682">
        <v>1</v>
      </c>
      <c r="T459" s="706">
        <v>1</v>
      </c>
      <c r="U459" s="242">
        <v>1</v>
      </c>
    </row>
    <row r="460" spans="1:21" ht="14.4" customHeight="1" x14ac:dyDescent="0.3">
      <c r="A460" s="680">
        <v>11</v>
      </c>
      <c r="B460" s="671" t="s">
        <v>530</v>
      </c>
      <c r="C460" s="671">
        <v>89301112</v>
      </c>
      <c r="D460" s="703" t="s">
        <v>2331</v>
      </c>
      <c r="E460" s="704" t="s">
        <v>1558</v>
      </c>
      <c r="F460" s="671" t="s">
        <v>1538</v>
      </c>
      <c r="G460" s="671" t="s">
        <v>1586</v>
      </c>
      <c r="H460" s="671" t="s">
        <v>529</v>
      </c>
      <c r="I460" s="671" t="s">
        <v>607</v>
      </c>
      <c r="J460" s="671" t="s">
        <v>1587</v>
      </c>
      <c r="K460" s="671" t="s">
        <v>1588</v>
      </c>
      <c r="L460" s="705">
        <v>0</v>
      </c>
      <c r="M460" s="705">
        <v>0</v>
      </c>
      <c r="N460" s="671">
        <v>3</v>
      </c>
      <c r="O460" s="706">
        <v>2</v>
      </c>
      <c r="P460" s="705">
        <v>0</v>
      </c>
      <c r="Q460" s="682"/>
      <c r="R460" s="671">
        <v>1</v>
      </c>
      <c r="S460" s="682">
        <v>0.33333333333333331</v>
      </c>
      <c r="T460" s="706">
        <v>0.5</v>
      </c>
      <c r="U460" s="242">
        <v>0.25</v>
      </c>
    </row>
    <row r="461" spans="1:21" ht="14.4" customHeight="1" x14ac:dyDescent="0.3">
      <c r="A461" s="680">
        <v>11</v>
      </c>
      <c r="B461" s="671" t="s">
        <v>530</v>
      </c>
      <c r="C461" s="671">
        <v>89301112</v>
      </c>
      <c r="D461" s="703" t="s">
        <v>2331</v>
      </c>
      <c r="E461" s="704" t="s">
        <v>1558</v>
      </c>
      <c r="F461" s="671" t="s">
        <v>1538</v>
      </c>
      <c r="G461" s="671" t="s">
        <v>2157</v>
      </c>
      <c r="H461" s="671" t="s">
        <v>529</v>
      </c>
      <c r="I461" s="671" t="s">
        <v>2158</v>
      </c>
      <c r="J461" s="671" t="s">
        <v>2159</v>
      </c>
      <c r="K461" s="671" t="s">
        <v>2160</v>
      </c>
      <c r="L461" s="705">
        <v>1877.41</v>
      </c>
      <c r="M461" s="705">
        <v>7509.64</v>
      </c>
      <c r="N461" s="671">
        <v>4</v>
      </c>
      <c r="O461" s="706">
        <v>2</v>
      </c>
      <c r="P461" s="705">
        <v>3754.82</v>
      </c>
      <c r="Q461" s="682">
        <v>0.5</v>
      </c>
      <c r="R461" s="671">
        <v>2</v>
      </c>
      <c r="S461" s="682">
        <v>0.5</v>
      </c>
      <c r="T461" s="706">
        <v>1</v>
      </c>
      <c r="U461" s="242">
        <v>0.5</v>
      </c>
    </row>
    <row r="462" spans="1:21" ht="14.4" customHeight="1" x14ac:dyDescent="0.3">
      <c r="A462" s="680">
        <v>11</v>
      </c>
      <c r="B462" s="671" t="s">
        <v>530</v>
      </c>
      <c r="C462" s="671">
        <v>89301112</v>
      </c>
      <c r="D462" s="703" t="s">
        <v>2331</v>
      </c>
      <c r="E462" s="704" t="s">
        <v>1558</v>
      </c>
      <c r="F462" s="671" t="s">
        <v>1538</v>
      </c>
      <c r="G462" s="671" t="s">
        <v>1767</v>
      </c>
      <c r="H462" s="671" t="s">
        <v>529</v>
      </c>
      <c r="I462" s="671" t="s">
        <v>1768</v>
      </c>
      <c r="J462" s="671" t="s">
        <v>1769</v>
      </c>
      <c r="K462" s="671" t="s">
        <v>1770</v>
      </c>
      <c r="L462" s="705">
        <v>167.42</v>
      </c>
      <c r="M462" s="705">
        <v>167.42</v>
      </c>
      <c r="N462" s="671">
        <v>1</v>
      </c>
      <c r="O462" s="706">
        <v>0.5</v>
      </c>
      <c r="P462" s="705">
        <v>167.42</v>
      </c>
      <c r="Q462" s="682">
        <v>1</v>
      </c>
      <c r="R462" s="671">
        <v>1</v>
      </c>
      <c r="S462" s="682">
        <v>1</v>
      </c>
      <c r="T462" s="706">
        <v>0.5</v>
      </c>
      <c r="U462" s="242">
        <v>1</v>
      </c>
    </row>
    <row r="463" spans="1:21" ht="14.4" customHeight="1" x14ac:dyDescent="0.3">
      <c r="A463" s="680">
        <v>11</v>
      </c>
      <c r="B463" s="671" t="s">
        <v>530</v>
      </c>
      <c r="C463" s="671">
        <v>89301112</v>
      </c>
      <c r="D463" s="703" t="s">
        <v>2331</v>
      </c>
      <c r="E463" s="704" t="s">
        <v>1558</v>
      </c>
      <c r="F463" s="671" t="s">
        <v>1538</v>
      </c>
      <c r="G463" s="671" t="s">
        <v>1767</v>
      </c>
      <c r="H463" s="671" t="s">
        <v>529</v>
      </c>
      <c r="I463" s="671" t="s">
        <v>2161</v>
      </c>
      <c r="J463" s="671" t="s">
        <v>2162</v>
      </c>
      <c r="K463" s="671" t="s">
        <v>1770</v>
      </c>
      <c r="L463" s="705">
        <v>0</v>
      </c>
      <c r="M463" s="705">
        <v>0</v>
      </c>
      <c r="N463" s="671">
        <v>2</v>
      </c>
      <c r="O463" s="706">
        <v>2</v>
      </c>
      <c r="P463" s="705"/>
      <c r="Q463" s="682"/>
      <c r="R463" s="671"/>
      <c r="S463" s="682">
        <v>0</v>
      </c>
      <c r="T463" s="706"/>
      <c r="U463" s="242">
        <v>0</v>
      </c>
    </row>
    <row r="464" spans="1:21" ht="14.4" customHeight="1" x14ac:dyDescent="0.3">
      <c r="A464" s="680">
        <v>11</v>
      </c>
      <c r="B464" s="671" t="s">
        <v>530</v>
      </c>
      <c r="C464" s="671">
        <v>89301112</v>
      </c>
      <c r="D464" s="703" t="s">
        <v>2331</v>
      </c>
      <c r="E464" s="704" t="s">
        <v>1558</v>
      </c>
      <c r="F464" s="671" t="s">
        <v>1539</v>
      </c>
      <c r="G464" s="671" t="s">
        <v>1700</v>
      </c>
      <c r="H464" s="671" t="s">
        <v>529</v>
      </c>
      <c r="I464" s="671" t="s">
        <v>1701</v>
      </c>
      <c r="J464" s="671" t="s">
        <v>1702</v>
      </c>
      <c r="K464" s="671" t="s">
        <v>1703</v>
      </c>
      <c r="L464" s="705">
        <v>0</v>
      </c>
      <c r="M464" s="705">
        <v>0</v>
      </c>
      <c r="N464" s="671">
        <v>5</v>
      </c>
      <c r="O464" s="706">
        <v>5</v>
      </c>
      <c r="P464" s="705"/>
      <c r="Q464" s="682"/>
      <c r="R464" s="671"/>
      <c r="S464" s="682">
        <v>0</v>
      </c>
      <c r="T464" s="706"/>
      <c r="U464" s="242">
        <v>0</v>
      </c>
    </row>
    <row r="465" spans="1:21" ht="14.4" customHeight="1" x14ac:dyDescent="0.3">
      <c r="A465" s="680">
        <v>11</v>
      </c>
      <c r="B465" s="671" t="s">
        <v>530</v>
      </c>
      <c r="C465" s="671">
        <v>89301112</v>
      </c>
      <c r="D465" s="703" t="s">
        <v>2331</v>
      </c>
      <c r="E465" s="704" t="s">
        <v>1558</v>
      </c>
      <c r="F465" s="671" t="s">
        <v>1539</v>
      </c>
      <c r="G465" s="671" t="s">
        <v>1704</v>
      </c>
      <c r="H465" s="671" t="s">
        <v>529</v>
      </c>
      <c r="I465" s="671" t="s">
        <v>1708</v>
      </c>
      <c r="J465" s="671" t="s">
        <v>1709</v>
      </c>
      <c r="K465" s="671" t="s">
        <v>1710</v>
      </c>
      <c r="L465" s="705">
        <v>35.75</v>
      </c>
      <c r="M465" s="705">
        <v>107.25</v>
      </c>
      <c r="N465" s="671">
        <v>3</v>
      </c>
      <c r="O465" s="706">
        <v>3</v>
      </c>
      <c r="P465" s="705">
        <v>107.25</v>
      </c>
      <c r="Q465" s="682">
        <v>1</v>
      </c>
      <c r="R465" s="671">
        <v>3</v>
      </c>
      <c r="S465" s="682">
        <v>1</v>
      </c>
      <c r="T465" s="706">
        <v>3</v>
      </c>
      <c r="U465" s="242">
        <v>1</v>
      </c>
    </row>
    <row r="466" spans="1:21" ht="14.4" customHeight="1" x14ac:dyDescent="0.3">
      <c r="A466" s="680">
        <v>11</v>
      </c>
      <c r="B466" s="671" t="s">
        <v>530</v>
      </c>
      <c r="C466" s="671">
        <v>89301112</v>
      </c>
      <c r="D466" s="703" t="s">
        <v>2331</v>
      </c>
      <c r="E466" s="704" t="s">
        <v>1558</v>
      </c>
      <c r="F466" s="671" t="s">
        <v>1539</v>
      </c>
      <c r="G466" s="671" t="s">
        <v>1589</v>
      </c>
      <c r="H466" s="671" t="s">
        <v>529</v>
      </c>
      <c r="I466" s="671" t="s">
        <v>1665</v>
      </c>
      <c r="J466" s="671" t="s">
        <v>1666</v>
      </c>
      <c r="K466" s="671" t="s">
        <v>1667</v>
      </c>
      <c r="L466" s="705">
        <v>200</v>
      </c>
      <c r="M466" s="705">
        <v>1600</v>
      </c>
      <c r="N466" s="671">
        <v>8</v>
      </c>
      <c r="O466" s="706">
        <v>4</v>
      </c>
      <c r="P466" s="705">
        <v>800</v>
      </c>
      <c r="Q466" s="682">
        <v>0.5</v>
      </c>
      <c r="R466" s="671">
        <v>4</v>
      </c>
      <c r="S466" s="682">
        <v>0.5</v>
      </c>
      <c r="T466" s="706">
        <v>2</v>
      </c>
      <c r="U466" s="242">
        <v>0.5</v>
      </c>
    </row>
    <row r="467" spans="1:21" ht="14.4" customHeight="1" x14ac:dyDescent="0.3">
      <c r="A467" s="680">
        <v>11</v>
      </c>
      <c r="B467" s="671" t="s">
        <v>530</v>
      </c>
      <c r="C467" s="671">
        <v>89301112</v>
      </c>
      <c r="D467" s="703" t="s">
        <v>2331</v>
      </c>
      <c r="E467" s="704" t="s">
        <v>1558</v>
      </c>
      <c r="F467" s="671" t="s">
        <v>1539</v>
      </c>
      <c r="G467" s="671" t="s">
        <v>1589</v>
      </c>
      <c r="H467" s="671" t="s">
        <v>529</v>
      </c>
      <c r="I467" s="671" t="s">
        <v>1590</v>
      </c>
      <c r="J467" s="671" t="s">
        <v>1591</v>
      </c>
      <c r="K467" s="671" t="s">
        <v>1592</v>
      </c>
      <c r="L467" s="705">
        <v>278.75</v>
      </c>
      <c r="M467" s="705">
        <v>11150</v>
      </c>
      <c r="N467" s="671">
        <v>40</v>
      </c>
      <c r="O467" s="706">
        <v>20</v>
      </c>
      <c r="P467" s="705">
        <v>10592.5</v>
      </c>
      <c r="Q467" s="682">
        <v>0.95</v>
      </c>
      <c r="R467" s="671">
        <v>38</v>
      </c>
      <c r="S467" s="682">
        <v>0.95</v>
      </c>
      <c r="T467" s="706">
        <v>19</v>
      </c>
      <c r="U467" s="242">
        <v>0.95</v>
      </c>
    </row>
    <row r="468" spans="1:21" ht="14.4" customHeight="1" x14ac:dyDescent="0.3">
      <c r="A468" s="680">
        <v>11</v>
      </c>
      <c r="B468" s="671" t="s">
        <v>530</v>
      </c>
      <c r="C468" s="671">
        <v>89301112</v>
      </c>
      <c r="D468" s="703" t="s">
        <v>2331</v>
      </c>
      <c r="E468" s="704" t="s">
        <v>1558</v>
      </c>
      <c r="F468" s="671" t="s">
        <v>1539</v>
      </c>
      <c r="G468" s="671" t="s">
        <v>1711</v>
      </c>
      <c r="H468" s="671" t="s">
        <v>529</v>
      </c>
      <c r="I468" s="671" t="s">
        <v>1712</v>
      </c>
      <c r="J468" s="671" t="s">
        <v>1713</v>
      </c>
      <c r="K468" s="671" t="s">
        <v>1714</v>
      </c>
      <c r="L468" s="705">
        <v>1659.44</v>
      </c>
      <c r="M468" s="705">
        <v>21572.720000000001</v>
      </c>
      <c r="N468" s="671">
        <v>13</v>
      </c>
      <c r="O468" s="706">
        <v>12</v>
      </c>
      <c r="P468" s="705">
        <v>18253.84</v>
      </c>
      <c r="Q468" s="682">
        <v>0.84615384615384615</v>
      </c>
      <c r="R468" s="671">
        <v>11</v>
      </c>
      <c r="S468" s="682">
        <v>0.84615384615384615</v>
      </c>
      <c r="T468" s="706">
        <v>10</v>
      </c>
      <c r="U468" s="242">
        <v>0.83333333333333337</v>
      </c>
    </row>
    <row r="469" spans="1:21" ht="14.4" customHeight="1" x14ac:dyDescent="0.3">
      <c r="A469" s="680">
        <v>11</v>
      </c>
      <c r="B469" s="671" t="s">
        <v>530</v>
      </c>
      <c r="C469" s="671">
        <v>89301112</v>
      </c>
      <c r="D469" s="703" t="s">
        <v>2331</v>
      </c>
      <c r="E469" s="704" t="s">
        <v>1558</v>
      </c>
      <c r="F469" s="671" t="s">
        <v>1539</v>
      </c>
      <c r="G469" s="671" t="s">
        <v>1593</v>
      </c>
      <c r="H469" s="671" t="s">
        <v>529</v>
      </c>
      <c r="I469" s="671" t="s">
        <v>1189</v>
      </c>
      <c r="J469" s="671" t="s">
        <v>1668</v>
      </c>
      <c r="K469" s="671" t="s">
        <v>1669</v>
      </c>
      <c r="L469" s="705">
        <v>748.12</v>
      </c>
      <c r="M469" s="705">
        <v>2244.36</v>
      </c>
      <c r="N469" s="671">
        <v>3</v>
      </c>
      <c r="O469" s="706">
        <v>3</v>
      </c>
      <c r="P469" s="705">
        <v>2244.36</v>
      </c>
      <c r="Q469" s="682">
        <v>1</v>
      </c>
      <c r="R469" s="671">
        <v>3</v>
      </c>
      <c r="S469" s="682">
        <v>1</v>
      </c>
      <c r="T469" s="706">
        <v>3</v>
      </c>
      <c r="U469" s="242">
        <v>1</v>
      </c>
    </row>
    <row r="470" spans="1:21" ht="14.4" customHeight="1" x14ac:dyDescent="0.3">
      <c r="A470" s="680">
        <v>11</v>
      </c>
      <c r="B470" s="671" t="s">
        <v>530</v>
      </c>
      <c r="C470" s="671">
        <v>89301112</v>
      </c>
      <c r="D470" s="703" t="s">
        <v>2331</v>
      </c>
      <c r="E470" s="704" t="s">
        <v>1558</v>
      </c>
      <c r="F470" s="671" t="s">
        <v>1539</v>
      </c>
      <c r="G470" s="671" t="s">
        <v>1593</v>
      </c>
      <c r="H470" s="671" t="s">
        <v>529</v>
      </c>
      <c r="I470" s="671" t="s">
        <v>2163</v>
      </c>
      <c r="J470" s="671" t="s">
        <v>2164</v>
      </c>
      <c r="K470" s="671" t="s">
        <v>2165</v>
      </c>
      <c r="L470" s="705">
        <v>500</v>
      </c>
      <c r="M470" s="705">
        <v>500</v>
      </c>
      <c r="N470" s="671">
        <v>1</v>
      </c>
      <c r="O470" s="706">
        <v>1</v>
      </c>
      <c r="P470" s="705"/>
      <c r="Q470" s="682">
        <v>0</v>
      </c>
      <c r="R470" s="671"/>
      <c r="S470" s="682">
        <v>0</v>
      </c>
      <c r="T470" s="706"/>
      <c r="U470" s="242">
        <v>0</v>
      </c>
    </row>
    <row r="471" spans="1:21" ht="14.4" customHeight="1" x14ac:dyDescent="0.3">
      <c r="A471" s="680">
        <v>11</v>
      </c>
      <c r="B471" s="671" t="s">
        <v>530</v>
      </c>
      <c r="C471" s="671">
        <v>89301112</v>
      </c>
      <c r="D471" s="703" t="s">
        <v>2331</v>
      </c>
      <c r="E471" s="704" t="s">
        <v>1558</v>
      </c>
      <c r="F471" s="671" t="s">
        <v>1539</v>
      </c>
      <c r="G471" s="671" t="s">
        <v>1593</v>
      </c>
      <c r="H471" s="671" t="s">
        <v>529</v>
      </c>
      <c r="I471" s="671" t="s">
        <v>1600</v>
      </c>
      <c r="J471" s="671" t="s">
        <v>1601</v>
      </c>
      <c r="K471" s="671" t="s">
        <v>1602</v>
      </c>
      <c r="L471" s="705">
        <v>500</v>
      </c>
      <c r="M471" s="705">
        <v>1500</v>
      </c>
      <c r="N471" s="671">
        <v>3</v>
      </c>
      <c r="O471" s="706">
        <v>3</v>
      </c>
      <c r="P471" s="705">
        <v>1500</v>
      </c>
      <c r="Q471" s="682">
        <v>1</v>
      </c>
      <c r="R471" s="671">
        <v>3</v>
      </c>
      <c r="S471" s="682">
        <v>1</v>
      </c>
      <c r="T471" s="706">
        <v>3</v>
      </c>
      <c r="U471" s="242">
        <v>1</v>
      </c>
    </row>
    <row r="472" spans="1:21" ht="14.4" customHeight="1" x14ac:dyDescent="0.3">
      <c r="A472" s="680">
        <v>11</v>
      </c>
      <c r="B472" s="671" t="s">
        <v>530</v>
      </c>
      <c r="C472" s="671">
        <v>89301112</v>
      </c>
      <c r="D472" s="703" t="s">
        <v>2331</v>
      </c>
      <c r="E472" s="704" t="s">
        <v>1558</v>
      </c>
      <c r="F472" s="671" t="s">
        <v>1539</v>
      </c>
      <c r="G472" s="671" t="s">
        <v>1593</v>
      </c>
      <c r="H472" s="671" t="s">
        <v>529</v>
      </c>
      <c r="I472" s="671" t="s">
        <v>1997</v>
      </c>
      <c r="J472" s="671" t="s">
        <v>1998</v>
      </c>
      <c r="K472" s="671" t="s">
        <v>1999</v>
      </c>
      <c r="L472" s="705">
        <v>1600</v>
      </c>
      <c r="M472" s="705">
        <v>1600</v>
      </c>
      <c r="N472" s="671">
        <v>1</v>
      </c>
      <c r="O472" s="706">
        <v>1</v>
      </c>
      <c r="P472" s="705">
        <v>1600</v>
      </c>
      <c r="Q472" s="682">
        <v>1</v>
      </c>
      <c r="R472" s="671">
        <v>1</v>
      </c>
      <c r="S472" s="682">
        <v>1</v>
      </c>
      <c r="T472" s="706">
        <v>1</v>
      </c>
      <c r="U472" s="242">
        <v>1</v>
      </c>
    </row>
    <row r="473" spans="1:21" ht="14.4" customHeight="1" x14ac:dyDescent="0.3">
      <c r="A473" s="680">
        <v>11</v>
      </c>
      <c r="B473" s="671" t="s">
        <v>530</v>
      </c>
      <c r="C473" s="671">
        <v>89301112</v>
      </c>
      <c r="D473" s="703" t="s">
        <v>2331</v>
      </c>
      <c r="E473" s="704" t="s">
        <v>1558</v>
      </c>
      <c r="F473" s="671" t="s">
        <v>1539</v>
      </c>
      <c r="G473" s="671" t="s">
        <v>1593</v>
      </c>
      <c r="H473" s="671" t="s">
        <v>529</v>
      </c>
      <c r="I473" s="671" t="s">
        <v>2166</v>
      </c>
      <c r="J473" s="671" t="s">
        <v>2167</v>
      </c>
      <c r="K473" s="671" t="s">
        <v>2008</v>
      </c>
      <c r="L473" s="705">
        <v>250</v>
      </c>
      <c r="M473" s="705">
        <v>500</v>
      </c>
      <c r="N473" s="671">
        <v>2</v>
      </c>
      <c r="O473" s="706">
        <v>2</v>
      </c>
      <c r="P473" s="705">
        <v>500</v>
      </c>
      <c r="Q473" s="682">
        <v>1</v>
      </c>
      <c r="R473" s="671">
        <v>2</v>
      </c>
      <c r="S473" s="682">
        <v>1</v>
      </c>
      <c r="T473" s="706">
        <v>2</v>
      </c>
      <c r="U473" s="242">
        <v>1</v>
      </c>
    </row>
    <row r="474" spans="1:21" ht="14.4" customHeight="1" x14ac:dyDescent="0.3">
      <c r="A474" s="680">
        <v>11</v>
      </c>
      <c r="B474" s="671" t="s">
        <v>530</v>
      </c>
      <c r="C474" s="671">
        <v>89301112</v>
      </c>
      <c r="D474" s="703" t="s">
        <v>2331</v>
      </c>
      <c r="E474" s="704" t="s">
        <v>1559</v>
      </c>
      <c r="F474" s="671" t="s">
        <v>1538</v>
      </c>
      <c r="G474" s="671" t="s">
        <v>1679</v>
      </c>
      <c r="H474" s="671" t="s">
        <v>529</v>
      </c>
      <c r="I474" s="671" t="s">
        <v>1680</v>
      </c>
      <c r="J474" s="671" t="s">
        <v>1681</v>
      </c>
      <c r="K474" s="671" t="s">
        <v>1682</v>
      </c>
      <c r="L474" s="705">
        <v>35.409999999999997</v>
      </c>
      <c r="M474" s="705">
        <v>35.409999999999997</v>
      </c>
      <c r="N474" s="671">
        <v>1</v>
      </c>
      <c r="O474" s="706">
        <v>1</v>
      </c>
      <c r="P474" s="705"/>
      <c r="Q474" s="682">
        <v>0</v>
      </c>
      <c r="R474" s="671"/>
      <c r="S474" s="682">
        <v>0</v>
      </c>
      <c r="T474" s="706"/>
      <c r="U474" s="242">
        <v>0</v>
      </c>
    </row>
    <row r="475" spans="1:21" ht="14.4" customHeight="1" x14ac:dyDescent="0.3">
      <c r="A475" s="680">
        <v>11</v>
      </c>
      <c r="B475" s="671" t="s">
        <v>530</v>
      </c>
      <c r="C475" s="671">
        <v>89301112</v>
      </c>
      <c r="D475" s="703" t="s">
        <v>2331</v>
      </c>
      <c r="E475" s="704" t="s">
        <v>1559</v>
      </c>
      <c r="F475" s="671" t="s">
        <v>1538</v>
      </c>
      <c r="G475" s="671" t="s">
        <v>1569</v>
      </c>
      <c r="H475" s="671" t="s">
        <v>742</v>
      </c>
      <c r="I475" s="671" t="s">
        <v>1121</v>
      </c>
      <c r="J475" s="671" t="s">
        <v>1502</v>
      </c>
      <c r="K475" s="671" t="s">
        <v>1503</v>
      </c>
      <c r="L475" s="705">
        <v>333.31</v>
      </c>
      <c r="M475" s="705">
        <v>999.93000000000006</v>
      </c>
      <c r="N475" s="671">
        <v>3</v>
      </c>
      <c r="O475" s="706">
        <v>1</v>
      </c>
      <c r="P475" s="705">
        <v>999.93000000000006</v>
      </c>
      <c r="Q475" s="682">
        <v>1</v>
      </c>
      <c r="R475" s="671">
        <v>3</v>
      </c>
      <c r="S475" s="682">
        <v>1</v>
      </c>
      <c r="T475" s="706">
        <v>1</v>
      </c>
      <c r="U475" s="242">
        <v>1</v>
      </c>
    </row>
    <row r="476" spans="1:21" ht="14.4" customHeight="1" x14ac:dyDescent="0.3">
      <c r="A476" s="680">
        <v>11</v>
      </c>
      <c r="B476" s="671" t="s">
        <v>530</v>
      </c>
      <c r="C476" s="671">
        <v>89301112</v>
      </c>
      <c r="D476" s="703" t="s">
        <v>2331</v>
      </c>
      <c r="E476" s="704" t="s">
        <v>1559</v>
      </c>
      <c r="F476" s="671" t="s">
        <v>1538</v>
      </c>
      <c r="G476" s="671" t="s">
        <v>1959</v>
      </c>
      <c r="H476" s="671" t="s">
        <v>529</v>
      </c>
      <c r="I476" s="671" t="s">
        <v>2128</v>
      </c>
      <c r="J476" s="671" t="s">
        <v>1961</v>
      </c>
      <c r="K476" s="671" t="s">
        <v>2129</v>
      </c>
      <c r="L476" s="705">
        <v>166.97</v>
      </c>
      <c r="M476" s="705">
        <v>667.88</v>
      </c>
      <c r="N476" s="671">
        <v>4</v>
      </c>
      <c r="O476" s="706">
        <v>1.5</v>
      </c>
      <c r="P476" s="705">
        <v>166.97</v>
      </c>
      <c r="Q476" s="682">
        <v>0.25</v>
      </c>
      <c r="R476" s="671">
        <v>1</v>
      </c>
      <c r="S476" s="682">
        <v>0.25</v>
      </c>
      <c r="T476" s="706">
        <v>0.5</v>
      </c>
      <c r="U476" s="242">
        <v>0.33333333333333331</v>
      </c>
    </row>
    <row r="477" spans="1:21" ht="14.4" customHeight="1" x14ac:dyDescent="0.3">
      <c r="A477" s="680">
        <v>11</v>
      </c>
      <c r="B477" s="671" t="s">
        <v>530</v>
      </c>
      <c r="C477" s="671">
        <v>89301112</v>
      </c>
      <c r="D477" s="703" t="s">
        <v>2331</v>
      </c>
      <c r="E477" s="704" t="s">
        <v>1559</v>
      </c>
      <c r="F477" s="671" t="s">
        <v>1538</v>
      </c>
      <c r="G477" s="671" t="s">
        <v>1683</v>
      </c>
      <c r="H477" s="671" t="s">
        <v>529</v>
      </c>
      <c r="I477" s="671" t="s">
        <v>689</v>
      </c>
      <c r="J477" s="671" t="s">
        <v>690</v>
      </c>
      <c r="K477" s="671" t="s">
        <v>691</v>
      </c>
      <c r="L477" s="705">
        <v>84.78</v>
      </c>
      <c r="M477" s="705">
        <v>678.24</v>
      </c>
      <c r="N477" s="671">
        <v>8</v>
      </c>
      <c r="O477" s="706">
        <v>7</v>
      </c>
      <c r="P477" s="705">
        <v>339.12</v>
      </c>
      <c r="Q477" s="682">
        <v>0.5</v>
      </c>
      <c r="R477" s="671">
        <v>4</v>
      </c>
      <c r="S477" s="682">
        <v>0.5</v>
      </c>
      <c r="T477" s="706">
        <v>3</v>
      </c>
      <c r="U477" s="242">
        <v>0.42857142857142855</v>
      </c>
    </row>
    <row r="478" spans="1:21" ht="14.4" customHeight="1" x14ac:dyDescent="0.3">
      <c r="A478" s="680">
        <v>11</v>
      </c>
      <c r="B478" s="671" t="s">
        <v>530</v>
      </c>
      <c r="C478" s="671">
        <v>89301112</v>
      </c>
      <c r="D478" s="703" t="s">
        <v>2331</v>
      </c>
      <c r="E478" s="704" t="s">
        <v>1559</v>
      </c>
      <c r="F478" s="671" t="s">
        <v>1538</v>
      </c>
      <c r="G478" s="671" t="s">
        <v>1651</v>
      </c>
      <c r="H478" s="671" t="s">
        <v>529</v>
      </c>
      <c r="I478" s="671" t="s">
        <v>584</v>
      </c>
      <c r="J478" s="671" t="s">
        <v>585</v>
      </c>
      <c r="K478" s="671" t="s">
        <v>1737</v>
      </c>
      <c r="L478" s="705">
        <v>115.3</v>
      </c>
      <c r="M478" s="705">
        <v>115.3</v>
      </c>
      <c r="N478" s="671">
        <v>1</v>
      </c>
      <c r="O478" s="706">
        <v>1</v>
      </c>
      <c r="P478" s="705"/>
      <c r="Q478" s="682">
        <v>0</v>
      </c>
      <c r="R478" s="671"/>
      <c r="S478" s="682">
        <v>0</v>
      </c>
      <c r="T478" s="706"/>
      <c r="U478" s="242">
        <v>0</v>
      </c>
    </row>
    <row r="479" spans="1:21" ht="14.4" customHeight="1" x14ac:dyDescent="0.3">
      <c r="A479" s="680">
        <v>11</v>
      </c>
      <c r="B479" s="671" t="s">
        <v>530</v>
      </c>
      <c r="C479" s="671">
        <v>89301112</v>
      </c>
      <c r="D479" s="703" t="s">
        <v>2331</v>
      </c>
      <c r="E479" s="704" t="s">
        <v>1559</v>
      </c>
      <c r="F479" s="671" t="s">
        <v>1538</v>
      </c>
      <c r="G479" s="671" t="s">
        <v>1738</v>
      </c>
      <c r="H479" s="671" t="s">
        <v>529</v>
      </c>
      <c r="I479" s="671" t="s">
        <v>1739</v>
      </c>
      <c r="J479" s="671" t="s">
        <v>1740</v>
      </c>
      <c r="K479" s="671" t="s">
        <v>1741</v>
      </c>
      <c r="L479" s="705">
        <v>1166.48</v>
      </c>
      <c r="M479" s="705">
        <v>2332.96</v>
      </c>
      <c r="N479" s="671">
        <v>2</v>
      </c>
      <c r="O479" s="706">
        <v>1</v>
      </c>
      <c r="P479" s="705">
        <v>2332.96</v>
      </c>
      <c r="Q479" s="682">
        <v>1</v>
      </c>
      <c r="R479" s="671">
        <v>2</v>
      </c>
      <c r="S479" s="682">
        <v>1</v>
      </c>
      <c r="T479" s="706">
        <v>1</v>
      </c>
      <c r="U479" s="242">
        <v>1</v>
      </c>
    </row>
    <row r="480" spans="1:21" ht="14.4" customHeight="1" x14ac:dyDescent="0.3">
      <c r="A480" s="680">
        <v>11</v>
      </c>
      <c r="B480" s="671" t="s">
        <v>530</v>
      </c>
      <c r="C480" s="671">
        <v>89301112</v>
      </c>
      <c r="D480" s="703" t="s">
        <v>2331</v>
      </c>
      <c r="E480" s="704" t="s">
        <v>1559</v>
      </c>
      <c r="F480" s="671" t="s">
        <v>1538</v>
      </c>
      <c r="G480" s="671" t="s">
        <v>1687</v>
      </c>
      <c r="H480" s="671" t="s">
        <v>529</v>
      </c>
      <c r="I480" s="671" t="s">
        <v>1688</v>
      </c>
      <c r="J480" s="671" t="s">
        <v>1689</v>
      </c>
      <c r="K480" s="671" t="s">
        <v>1690</v>
      </c>
      <c r="L480" s="705">
        <v>111.31</v>
      </c>
      <c r="M480" s="705">
        <v>222.62</v>
      </c>
      <c r="N480" s="671">
        <v>2</v>
      </c>
      <c r="O480" s="706">
        <v>0.5</v>
      </c>
      <c r="P480" s="705"/>
      <c r="Q480" s="682">
        <v>0</v>
      </c>
      <c r="R480" s="671"/>
      <c r="S480" s="682">
        <v>0</v>
      </c>
      <c r="T480" s="706"/>
      <c r="U480" s="242">
        <v>0</v>
      </c>
    </row>
    <row r="481" spans="1:21" ht="14.4" customHeight="1" x14ac:dyDescent="0.3">
      <c r="A481" s="680">
        <v>11</v>
      </c>
      <c r="B481" s="671" t="s">
        <v>530</v>
      </c>
      <c r="C481" s="671">
        <v>89301112</v>
      </c>
      <c r="D481" s="703" t="s">
        <v>2331</v>
      </c>
      <c r="E481" s="704" t="s">
        <v>1559</v>
      </c>
      <c r="F481" s="671" t="s">
        <v>1538</v>
      </c>
      <c r="G481" s="671" t="s">
        <v>2168</v>
      </c>
      <c r="H481" s="671" t="s">
        <v>529</v>
      </c>
      <c r="I481" s="671" t="s">
        <v>1200</v>
      </c>
      <c r="J481" s="671" t="s">
        <v>1201</v>
      </c>
      <c r="K481" s="671" t="s">
        <v>2169</v>
      </c>
      <c r="L481" s="705">
        <v>163.9</v>
      </c>
      <c r="M481" s="705">
        <v>491.70000000000005</v>
      </c>
      <c r="N481" s="671">
        <v>3</v>
      </c>
      <c r="O481" s="706">
        <v>1</v>
      </c>
      <c r="P481" s="705">
        <v>491.70000000000005</v>
      </c>
      <c r="Q481" s="682">
        <v>1</v>
      </c>
      <c r="R481" s="671">
        <v>3</v>
      </c>
      <c r="S481" s="682">
        <v>1</v>
      </c>
      <c r="T481" s="706">
        <v>1</v>
      </c>
      <c r="U481" s="242">
        <v>1</v>
      </c>
    </row>
    <row r="482" spans="1:21" ht="14.4" customHeight="1" x14ac:dyDescent="0.3">
      <c r="A482" s="680">
        <v>11</v>
      </c>
      <c r="B482" s="671" t="s">
        <v>530</v>
      </c>
      <c r="C482" s="671">
        <v>89301112</v>
      </c>
      <c r="D482" s="703" t="s">
        <v>2331</v>
      </c>
      <c r="E482" s="704" t="s">
        <v>1559</v>
      </c>
      <c r="F482" s="671" t="s">
        <v>1538</v>
      </c>
      <c r="G482" s="671" t="s">
        <v>1691</v>
      </c>
      <c r="H482" s="671" t="s">
        <v>529</v>
      </c>
      <c r="I482" s="671" t="s">
        <v>1746</v>
      </c>
      <c r="J482" s="671" t="s">
        <v>1693</v>
      </c>
      <c r="K482" s="671" t="s">
        <v>1747</v>
      </c>
      <c r="L482" s="705">
        <v>166.97</v>
      </c>
      <c r="M482" s="705">
        <v>166.97</v>
      </c>
      <c r="N482" s="671">
        <v>1</v>
      </c>
      <c r="O482" s="706">
        <v>0.5</v>
      </c>
      <c r="P482" s="705"/>
      <c r="Q482" s="682">
        <v>0</v>
      </c>
      <c r="R482" s="671"/>
      <c r="S482" s="682">
        <v>0</v>
      </c>
      <c r="T482" s="706"/>
      <c r="U482" s="242">
        <v>0</v>
      </c>
    </row>
    <row r="483" spans="1:21" ht="14.4" customHeight="1" x14ac:dyDescent="0.3">
      <c r="A483" s="680">
        <v>11</v>
      </c>
      <c r="B483" s="671" t="s">
        <v>530</v>
      </c>
      <c r="C483" s="671">
        <v>89301112</v>
      </c>
      <c r="D483" s="703" t="s">
        <v>2331</v>
      </c>
      <c r="E483" s="704" t="s">
        <v>1559</v>
      </c>
      <c r="F483" s="671" t="s">
        <v>1538</v>
      </c>
      <c r="G483" s="671" t="s">
        <v>1748</v>
      </c>
      <c r="H483" s="671" t="s">
        <v>529</v>
      </c>
      <c r="I483" s="671" t="s">
        <v>1285</v>
      </c>
      <c r="J483" s="671" t="s">
        <v>1286</v>
      </c>
      <c r="K483" s="671" t="s">
        <v>2170</v>
      </c>
      <c r="L483" s="705">
        <v>31.84</v>
      </c>
      <c r="M483" s="705">
        <v>31.84</v>
      </c>
      <c r="N483" s="671">
        <v>1</v>
      </c>
      <c r="O483" s="706">
        <v>0.5</v>
      </c>
      <c r="P483" s="705"/>
      <c r="Q483" s="682">
        <v>0</v>
      </c>
      <c r="R483" s="671"/>
      <c r="S483" s="682">
        <v>0</v>
      </c>
      <c r="T483" s="706"/>
      <c r="U483" s="242">
        <v>0</v>
      </c>
    </row>
    <row r="484" spans="1:21" ht="14.4" customHeight="1" x14ac:dyDescent="0.3">
      <c r="A484" s="680">
        <v>11</v>
      </c>
      <c r="B484" s="671" t="s">
        <v>530</v>
      </c>
      <c r="C484" s="671">
        <v>89301112</v>
      </c>
      <c r="D484" s="703" t="s">
        <v>2331</v>
      </c>
      <c r="E484" s="704" t="s">
        <v>1559</v>
      </c>
      <c r="F484" s="671" t="s">
        <v>1538</v>
      </c>
      <c r="G484" s="671" t="s">
        <v>1748</v>
      </c>
      <c r="H484" s="671" t="s">
        <v>529</v>
      </c>
      <c r="I484" s="671" t="s">
        <v>1254</v>
      </c>
      <c r="J484" s="671" t="s">
        <v>1255</v>
      </c>
      <c r="K484" s="671" t="s">
        <v>1749</v>
      </c>
      <c r="L484" s="705">
        <v>63.67</v>
      </c>
      <c r="M484" s="705">
        <v>63.67</v>
      </c>
      <c r="N484" s="671">
        <v>1</v>
      </c>
      <c r="O484" s="706">
        <v>0.5</v>
      </c>
      <c r="P484" s="705">
        <v>63.67</v>
      </c>
      <c r="Q484" s="682">
        <v>1</v>
      </c>
      <c r="R484" s="671">
        <v>1</v>
      </c>
      <c r="S484" s="682">
        <v>1</v>
      </c>
      <c r="T484" s="706">
        <v>0.5</v>
      </c>
      <c r="U484" s="242">
        <v>1</v>
      </c>
    </row>
    <row r="485" spans="1:21" ht="14.4" customHeight="1" x14ac:dyDescent="0.3">
      <c r="A485" s="680">
        <v>11</v>
      </c>
      <c r="B485" s="671" t="s">
        <v>530</v>
      </c>
      <c r="C485" s="671">
        <v>89301112</v>
      </c>
      <c r="D485" s="703" t="s">
        <v>2331</v>
      </c>
      <c r="E485" s="704" t="s">
        <v>1559</v>
      </c>
      <c r="F485" s="671" t="s">
        <v>1538</v>
      </c>
      <c r="G485" s="671" t="s">
        <v>1574</v>
      </c>
      <c r="H485" s="671" t="s">
        <v>529</v>
      </c>
      <c r="I485" s="671" t="s">
        <v>897</v>
      </c>
      <c r="J485" s="671" t="s">
        <v>898</v>
      </c>
      <c r="K485" s="671" t="s">
        <v>1575</v>
      </c>
      <c r="L485" s="705">
        <v>0</v>
      </c>
      <c r="M485" s="705">
        <v>0</v>
      </c>
      <c r="N485" s="671">
        <v>4</v>
      </c>
      <c r="O485" s="706">
        <v>2</v>
      </c>
      <c r="P485" s="705">
        <v>0</v>
      </c>
      <c r="Q485" s="682"/>
      <c r="R485" s="671">
        <v>3</v>
      </c>
      <c r="S485" s="682">
        <v>0.75</v>
      </c>
      <c r="T485" s="706">
        <v>1.5</v>
      </c>
      <c r="U485" s="242">
        <v>0.75</v>
      </c>
    </row>
    <row r="486" spans="1:21" ht="14.4" customHeight="1" x14ac:dyDescent="0.3">
      <c r="A486" s="680">
        <v>11</v>
      </c>
      <c r="B486" s="671" t="s">
        <v>530</v>
      </c>
      <c r="C486" s="671">
        <v>89301112</v>
      </c>
      <c r="D486" s="703" t="s">
        <v>2331</v>
      </c>
      <c r="E486" s="704" t="s">
        <v>1559</v>
      </c>
      <c r="F486" s="671" t="s">
        <v>1538</v>
      </c>
      <c r="G486" s="671" t="s">
        <v>1574</v>
      </c>
      <c r="H486" s="671" t="s">
        <v>529</v>
      </c>
      <c r="I486" s="671" t="s">
        <v>1752</v>
      </c>
      <c r="J486" s="671" t="s">
        <v>898</v>
      </c>
      <c r="K486" s="671" t="s">
        <v>1753</v>
      </c>
      <c r="L486" s="705">
        <v>0</v>
      </c>
      <c r="M486" s="705">
        <v>0</v>
      </c>
      <c r="N486" s="671">
        <v>1</v>
      </c>
      <c r="O486" s="706">
        <v>0.5</v>
      </c>
      <c r="P486" s="705"/>
      <c r="Q486" s="682"/>
      <c r="R486" s="671"/>
      <c r="S486" s="682">
        <v>0</v>
      </c>
      <c r="T486" s="706"/>
      <c r="U486" s="242">
        <v>0</v>
      </c>
    </row>
    <row r="487" spans="1:21" ht="14.4" customHeight="1" x14ac:dyDescent="0.3">
      <c r="A487" s="680">
        <v>11</v>
      </c>
      <c r="B487" s="671" t="s">
        <v>530</v>
      </c>
      <c r="C487" s="671">
        <v>89301112</v>
      </c>
      <c r="D487" s="703" t="s">
        <v>2331</v>
      </c>
      <c r="E487" s="704" t="s">
        <v>1559</v>
      </c>
      <c r="F487" s="671" t="s">
        <v>1538</v>
      </c>
      <c r="G487" s="671" t="s">
        <v>1625</v>
      </c>
      <c r="H487" s="671" t="s">
        <v>742</v>
      </c>
      <c r="I487" s="671" t="s">
        <v>984</v>
      </c>
      <c r="J487" s="671" t="s">
        <v>985</v>
      </c>
      <c r="K487" s="671" t="s">
        <v>986</v>
      </c>
      <c r="L487" s="705">
        <v>154.01</v>
      </c>
      <c r="M487" s="705">
        <v>154.01</v>
      </c>
      <c r="N487" s="671">
        <v>1</v>
      </c>
      <c r="O487" s="706">
        <v>1</v>
      </c>
      <c r="P487" s="705">
        <v>154.01</v>
      </c>
      <c r="Q487" s="682">
        <v>1</v>
      </c>
      <c r="R487" s="671">
        <v>1</v>
      </c>
      <c r="S487" s="682">
        <v>1</v>
      </c>
      <c r="T487" s="706">
        <v>1</v>
      </c>
      <c r="U487" s="242">
        <v>1</v>
      </c>
    </row>
    <row r="488" spans="1:21" ht="14.4" customHeight="1" x14ac:dyDescent="0.3">
      <c r="A488" s="680">
        <v>11</v>
      </c>
      <c r="B488" s="671" t="s">
        <v>530</v>
      </c>
      <c r="C488" s="671">
        <v>89301112</v>
      </c>
      <c r="D488" s="703" t="s">
        <v>2331</v>
      </c>
      <c r="E488" s="704" t="s">
        <v>1559</v>
      </c>
      <c r="F488" s="671" t="s">
        <v>1538</v>
      </c>
      <c r="G488" s="671" t="s">
        <v>1661</v>
      </c>
      <c r="H488" s="671" t="s">
        <v>529</v>
      </c>
      <c r="I488" s="671" t="s">
        <v>2171</v>
      </c>
      <c r="J488" s="671" t="s">
        <v>1663</v>
      </c>
      <c r="K488" s="671" t="s">
        <v>2172</v>
      </c>
      <c r="L488" s="705">
        <v>0</v>
      </c>
      <c r="M488" s="705">
        <v>0</v>
      </c>
      <c r="N488" s="671">
        <v>1</v>
      </c>
      <c r="O488" s="706">
        <v>0.5</v>
      </c>
      <c r="P488" s="705">
        <v>0</v>
      </c>
      <c r="Q488" s="682"/>
      <c r="R488" s="671">
        <v>1</v>
      </c>
      <c r="S488" s="682">
        <v>1</v>
      </c>
      <c r="T488" s="706">
        <v>0.5</v>
      </c>
      <c r="U488" s="242">
        <v>1</v>
      </c>
    </row>
    <row r="489" spans="1:21" ht="14.4" customHeight="1" x14ac:dyDescent="0.3">
      <c r="A489" s="680">
        <v>11</v>
      </c>
      <c r="B489" s="671" t="s">
        <v>530</v>
      </c>
      <c r="C489" s="671">
        <v>89301112</v>
      </c>
      <c r="D489" s="703" t="s">
        <v>2331</v>
      </c>
      <c r="E489" s="704" t="s">
        <v>1559</v>
      </c>
      <c r="F489" s="671" t="s">
        <v>1538</v>
      </c>
      <c r="G489" s="671" t="s">
        <v>1814</v>
      </c>
      <c r="H489" s="671" t="s">
        <v>742</v>
      </c>
      <c r="I489" s="671" t="s">
        <v>2173</v>
      </c>
      <c r="J489" s="671" t="s">
        <v>2035</v>
      </c>
      <c r="K489" s="671" t="s">
        <v>2174</v>
      </c>
      <c r="L489" s="705">
        <v>386.51</v>
      </c>
      <c r="M489" s="705">
        <v>386.51</v>
      </c>
      <c r="N489" s="671">
        <v>1</v>
      </c>
      <c r="O489" s="706">
        <v>1</v>
      </c>
      <c r="P489" s="705"/>
      <c r="Q489" s="682">
        <v>0</v>
      </c>
      <c r="R489" s="671"/>
      <c r="S489" s="682">
        <v>0</v>
      </c>
      <c r="T489" s="706"/>
      <c r="U489" s="242">
        <v>0</v>
      </c>
    </row>
    <row r="490" spans="1:21" ht="14.4" customHeight="1" x14ac:dyDescent="0.3">
      <c r="A490" s="680">
        <v>11</v>
      </c>
      <c r="B490" s="671" t="s">
        <v>530</v>
      </c>
      <c r="C490" s="671">
        <v>89301112</v>
      </c>
      <c r="D490" s="703" t="s">
        <v>2331</v>
      </c>
      <c r="E490" s="704" t="s">
        <v>1559</v>
      </c>
      <c r="F490" s="671" t="s">
        <v>1538</v>
      </c>
      <c r="G490" s="671" t="s">
        <v>1576</v>
      </c>
      <c r="H490" s="671" t="s">
        <v>742</v>
      </c>
      <c r="I490" s="671" t="s">
        <v>800</v>
      </c>
      <c r="J490" s="671" t="s">
        <v>748</v>
      </c>
      <c r="K490" s="671" t="s">
        <v>801</v>
      </c>
      <c r="L490" s="705">
        <v>625.29</v>
      </c>
      <c r="M490" s="705">
        <v>3126.45</v>
      </c>
      <c r="N490" s="671">
        <v>5</v>
      </c>
      <c r="O490" s="706">
        <v>2.5</v>
      </c>
      <c r="P490" s="705"/>
      <c r="Q490" s="682">
        <v>0</v>
      </c>
      <c r="R490" s="671"/>
      <c r="S490" s="682">
        <v>0</v>
      </c>
      <c r="T490" s="706"/>
      <c r="U490" s="242">
        <v>0</v>
      </c>
    </row>
    <row r="491" spans="1:21" ht="14.4" customHeight="1" x14ac:dyDescent="0.3">
      <c r="A491" s="680">
        <v>11</v>
      </c>
      <c r="B491" s="671" t="s">
        <v>530</v>
      </c>
      <c r="C491" s="671">
        <v>89301112</v>
      </c>
      <c r="D491" s="703" t="s">
        <v>2331</v>
      </c>
      <c r="E491" s="704" t="s">
        <v>1559</v>
      </c>
      <c r="F491" s="671" t="s">
        <v>1538</v>
      </c>
      <c r="G491" s="671" t="s">
        <v>1576</v>
      </c>
      <c r="H491" s="671" t="s">
        <v>742</v>
      </c>
      <c r="I491" s="671" t="s">
        <v>747</v>
      </c>
      <c r="J491" s="671" t="s">
        <v>748</v>
      </c>
      <c r="K491" s="671" t="s">
        <v>749</v>
      </c>
      <c r="L491" s="705">
        <v>937.93</v>
      </c>
      <c r="M491" s="705">
        <v>7503.44</v>
      </c>
      <c r="N491" s="671">
        <v>8</v>
      </c>
      <c r="O491" s="706">
        <v>2.5</v>
      </c>
      <c r="P491" s="705">
        <v>7503.44</v>
      </c>
      <c r="Q491" s="682">
        <v>1</v>
      </c>
      <c r="R491" s="671">
        <v>8</v>
      </c>
      <c r="S491" s="682">
        <v>1</v>
      </c>
      <c r="T491" s="706">
        <v>2.5</v>
      </c>
      <c r="U491" s="242">
        <v>1</v>
      </c>
    </row>
    <row r="492" spans="1:21" ht="14.4" customHeight="1" x14ac:dyDescent="0.3">
      <c r="A492" s="680">
        <v>11</v>
      </c>
      <c r="B492" s="671" t="s">
        <v>530</v>
      </c>
      <c r="C492" s="671">
        <v>89301112</v>
      </c>
      <c r="D492" s="703" t="s">
        <v>2331</v>
      </c>
      <c r="E492" s="704" t="s">
        <v>1559</v>
      </c>
      <c r="F492" s="671" t="s">
        <v>1538</v>
      </c>
      <c r="G492" s="671" t="s">
        <v>1577</v>
      </c>
      <c r="H492" s="671" t="s">
        <v>742</v>
      </c>
      <c r="I492" s="671" t="s">
        <v>955</v>
      </c>
      <c r="J492" s="671" t="s">
        <v>557</v>
      </c>
      <c r="K492" s="671" t="s">
        <v>558</v>
      </c>
      <c r="L492" s="705">
        <v>96.63</v>
      </c>
      <c r="M492" s="705">
        <v>3382.0500000000011</v>
      </c>
      <c r="N492" s="671">
        <v>35</v>
      </c>
      <c r="O492" s="706">
        <v>32.5</v>
      </c>
      <c r="P492" s="705">
        <v>1352.8200000000002</v>
      </c>
      <c r="Q492" s="682">
        <v>0.39999999999999991</v>
      </c>
      <c r="R492" s="671">
        <v>14</v>
      </c>
      <c r="S492" s="682">
        <v>0.4</v>
      </c>
      <c r="T492" s="706">
        <v>12.5</v>
      </c>
      <c r="U492" s="242">
        <v>0.38461538461538464</v>
      </c>
    </row>
    <row r="493" spans="1:21" ht="14.4" customHeight="1" x14ac:dyDescent="0.3">
      <c r="A493" s="680">
        <v>11</v>
      </c>
      <c r="B493" s="671" t="s">
        <v>530</v>
      </c>
      <c r="C493" s="671">
        <v>89301112</v>
      </c>
      <c r="D493" s="703" t="s">
        <v>2331</v>
      </c>
      <c r="E493" s="704" t="s">
        <v>1559</v>
      </c>
      <c r="F493" s="671" t="s">
        <v>1538</v>
      </c>
      <c r="G493" s="671" t="s">
        <v>1577</v>
      </c>
      <c r="H493" s="671" t="s">
        <v>742</v>
      </c>
      <c r="I493" s="671" t="s">
        <v>1818</v>
      </c>
      <c r="J493" s="671" t="s">
        <v>557</v>
      </c>
      <c r="K493" s="671" t="s">
        <v>1819</v>
      </c>
      <c r="L493" s="705">
        <v>193.26</v>
      </c>
      <c r="M493" s="705">
        <v>386.52</v>
      </c>
      <c r="N493" s="671">
        <v>2</v>
      </c>
      <c r="O493" s="706">
        <v>1.5</v>
      </c>
      <c r="P493" s="705">
        <v>193.26</v>
      </c>
      <c r="Q493" s="682">
        <v>0.5</v>
      </c>
      <c r="R493" s="671">
        <v>1</v>
      </c>
      <c r="S493" s="682">
        <v>0.5</v>
      </c>
      <c r="T493" s="706">
        <v>1</v>
      </c>
      <c r="U493" s="242">
        <v>0.66666666666666663</v>
      </c>
    </row>
    <row r="494" spans="1:21" ht="14.4" customHeight="1" x14ac:dyDescent="0.3">
      <c r="A494" s="680">
        <v>11</v>
      </c>
      <c r="B494" s="671" t="s">
        <v>530</v>
      </c>
      <c r="C494" s="671">
        <v>89301112</v>
      </c>
      <c r="D494" s="703" t="s">
        <v>2331</v>
      </c>
      <c r="E494" s="704" t="s">
        <v>1559</v>
      </c>
      <c r="F494" s="671" t="s">
        <v>1538</v>
      </c>
      <c r="G494" s="671" t="s">
        <v>1586</v>
      </c>
      <c r="H494" s="671" t="s">
        <v>529</v>
      </c>
      <c r="I494" s="671" t="s">
        <v>607</v>
      </c>
      <c r="J494" s="671" t="s">
        <v>1587</v>
      </c>
      <c r="K494" s="671" t="s">
        <v>1588</v>
      </c>
      <c r="L494" s="705">
        <v>0</v>
      </c>
      <c r="M494" s="705">
        <v>0</v>
      </c>
      <c r="N494" s="671">
        <v>3</v>
      </c>
      <c r="O494" s="706">
        <v>1.5</v>
      </c>
      <c r="P494" s="705">
        <v>0</v>
      </c>
      <c r="Q494" s="682"/>
      <c r="R494" s="671">
        <v>3</v>
      </c>
      <c r="S494" s="682">
        <v>1</v>
      </c>
      <c r="T494" s="706">
        <v>1.5</v>
      </c>
      <c r="U494" s="242">
        <v>1</v>
      </c>
    </row>
    <row r="495" spans="1:21" ht="14.4" customHeight="1" x14ac:dyDescent="0.3">
      <c r="A495" s="680">
        <v>11</v>
      </c>
      <c r="B495" s="671" t="s">
        <v>530</v>
      </c>
      <c r="C495" s="671">
        <v>89301112</v>
      </c>
      <c r="D495" s="703" t="s">
        <v>2331</v>
      </c>
      <c r="E495" s="704" t="s">
        <v>1559</v>
      </c>
      <c r="F495" s="671" t="s">
        <v>1538</v>
      </c>
      <c r="G495" s="671" t="s">
        <v>1697</v>
      </c>
      <c r="H495" s="671" t="s">
        <v>529</v>
      </c>
      <c r="I495" s="671" t="s">
        <v>1698</v>
      </c>
      <c r="J495" s="671" t="s">
        <v>1699</v>
      </c>
      <c r="K495" s="671" t="s">
        <v>672</v>
      </c>
      <c r="L495" s="705">
        <v>154.33000000000001</v>
      </c>
      <c r="M495" s="705">
        <v>308.66000000000003</v>
      </c>
      <c r="N495" s="671">
        <v>2</v>
      </c>
      <c r="O495" s="706">
        <v>1</v>
      </c>
      <c r="P495" s="705">
        <v>154.33000000000001</v>
      </c>
      <c r="Q495" s="682">
        <v>0.5</v>
      </c>
      <c r="R495" s="671">
        <v>1</v>
      </c>
      <c r="S495" s="682">
        <v>0.5</v>
      </c>
      <c r="T495" s="706">
        <v>0.5</v>
      </c>
      <c r="U495" s="242">
        <v>0.5</v>
      </c>
    </row>
    <row r="496" spans="1:21" ht="14.4" customHeight="1" x14ac:dyDescent="0.3">
      <c r="A496" s="680">
        <v>11</v>
      </c>
      <c r="B496" s="671" t="s">
        <v>530</v>
      </c>
      <c r="C496" s="671">
        <v>89301112</v>
      </c>
      <c r="D496" s="703" t="s">
        <v>2331</v>
      </c>
      <c r="E496" s="704" t="s">
        <v>1559</v>
      </c>
      <c r="F496" s="671" t="s">
        <v>1539</v>
      </c>
      <c r="G496" s="671" t="s">
        <v>1700</v>
      </c>
      <c r="H496" s="671" t="s">
        <v>529</v>
      </c>
      <c r="I496" s="671" t="s">
        <v>1701</v>
      </c>
      <c r="J496" s="671" t="s">
        <v>1702</v>
      </c>
      <c r="K496" s="671" t="s">
        <v>1703</v>
      </c>
      <c r="L496" s="705">
        <v>0</v>
      </c>
      <c r="M496" s="705">
        <v>0</v>
      </c>
      <c r="N496" s="671">
        <v>1</v>
      </c>
      <c r="O496" s="706">
        <v>1</v>
      </c>
      <c r="P496" s="705"/>
      <c r="Q496" s="682"/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11</v>
      </c>
      <c r="B497" s="671" t="s">
        <v>530</v>
      </c>
      <c r="C497" s="671">
        <v>89301112</v>
      </c>
      <c r="D497" s="703" t="s">
        <v>2331</v>
      </c>
      <c r="E497" s="704" t="s">
        <v>1559</v>
      </c>
      <c r="F497" s="671" t="s">
        <v>1539</v>
      </c>
      <c r="G497" s="671" t="s">
        <v>1704</v>
      </c>
      <c r="H497" s="671" t="s">
        <v>529</v>
      </c>
      <c r="I497" s="671" t="s">
        <v>1708</v>
      </c>
      <c r="J497" s="671" t="s">
        <v>1709</v>
      </c>
      <c r="K497" s="671" t="s">
        <v>1710</v>
      </c>
      <c r="L497" s="705">
        <v>35.75</v>
      </c>
      <c r="M497" s="705">
        <v>178.75</v>
      </c>
      <c r="N497" s="671">
        <v>5</v>
      </c>
      <c r="O497" s="706">
        <v>4</v>
      </c>
      <c r="P497" s="705">
        <v>178.75</v>
      </c>
      <c r="Q497" s="682">
        <v>1</v>
      </c>
      <c r="R497" s="671">
        <v>5</v>
      </c>
      <c r="S497" s="682">
        <v>1</v>
      </c>
      <c r="T497" s="706">
        <v>4</v>
      </c>
      <c r="U497" s="242">
        <v>1</v>
      </c>
    </row>
    <row r="498" spans="1:21" ht="14.4" customHeight="1" x14ac:dyDescent="0.3">
      <c r="A498" s="680">
        <v>11</v>
      </c>
      <c r="B498" s="671" t="s">
        <v>530</v>
      </c>
      <c r="C498" s="671">
        <v>89301112</v>
      </c>
      <c r="D498" s="703" t="s">
        <v>2331</v>
      </c>
      <c r="E498" s="704" t="s">
        <v>1559</v>
      </c>
      <c r="F498" s="671" t="s">
        <v>1539</v>
      </c>
      <c r="G498" s="671" t="s">
        <v>1589</v>
      </c>
      <c r="H498" s="671" t="s">
        <v>529</v>
      </c>
      <c r="I498" s="671" t="s">
        <v>1590</v>
      </c>
      <c r="J498" s="671" t="s">
        <v>1591</v>
      </c>
      <c r="K498" s="671" t="s">
        <v>1592</v>
      </c>
      <c r="L498" s="705">
        <v>278.75</v>
      </c>
      <c r="M498" s="705">
        <v>3902.5</v>
      </c>
      <c r="N498" s="671">
        <v>14</v>
      </c>
      <c r="O498" s="706">
        <v>7</v>
      </c>
      <c r="P498" s="705">
        <v>3902.5</v>
      </c>
      <c r="Q498" s="682">
        <v>1</v>
      </c>
      <c r="R498" s="671">
        <v>14</v>
      </c>
      <c r="S498" s="682">
        <v>1</v>
      </c>
      <c r="T498" s="706">
        <v>7</v>
      </c>
      <c r="U498" s="242">
        <v>1</v>
      </c>
    </row>
    <row r="499" spans="1:21" ht="14.4" customHeight="1" x14ac:dyDescent="0.3">
      <c r="A499" s="680">
        <v>11</v>
      </c>
      <c r="B499" s="671" t="s">
        <v>530</v>
      </c>
      <c r="C499" s="671">
        <v>89301112</v>
      </c>
      <c r="D499" s="703" t="s">
        <v>2331</v>
      </c>
      <c r="E499" s="704" t="s">
        <v>1559</v>
      </c>
      <c r="F499" s="671" t="s">
        <v>1539</v>
      </c>
      <c r="G499" s="671" t="s">
        <v>1711</v>
      </c>
      <c r="H499" s="671" t="s">
        <v>529</v>
      </c>
      <c r="I499" s="671" t="s">
        <v>1712</v>
      </c>
      <c r="J499" s="671" t="s">
        <v>1713</v>
      </c>
      <c r="K499" s="671" t="s">
        <v>1714</v>
      </c>
      <c r="L499" s="705">
        <v>1659.44</v>
      </c>
      <c r="M499" s="705">
        <v>1659.44</v>
      </c>
      <c r="N499" s="671">
        <v>1</v>
      </c>
      <c r="O499" s="706">
        <v>1</v>
      </c>
      <c r="P499" s="705">
        <v>1659.44</v>
      </c>
      <c r="Q499" s="682">
        <v>1</v>
      </c>
      <c r="R499" s="671">
        <v>1</v>
      </c>
      <c r="S499" s="682">
        <v>1</v>
      </c>
      <c r="T499" s="706">
        <v>1</v>
      </c>
      <c r="U499" s="242">
        <v>1</v>
      </c>
    </row>
    <row r="500" spans="1:21" ht="14.4" customHeight="1" x14ac:dyDescent="0.3">
      <c r="A500" s="680">
        <v>11</v>
      </c>
      <c r="B500" s="671" t="s">
        <v>530</v>
      </c>
      <c r="C500" s="671">
        <v>89301112</v>
      </c>
      <c r="D500" s="703" t="s">
        <v>2331</v>
      </c>
      <c r="E500" s="704" t="s">
        <v>1559</v>
      </c>
      <c r="F500" s="671" t="s">
        <v>1539</v>
      </c>
      <c r="G500" s="671" t="s">
        <v>1593</v>
      </c>
      <c r="H500" s="671" t="s">
        <v>529</v>
      </c>
      <c r="I500" s="671" t="s">
        <v>2175</v>
      </c>
      <c r="J500" s="671" t="s">
        <v>2176</v>
      </c>
      <c r="K500" s="671" t="s">
        <v>2177</v>
      </c>
      <c r="L500" s="705">
        <v>1600</v>
      </c>
      <c r="M500" s="705">
        <v>1600</v>
      </c>
      <c r="N500" s="671">
        <v>1</v>
      </c>
      <c r="O500" s="706">
        <v>1</v>
      </c>
      <c r="P500" s="705">
        <v>1600</v>
      </c>
      <c r="Q500" s="682">
        <v>1</v>
      </c>
      <c r="R500" s="671">
        <v>1</v>
      </c>
      <c r="S500" s="682">
        <v>1</v>
      </c>
      <c r="T500" s="706">
        <v>1</v>
      </c>
      <c r="U500" s="242">
        <v>1</v>
      </c>
    </row>
    <row r="501" spans="1:21" ht="14.4" customHeight="1" x14ac:dyDescent="0.3">
      <c r="A501" s="680">
        <v>11</v>
      </c>
      <c r="B501" s="671" t="s">
        <v>530</v>
      </c>
      <c r="C501" s="671">
        <v>89301112</v>
      </c>
      <c r="D501" s="703" t="s">
        <v>2331</v>
      </c>
      <c r="E501" s="704" t="s">
        <v>1559</v>
      </c>
      <c r="F501" s="671" t="s">
        <v>1539</v>
      </c>
      <c r="G501" s="671" t="s">
        <v>1593</v>
      </c>
      <c r="H501" s="671" t="s">
        <v>529</v>
      </c>
      <c r="I501" s="671" t="s">
        <v>1600</v>
      </c>
      <c r="J501" s="671" t="s">
        <v>1601</v>
      </c>
      <c r="K501" s="671" t="s">
        <v>1602</v>
      </c>
      <c r="L501" s="705">
        <v>500</v>
      </c>
      <c r="M501" s="705">
        <v>1000</v>
      </c>
      <c r="N501" s="671">
        <v>2</v>
      </c>
      <c r="O501" s="706">
        <v>2</v>
      </c>
      <c r="P501" s="705">
        <v>1000</v>
      </c>
      <c r="Q501" s="682">
        <v>1</v>
      </c>
      <c r="R501" s="671">
        <v>2</v>
      </c>
      <c r="S501" s="682">
        <v>1</v>
      </c>
      <c r="T501" s="706">
        <v>2</v>
      </c>
      <c r="U501" s="242">
        <v>1</v>
      </c>
    </row>
    <row r="502" spans="1:21" ht="14.4" customHeight="1" x14ac:dyDescent="0.3">
      <c r="A502" s="680">
        <v>11</v>
      </c>
      <c r="B502" s="671" t="s">
        <v>530</v>
      </c>
      <c r="C502" s="671">
        <v>89301112</v>
      </c>
      <c r="D502" s="703" t="s">
        <v>2331</v>
      </c>
      <c r="E502" s="704" t="s">
        <v>1559</v>
      </c>
      <c r="F502" s="671" t="s">
        <v>1539</v>
      </c>
      <c r="G502" s="671" t="s">
        <v>1593</v>
      </c>
      <c r="H502" s="671" t="s">
        <v>529</v>
      </c>
      <c r="I502" s="671" t="s">
        <v>1606</v>
      </c>
      <c r="J502" s="671" t="s">
        <v>1607</v>
      </c>
      <c r="K502" s="671" t="s">
        <v>1608</v>
      </c>
      <c r="L502" s="705">
        <v>971.25</v>
      </c>
      <c r="M502" s="705">
        <v>1942.5</v>
      </c>
      <c r="N502" s="671">
        <v>2</v>
      </c>
      <c r="O502" s="706">
        <v>2</v>
      </c>
      <c r="P502" s="705">
        <v>1942.5</v>
      </c>
      <c r="Q502" s="682">
        <v>1</v>
      </c>
      <c r="R502" s="671">
        <v>2</v>
      </c>
      <c r="S502" s="682">
        <v>1</v>
      </c>
      <c r="T502" s="706">
        <v>2</v>
      </c>
      <c r="U502" s="242">
        <v>1</v>
      </c>
    </row>
    <row r="503" spans="1:21" ht="14.4" customHeight="1" x14ac:dyDescent="0.3">
      <c r="A503" s="680">
        <v>11</v>
      </c>
      <c r="B503" s="671" t="s">
        <v>530</v>
      </c>
      <c r="C503" s="671">
        <v>89301112</v>
      </c>
      <c r="D503" s="703" t="s">
        <v>2331</v>
      </c>
      <c r="E503" s="704" t="s">
        <v>1559</v>
      </c>
      <c r="F503" s="671" t="s">
        <v>1539</v>
      </c>
      <c r="G503" s="671" t="s">
        <v>1593</v>
      </c>
      <c r="H503" s="671" t="s">
        <v>529</v>
      </c>
      <c r="I503" s="671" t="s">
        <v>2178</v>
      </c>
      <c r="J503" s="671" t="s">
        <v>2015</v>
      </c>
      <c r="K503" s="671" t="s">
        <v>2179</v>
      </c>
      <c r="L503" s="705">
        <v>180</v>
      </c>
      <c r="M503" s="705">
        <v>540</v>
      </c>
      <c r="N503" s="671">
        <v>3</v>
      </c>
      <c r="O503" s="706">
        <v>3</v>
      </c>
      <c r="P503" s="705">
        <v>360</v>
      </c>
      <c r="Q503" s="682">
        <v>0.66666666666666663</v>
      </c>
      <c r="R503" s="671">
        <v>2</v>
      </c>
      <c r="S503" s="682">
        <v>0.66666666666666663</v>
      </c>
      <c r="T503" s="706">
        <v>2</v>
      </c>
      <c r="U503" s="242">
        <v>0.66666666666666663</v>
      </c>
    </row>
    <row r="504" spans="1:21" ht="14.4" customHeight="1" x14ac:dyDescent="0.3">
      <c r="A504" s="680">
        <v>11</v>
      </c>
      <c r="B504" s="671" t="s">
        <v>530</v>
      </c>
      <c r="C504" s="671">
        <v>89301112</v>
      </c>
      <c r="D504" s="703" t="s">
        <v>2331</v>
      </c>
      <c r="E504" s="704" t="s">
        <v>1559</v>
      </c>
      <c r="F504" s="671" t="s">
        <v>1539</v>
      </c>
      <c r="G504" s="671" t="s">
        <v>1593</v>
      </c>
      <c r="H504" s="671" t="s">
        <v>529</v>
      </c>
      <c r="I504" s="671" t="s">
        <v>1782</v>
      </c>
      <c r="J504" s="671" t="s">
        <v>1727</v>
      </c>
      <c r="K504" s="671" t="s">
        <v>1783</v>
      </c>
      <c r="L504" s="705">
        <v>2200</v>
      </c>
      <c r="M504" s="705">
        <v>2200</v>
      </c>
      <c r="N504" s="671">
        <v>1</v>
      </c>
      <c r="O504" s="706">
        <v>1</v>
      </c>
      <c r="P504" s="705">
        <v>2200</v>
      </c>
      <c r="Q504" s="682">
        <v>1</v>
      </c>
      <c r="R504" s="671">
        <v>1</v>
      </c>
      <c r="S504" s="682">
        <v>1</v>
      </c>
      <c r="T504" s="706">
        <v>1</v>
      </c>
      <c r="U504" s="242">
        <v>1</v>
      </c>
    </row>
    <row r="505" spans="1:21" ht="14.4" customHeight="1" x14ac:dyDescent="0.3">
      <c r="A505" s="680">
        <v>11</v>
      </c>
      <c r="B505" s="671" t="s">
        <v>530</v>
      </c>
      <c r="C505" s="671">
        <v>89301112</v>
      </c>
      <c r="D505" s="703" t="s">
        <v>2331</v>
      </c>
      <c r="E505" s="704" t="s">
        <v>1559</v>
      </c>
      <c r="F505" s="671" t="s">
        <v>1539</v>
      </c>
      <c r="G505" s="671" t="s">
        <v>1593</v>
      </c>
      <c r="H505" s="671" t="s">
        <v>529</v>
      </c>
      <c r="I505" s="671" t="s">
        <v>1841</v>
      </c>
      <c r="J505" s="671" t="s">
        <v>1842</v>
      </c>
      <c r="K505" s="671" t="s">
        <v>1843</v>
      </c>
      <c r="L505" s="705">
        <v>600</v>
      </c>
      <c r="M505" s="705">
        <v>600</v>
      </c>
      <c r="N505" s="671">
        <v>1</v>
      </c>
      <c r="O505" s="706">
        <v>1</v>
      </c>
      <c r="P505" s="705">
        <v>600</v>
      </c>
      <c r="Q505" s="682">
        <v>1</v>
      </c>
      <c r="R505" s="671">
        <v>1</v>
      </c>
      <c r="S505" s="682">
        <v>1</v>
      </c>
      <c r="T505" s="706">
        <v>1</v>
      </c>
      <c r="U505" s="242">
        <v>1</v>
      </c>
    </row>
    <row r="506" spans="1:21" ht="14.4" customHeight="1" x14ac:dyDescent="0.3">
      <c r="A506" s="680">
        <v>11</v>
      </c>
      <c r="B506" s="671" t="s">
        <v>530</v>
      </c>
      <c r="C506" s="671">
        <v>89301112</v>
      </c>
      <c r="D506" s="703" t="s">
        <v>2331</v>
      </c>
      <c r="E506" s="704" t="s">
        <v>1560</v>
      </c>
      <c r="F506" s="671" t="s">
        <v>1538</v>
      </c>
      <c r="G506" s="671" t="s">
        <v>1569</v>
      </c>
      <c r="H506" s="671" t="s">
        <v>742</v>
      </c>
      <c r="I506" s="671" t="s">
        <v>1121</v>
      </c>
      <c r="J506" s="671" t="s">
        <v>1502</v>
      </c>
      <c r="K506" s="671" t="s">
        <v>1503</v>
      </c>
      <c r="L506" s="705">
        <v>333.31</v>
      </c>
      <c r="M506" s="705">
        <v>333.31</v>
      </c>
      <c r="N506" s="671">
        <v>1</v>
      </c>
      <c r="O506" s="706">
        <v>1</v>
      </c>
      <c r="P506" s="705"/>
      <c r="Q506" s="682">
        <v>0</v>
      </c>
      <c r="R506" s="671"/>
      <c r="S506" s="682">
        <v>0</v>
      </c>
      <c r="T506" s="706"/>
      <c r="U506" s="242">
        <v>0</v>
      </c>
    </row>
    <row r="507" spans="1:21" ht="14.4" customHeight="1" x14ac:dyDescent="0.3">
      <c r="A507" s="680">
        <v>11</v>
      </c>
      <c r="B507" s="671" t="s">
        <v>530</v>
      </c>
      <c r="C507" s="671">
        <v>89301112</v>
      </c>
      <c r="D507" s="703" t="s">
        <v>2331</v>
      </c>
      <c r="E507" s="704" t="s">
        <v>1560</v>
      </c>
      <c r="F507" s="671" t="s">
        <v>1538</v>
      </c>
      <c r="G507" s="671" t="s">
        <v>1959</v>
      </c>
      <c r="H507" s="671" t="s">
        <v>529</v>
      </c>
      <c r="I507" s="671" t="s">
        <v>2128</v>
      </c>
      <c r="J507" s="671" t="s">
        <v>1961</v>
      </c>
      <c r="K507" s="671" t="s">
        <v>2129</v>
      </c>
      <c r="L507" s="705">
        <v>166.97</v>
      </c>
      <c r="M507" s="705">
        <v>1001.8199999999999</v>
      </c>
      <c r="N507" s="671">
        <v>6</v>
      </c>
      <c r="O507" s="706">
        <v>2</v>
      </c>
      <c r="P507" s="705"/>
      <c r="Q507" s="682">
        <v>0</v>
      </c>
      <c r="R507" s="671"/>
      <c r="S507" s="682">
        <v>0</v>
      </c>
      <c r="T507" s="706"/>
      <c r="U507" s="242">
        <v>0</v>
      </c>
    </row>
    <row r="508" spans="1:21" ht="14.4" customHeight="1" x14ac:dyDescent="0.3">
      <c r="A508" s="680">
        <v>11</v>
      </c>
      <c r="B508" s="671" t="s">
        <v>530</v>
      </c>
      <c r="C508" s="671">
        <v>89301112</v>
      </c>
      <c r="D508" s="703" t="s">
        <v>2331</v>
      </c>
      <c r="E508" s="704" t="s">
        <v>1560</v>
      </c>
      <c r="F508" s="671" t="s">
        <v>1538</v>
      </c>
      <c r="G508" s="671" t="s">
        <v>1683</v>
      </c>
      <c r="H508" s="671" t="s">
        <v>529</v>
      </c>
      <c r="I508" s="671" t="s">
        <v>689</v>
      </c>
      <c r="J508" s="671" t="s">
        <v>690</v>
      </c>
      <c r="K508" s="671" t="s">
        <v>691</v>
      </c>
      <c r="L508" s="705">
        <v>84.78</v>
      </c>
      <c r="M508" s="705">
        <v>2034.7199999999998</v>
      </c>
      <c r="N508" s="671">
        <v>24</v>
      </c>
      <c r="O508" s="706">
        <v>21</v>
      </c>
      <c r="P508" s="705">
        <v>1186.9199999999998</v>
      </c>
      <c r="Q508" s="682">
        <v>0.58333333333333326</v>
      </c>
      <c r="R508" s="671">
        <v>14</v>
      </c>
      <c r="S508" s="682">
        <v>0.58333333333333337</v>
      </c>
      <c r="T508" s="706">
        <v>12</v>
      </c>
      <c r="U508" s="242">
        <v>0.5714285714285714</v>
      </c>
    </row>
    <row r="509" spans="1:21" ht="14.4" customHeight="1" x14ac:dyDescent="0.3">
      <c r="A509" s="680">
        <v>11</v>
      </c>
      <c r="B509" s="671" t="s">
        <v>530</v>
      </c>
      <c r="C509" s="671">
        <v>89301112</v>
      </c>
      <c r="D509" s="703" t="s">
        <v>2331</v>
      </c>
      <c r="E509" s="704" t="s">
        <v>1560</v>
      </c>
      <c r="F509" s="671" t="s">
        <v>1538</v>
      </c>
      <c r="G509" s="671" t="s">
        <v>1691</v>
      </c>
      <c r="H509" s="671" t="s">
        <v>529</v>
      </c>
      <c r="I509" s="671" t="s">
        <v>1746</v>
      </c>
      <c r="J509" s="671" t="s">
        <v>1693</v>
      </c>
      <c r="K509" s="671" t="s">
        <v>1747</v>
      </c>
      <c r="L509" s="705">
        <v>166.97</v>
      </c>
      <c r="M509" s="705">
        <v>1502.73</v>
      </c>
      <c r="N509" s="671">
        <v>9</v>
      </c>
      <c r="O509" s="706">
        <v>3</v>
      </c>
      <c r="P509" s="705">
        <v>500.90999999999997</v>
      </c>
      <c r="Q509" s="682">
        <v>0.33333333333333331</v>
      </c>
      <c r="R509" s="671">
        <v>3</v>
      </c>
      <c r="S509" s="682">
        <v>0.33333333333333331</v>
      </c>
      <c r="T509" s="706">
        <v>1</v>
      </c>
      <c r="U509" s="242">
        <v>0.33333333333333331</v>
      </c>
    </row>
    <row r="510" spans="1:21" ht="14.4" customHeight="1" x14ac:dyDescent="0.3">
      <c r="A510" s="680">
        <v>11</v>
      </c>
      <c r="B510" s="671" t="s">
        <v>530</v>
      </c>
      <c r="C510" s="671">
        <v>89301112</v>
      </c>
      <c r="D510" s="703" t="s">
        <v>2331</v>
      </c>
      <c r="E510" s="704" t="s">
        <v>1560</v>
      </c>
      <c r="F510" s="671" t="s">
        <v>1538</v>
      </c>
      <c r="G510" s="671" t="s">
        <v>1691</v>
      </c>
      <c r="H510" s="671" t="s">
        <v>529</v>
      </c>
      <c r="I510" s="671" t="s">
        <v>2180</v>
      </c>
      <c r="J510" s="671" t="s">
        <v>1693</v>
      </c>
      <c r="K510" s="671" t="s">
        <v>2181</v>
      </c>
      <c r="L510" s="705">
        <v>166.97</v>
      </c>
      <c r="M510" s="705">
        <v>500.90999999999997</v>
      </c>
      <c r="N510" s="671">
        <v>3</v>
      </c>
      <c r="O510" s="706">
        <v>1</v>
      </c>
      <c r="P510" s="705">
        <v>500.90999999999997</v>
      </c>
      <c r="Q510" s="682">
        <v>1</v>
      </c>
      <c r="R510" s="671">
        <v>3</v>
      </c>
      <c r="S510" s="682">
        <v>1</v>
      </c>
      <c r="T510" s="706">
        <v>1</v>
      </c>
      <c r="U510" s="242">
        <v>1</v>
      </c>
    </row>
    <row r="511" spans="1:21" ht="14.4" customHeight="1" x14ac:dyDescent="0.3">
      <c r="A511" s="680">
        <v>11</v>
      </c>
      <c r="B511" s="671" t="s">
        <v>530</v>
      </c>
      <c r="C511" s="671">
        <v>89301112</v>
      </c>
      <c r="D511" s="703" t="s">
        <v>2331</v>
      </c>
      <c r="E511" s="704" t="s">
        <v>1560</v>
      </c>
      <c r="F511" s="671" t="s">
        <v>1538</v>
      </c>
      <c r="G511" s="671" t="s">
        <v>1754</v>
      </c>
      <c r="H511" s="671" t="s">
        <v>529</v>
      </c>
      <c r="I511" s="671" t="s">
        <v>1800</v>
      </c>
      <c r="J511" s="671" t="s">
        <v>1801</v>
      </c>
      <c r="K511" s="671" t="s">
        <v>1757</v>
      </c>
      <c r="L511" s="705">
        <v>1857.43</v>
      </c>
      <c r="M511" s="705">
        <v>1857.43</v>
      </c>
      <c r="N511" s="671">
        <v>1</v>
      </c>
      <c r="O511" s="706">
        <v>0.5</v>
      </c>
      <c r="P511" s="705"/>
      <c r="Q511" s="682">
        <v>0</v>
      </c>
      <c r="R511" s="671"/>
      <c r="S511" s="682">
        <v>0</v>
      </c>
      <c r="T511" s="706"/>
      <c r="U511" s="242">
        <v>0</v>
      </c>
    </row>
    <row r="512" spans="1:21" ht="14.4" customHeight="1" x14ac:dyDescent="0.3">
      <c r="A512" s="680">
        <v>11</v>
      </c>
      <c r="B512" s="671" t="s">
        <v>530</v>
      </c>
      <c r="C512" s="671">
        <v>89301112</v>
      </c>
      <c r="D512" s="703" t="s">
        <v>2331</v>
      </c>
      <c r="E512" s="704" t="s">
        <v>1560</v>
      </c>
      <c r="F512" s="671" t="s">
        <v>1538</v>
      </c>
      <c r="G512" s="671" t="s">
        <v>1814</v>
      </c>
      <c r="H512" s="671" t="s">
        <v>742</v>
      </c>
      <c r="I512" s="671" t="s">
        <v>2182</v>
      </c>
      <c r="J512" s="671" t="s">
        <v>2035</v>
      </c>
      <c r="K512" s="671" t="s">
        <v>2183</v>
      </c>
      <c r="L512" s="705">
        <v>128.84</v>
      </c>
      <c r="M512" s="705">
        <v>257.68</v>
      </c>
      <c r="N512" s="671">
        <v>2</v>
      </c>
      <c r="O512" s="706">
        <v>1</v>
      </c>
      <c r="P512" s="705"/>
      <c r="Q512" s="682">
        <v>0</v>
      </c>
      <c r="R512" s="671"/>
      <c r="S512" s="682">
        <v>0</v>
      </c>
      <c r="T512" s="706"/>
      <c r="U512" s="242">
        <v>0</v>
      </c>
    </row>
    <row r="513" spans="1:21" ht="14.4" customHeight="1" x14ac:dyDescent="0.3">
      <c r="A513" s="680">
        <v>11</v>
      </c>
      <c r="B513" s="671" t="s">
        <v>530</v>
      </c>
      <c r="C513" s="671">
        <v>89301112</v>
      </c>
      <c r="D513" s="703" t="s">
        <v>2331</v>
      </c>
      <c r="E513" s="704" t="s">
        <v>1560</v>
      </c>
      <c r="F513" s="671" t="s">
        <v>1538</v>
      </c>
      <c r="G513" s="671" t="s">
        <v>1576</v>
      </c>
      <c r="H513" s="671" t="s">
        <v>742</v>
      </c>
      <c r="I513" s="671" t="s">
        <v>747</v>
      </c>
      <c r="J513" s="671" t="s">
        <v>748</v>
      </c>
      <c r="K513" s="671" t="s">
        <v>749</v>
      </c>
      <c r="L513" s="705">
        <v>937.93</v>
      </c>
      <c r="M513" s="705">
        <v>1875.86</v>
      </c>
      <c r="N513" s="671">
        <v>2</v>
      </c>
      <c r="O513" s="706">
        <v>1</v>
      </c>
      <c r="P513" s="705">
        <v>1875.86</v>
      </c>
      <c r="Q513" s="682">
        <v>1</v>
      </c>
      <c r="R513" s="671">
        <v>2</v>
      </c>
      <c r="S513" s="682">
        <v>1</v>
      </c>
      <c r="T513" s="706">
        <v>1</v>
      </c>
      <c r="U513" s="242">
        <v>1</v>
      </c>
    </row>
    <row r="514" spans="1:21" ht="14.4" customHeight="1" x14ac:dyDescent="0.3">
      <c r="A514" s="680">
        <v>11</v>
      </c>
      <c r="B514" s="671" t="s">
        <v>530</v>
      </c>
      <c r="C514" s="671">
        <v>89301112</v>
      </c>
      <c r="D514" s="703" t="s">
        <v>2331</v>
      </c>
      <c r="E514" s="704" t="s">
        <v>1560</v>
      </c>
      <c r="F514" s="671" t="s">
        <v>1538</v>
      </c>
      <c r="G514" s="671" t="s">
        <v>1577</v>
      </c>
      <c r="H514" s="671" t="s">
        <v>742</v>
      </c>
      <c r="I514" s="671" t="s">
        <v>955</v>
      </c>
      <c r="J514" s="671" t="s">
        <v>557</v>
      </c>
      <c r="K514" s="671" t="s">
        <v>558</v>
      </c>
      <c r="L514" s="705">
        <v>96.63</v>
      </c>
      <c r="M514" s="705">
        <v>579.78</v>
      </c>
      <c r="N514" s="671">
        <v>6</v>
      </c>
      <c r="O514" s="706">
        <v>6</v>
      </c>
      <c r="P514" s="705">
        <v>193.26</v>
      </c>
      <c r="Q514" s="682">
        <v>0.33333333333333331</v>
      </c>
      <c r="R514" s="671">
        <v>2</v>
      </c>
      <c r="S514" s="682">
        <v>0.33333333333333331</v>
      </c>
      <c r="T514" s="706">
        <v>2</v>
      </c>
      <c r="U514" s="242">
        <v>0.33333333333333331</v>
      </c>
    </row>
    <row r="515" spans="1:21" ht="14.4" customHeight="1" x14ac:dyDescent="0.3">
      <c r="A515" s="680">
        <v>11</v>
      </c>
      <c r="B515" s="671" t="s">
        <v>530</v>
      </c>
      <c r="C515" s="671">
        <v>89301112</v>
      </c>
      <c r="D515" s="703" t="s">
        <v>2331</v>
      </c>
      <c r="E515" s="704" t="s">
        <v>1560</v>
      </c>
      <c r="F515" s="671" t="s">
        <v>1538</v>
      </c>
      <c r="G515" s="671" t="s">
        <v>1577</v>
      </c>
      <c r="H515" s="671" t="s">
        <v>529</v>
      </c>
      <c r="I515" s="671" t="s">
        <v>1762</v>
      </c>
      <c r="J515" s="671" t="s">
        <v>557</v>
      </c>
      <c r="K515" s="671" t="s">
        <v>1763</v>
      </c>
      <c r="L515" s="705">
        <v>96.63</v>
      </c>
      <c r="M515" s="705">
        <v>289.89</v>
      </c>
      <c r="N515" s="671">
        <v>3</v>
      </c>
      <c r="O515" s="706">
        <v>2</v>
      </c>
      <c r="P515" s="705">
        <v>193.26</v>
      </c>
      <c r="Q515" s="682">
        <v>0.66666666666666663</v>
      </c>
      <c r="R515" s="671">
        <v>2</v>
      </c>
      <c r="S515" s="682">
        <v>0.66666666666666663</v>
      </c>
      <c r="T515" s="706">
        <v>1</v>
      </c>
      <c r="U515" s="242">
        <v>0.5</v>
      </c>
    </row>
    <row r="516" spans="1:21" ht="14.4" customHeight="1" x14ac:dyDescent="0.3">
      <c r="A516" s="680">
        <v>11</v>
      </c>
      <c r="B516" s="671" t="s">
        <v>530</v>
      </c>
      <c r="C516" s="671">
        <v>89301112</v>
      </c>
      <c r="D516" s="703" t="s">
        <v>2331</v>
      </c>
      <c r="E516" s="704" t="s">
        <v>1560</v>
      </c>
      <c r="F516" s="671" t="s">
        <v>1538</v>
      </c>
      <c r="G516" s="671" t="s">
        <v>1767</v>
      </c>
      <c r="H516" s="671" t="s">
        <v>529</v>
      </c>
      <c r="I516" s="671" t="s">
        <v>2184</v>
      </c>
      <c r="J516" s="671" t="s">
        <v>2162</v>
      </c>
      <c r="K516" s="671" t="s">
        <v>2185</v>
      </c>
      <c r="L516" s="705">
        <v>0</v>
      </c>
      <c r="M516" s="705">
        <v>0</v>
      </c>
      <c r="N516" s="671">
        <v>1</v>
      </c>
      <c r="O516" s="706">
        <v>0.5</v>
      </c>
      <c r="P516" s="705"/>
      <c r="Q516" s="682"/>
      <c r="R516" s="671"/>
      <c r="S516" s="682">
        <v>0</v>
      </c>
      <c r="T516" s="706"/>
      <c r="U516" s="242">
        <v>0</v>
      </c>
    </row>
    <row r="517" spans="1:21" ht="14.4" customHeight="1" x14ac:dyDescent="0.3">
      <c r="A517" s="680">
        <v>11</v>
      </c>
      <c r="B517" s="671" t="s">
        <v>530</v>
      </c>
      <c r="C517" s="671">
        <v>89301112</v>
      </c>
      <c r="D517" s="703" t="s">
        <v>2331</v>
      </c>
      <c r="E517" s="704" t="s">
        <v>1560</v>
      </c>
      <c r="F517" s="671" t="s">
        <v>1539</v>
      </c>
      <c r="G517" s="671" t="s">
        <v>1700</v>
      </c>
      <c r="H517" s="671" t="s">
        <v>529</v>
      </c>
      <c r="I517" s="671" t="s">
        <v>1701</v>
      </c>
      <c r="J517" s="671" t="s">
        <v>1702</v>
      </c>
      <c r="K517" s="671" t="s">
        <v>1703</v>
      </c>
      <c r="L517" s="705">
        <v>0</v>
      </c>
      <c r="M517" s="705">
        <v>0</v>
      </c>
      <c r="N517" s="671">
        <v>2</v>
      </c>
      <c r="O517" s="706">
        <v>2</v>
      </c>
      <c r="P517" s="705"/>
      <c r="Q517" s="682"/>
      <c r="R517" s="671"/>
      <c r="S517" s="682">
        <v>0</v>
      </c>
      <c r="T517" s="706"/>
      <c r="U517" s="242">
        <v>0</v>
      </c>
    </row>
    <row r="518" spans="1:21" ht="14.4" customHeight="1" x14ac:dyDescent="0.3">
      <c r="A518" s="680">
        <v>11</v>
      </c>
      <c r="B518" s="671" t="s">
        <v>530</v>
      </c>
      <c r="C518" s="671">
        <v>89301112</v>
      </c>
      <c r="D518" s="703" t="s">
        <v>2331</v>
      </c>
      <c r="E518" s="704" t="s">
        <v>1560</v>
      </c>
      <c r="F518" s="671" t="s">
        <v>1539</v>
      </c>
      <c r="G518" s="671" t="s">
        <v>1704</v>
      </c>
      <c r="H518" s="671" t="s">
        <v>529</v>
      </c>
      <c r="I518" s="671" t="s">
        <v>1708</v>
      </c>
      <c r="J518" s="671" t="s">
        <v>1709</v>
      </c>
      <c r="K518" s="671" t="s">
        <v>1710</v>
      </c>
      <c r="L518" s="705">
        <v>35.75</v>
      </c>
      <c r="M518" s="705">
        <v>35.75</v>
      </c>
      <c r="N518" s="671">
        <v>1</v>
      </c>
      <c r="O518" s="706">
        <v>1</v>
      </c>
      <c r="P518" s="705">
        <v>35.75</v>
      </c>
      <c r="Q518" s="682">
        <v>1</v>
      </c>
      <c r="R518" s="671">
        <v>1</v>
      </c>
      <c r="S518" s="682">
        <v>1</v>
      </c>
      <c r="T518" s="706">
        <v>1</v>
      </c>
      <c r="U518" s="242">
        <v>1</v>
      </c>
    </row>
    <row r="519" spans="1:21" ht="14.4" customHeight="1" x14ac:dyDescent="0.3">
      <c r="A519" s="680">
        <v>11</v>
      </c>
      <c r="B519" s="671" t="s">
        <v>530</v>
      </c>
      <c r="C519" s="671">
        <v>89301112</v>
      </c>
      <c r="D519" s="703" t="s">
        <v>2331</v>
      </c>
      <c r="E519" s="704" t="s">
        <v>1560</v>
      </c>
      <c r="F519" s="671" t="s">
        <v>1539</v>
      </c>
      <c r="G519" s="671" t="s">
        <v>1589</v>
      </c>
      <c r="H519" s="671" t="s">
        <v>529</v>
      </c>
      <c r="I519" s="671" t="s">
        <v>1665</v>
      </c>
      <c r="J519" s="671" t="s">
        <v>1666</v>
      </c>
      <c r="K519" s="671" t="s">
        <v>1667</v>
      </c>
      <c r="L519" s="705">
        <v>200</v>
      </c>
      <c r="M519" s="705">
        <v>2400</v>
      </c>
      <c r="N519" s="671">
        <v>12</v>
      </c>
      <c r="O519" s="706">
        <v>6</v>
      </c>
      <c r="P519" s="705">
        <v>2400</v>
      </c>
      <c r="Q519" s="682">
        <v>1</v>
      </c>
      <c r="R519" s="671">
        <v>12</v>
      </c>
      <c r="S519" s="682">
        <v>1</v>
      </c>
      <c r="T519" s="706">
        <v>6</v>
      </c>
      <c r="U519" s="242">
        <v>1</v>
      </c>
    </row>
    <row r="520" spans="1:21" ht="14.4" customHeight="1" x14ac:dyDescent="0.3">
      <c r="A520" s="680">
        <v>11</v>
      </c>
      <c r="B520" s="671" t="s">
        <v>530</v>
      </c>
      <c r="C520" s="671">
        <v>89301112</v>
      </c>
      <c r="D520" s="703" t="s">
        <v>2331</v>
      </c>
      <c r="E520" s="704" t="s">
        <v>1560</v>
      </c>
      <c r="F520" s="671" t="s">
        <v>1539</v>
      </c>
      <c r="G520" s="671" t="s">
        <v>1589</v>
      </c>
      <c r="H520" s="671" t="s">
        <v>529</v>
      </c>
      <c r="I520" s="671" t="s">
        <v>1590</v>
      </c>
      <c r="J520" s="671" t="s">
        <v>1591</v>
      </c>
      <c r="K520" s="671" t="s">
        <v>1592</v>
      </c>
      <c r="L520" s="705">
        <v>278.75</v>
      </c>
      <c r="M520" s="705">
        <v>1951.25</v>
      </c>
      <c r="N520" s="671">
        <v>7</v>
      </c>
      <c r="O520" s="706">
        <v>4</v>
      </c>
      <c r="P520" s="705">
        <v>1393.75</v>
      </c>
      <c r="Q520" s="682">
        <v>0.7142857142857143</v>
      </c>
      <c r="R520" s="671">
        <v>5</v>
      </c>
      <c r="S520" s="682">
        <v>0.7142857142857143</v>
      </c>
      <c r="T520" s="706">
        <v>3</v>
      </c>
      <c r="U520" s="242">
        <v>0.75</v>
      </c>
    </row>
    <row r="521" spans="1:21" ht="14.4" customHeight="1" x14ac:dyDescent="0.3">
      <c r="A521" s="680">
        <v>11</v>
      </c>
      <c r="B521" s="671" t="s">
        <v>530</v>
      </c>
      <c r="C521" s="671">
        <v>89301112</v>
      </c>
      <c r="D521" s="703" t="s">
        <v>2331</v>
      </c>
      <c r="E521" s="704" t="s">
        <v>1560</v>
      </c>
      <c r="F521" s="671" t="s">
        <v>1539</v>
      </c>
      <c r="G521" s="671" t="s">
        <v>1711</v>
      </c>
      <c r="H521" s="671" t="s">
        <v>529</v>
      </c>
      <c r="I521" s="671" t="s">
        <v>2112</v>
      </c>
      <c r="J521" s="671" t="s">
        <v>1713</v>
      </c>
      <c r="K521" s="671" t="s">
        <v>2113</v>
      </c>
      <c r="L521" s="705">
        <v>553.15</v>
      </c>
      <c r="M521" s="705">
        <v>13275.600000000002</v>
      </c>
      <c r="N521" s="671">
        <v>24</v>
      </c>
      <c r="O521" s="706">
        <v>8</v>
      </c>
      <c r="P521" s="705">
        <v>13275.600000000002</v>
      </c>
      <c r="Q521" s="682">
        <v>1</v>
      </c>
      <c r="R521" s="671">
        <v>24</v>
      </c>
      <c r="S521" s="682">
        <v>1</v>
      </c>
      <c r="T521" s="706">
        <v>8</v>
      </c>
      <c r="U521" s="242">
        <v>1</v>
      </c>
    </row>
    <row r="522" spans="1:21" ht="14.4" customHeight="1" x14ac:dyDescent="0.3">
      <c r="A522" s="680">
        <v>11</v>
      </c>
      <c r="B522" s="671" t="s">
        <v>530</v>
      </c>
      <c r="C522" s="671">
        <v>89301112</v>
      </c>
      <c r="D522" s="703" t="s">
        <v>2331</v>
      </c>
      <c r="E522" s="704" t="s">
        <v>1560</v>
      </c>
      <c r="F522" s="671" t="s">
        <v>1539</v>
      </c>
      <c r="G522" s="671" t="s">
        <v>1711</v>
      </c>
      <c r="H522" s="671" t="s">
        <v>529</v>
      </c>
      <c r="I522" s="671" t="s">
        <v>1827</v>
      </c>
      <c r="J522" s="671" t="s">
        <v>1828</v>
      </c>
      <c r="K522" s="671" t="s">
        <v>1829</v>
      </c>
      <c r="L522" s="705">
        <v>553.15</v>
      </c>
      <c r="M522" s="705">
        <v>8297.25</v>
      </c>
      <c r="N522" s="671">
        <v>15</v>
      </c>
      <c r="O522" s="706">
        <v>5</v>
      </c>
      <c r="P522" s="705">
        <v>8297.25</v>
      </c>
      <c r="Q522" s="682">
        <v>1</v>
      </c>
      <c r="R522" s="671">
        <v>15</v>
      </c>
      <c r="S522" s="682">
        <v>1</v>
      </c>
      <c r="T522" s="706">
        <v>5</v>
      </c>
      <c r="U522" s="242">
        <v>1</v>
      </c>
    </row>
    <row r="523" spans="1:21" ht="14.4" customHeight="1" x14ac:dyDescent="0.3">
      <c r="A523" s="680">
        <v>11</v>
      </c>
      <c r="B523" s="671" t="s">
        <v>530</v>
      </c>
      <c r="C523" s="671">
        <v>89301112</v>
      </c>
      <c r="D523" s="703" t="s">
        <v>2331</v>
      </c>
      <c r="E523" s="704" t="s">
        <v>1560</v>
      </c>
      <c r="F523" s="671" t="s">
        <v>1539</v>
      </c>
      <c r="G523" s="671" t="s">
        <v>1593</v>
      </c>
      <c r="H523" s="671" t="s">
        <v>529</v>
      </c>
      <c r="I523" s="671" t="s">
        <v>2186</v>
      </c>
      <c r="J523" s="671" t="s">
        <v>2187</v>
      </c>
      <c r="K523" s="671" t="s">
        <v>2188</v>
      </c>
      <c r="L523" s="705">
        <v>700</v>
      </c>
      <c r="M523" s="705">
        <v>700</v>
      </c>
      <c r="N523" s="671">
        <v>1</v>
      </c>
      <c r="O523" s="706">
        <v>1</v>
      </c>
      <c r="P523" s="705">
        <v>700</v>
      </c>
      <c r="Q523" s="682">
        <v>1</v>
      </c>
      <c r="R523" s="671">
        <v>1</v>
      </c>
      <c r="S523" s="682">
        <v>1</v>
      </c>
      <c r="T523" s="706">
        <v>1</v>
      </c>
      <c r="U523" s="242">
        <v>1</v>
      </c>
    </row>
    <row r="524" spans="1:21" ht="14.4" customHeight="1" x14ac:dyDescent="0.3">
      <c r="A524" s="680">
        <v>11</v>
      </c>
      <c r="B524" s="671" t="s">
        <v>530</v>
      </c>
      <c r="C524" s="671">
        <v>89301112</v>
      </c>
      <c r="D524" s="703" t="s">
        <v>2331</v>
      </c>
      <c r="E524" s="704" t="s">
        <v>1560</v>
      </c>
      <c r="F524" s="671" t="s">
        <v>1539</v>
      </c>
      <c r="G524" s="671" t="s">
        <v>1593</v>
      </c>
      <c r="H524" s="671" t="s">
        <v>529</v>
      </c>
      <c r="I524" s="671" t="s">
        <v>1833</v>
      </c>
      <c r="J524" s="671" t="s">
        <v>1834</v>
      </c>
      <c r="K524" s="671" t="s">
        <v>1835</v>
      </c>
      <c r="L524" s="705">
        <v>180</v>
      </c>
      <c r="M524" s="705">
        <v>180</v>
      </c>
      <c r="N524" s="671">
        <v>1</v>
      </c>
      <c r="O524" s="706">
        <v>1</v>
      </c>
      <c r="P524" s="705">
        <v>180</v>
      </c>
      <c r="Q524" s="682">
        <v>1</v>
      </c>
      <c r="R524" s="671">
        <v>1</v>
      </c>
      <c r="S524" s="682">
        <v>1</v>
      </c>
      <c r="T524" s="706">
        <v>1</v>
      </c>
      <c r="U524" s="242">
        <v>1</v>
      </c>
    </row>
    <row r="525" spans="1:21" ht="14.4" customHeight="1" x14ac:dyDescent="0.3">
      <c r="A525" s="680">
        <v>11</v>
      </c>
      <c r="B525" s="671" t="s">
        <v>530</v>
      </c>
      <c r="C525" s="671">
        <v>89301112</v>
      </c>
      <c r="D525" s="703" t="s">
        <v>2331</v>
      </c>
      <c r="E525" s="704" t="s">
        <v>1560</v>
      </c>
      <c r="F525" s="671" t="s">
        <v>1539</v>
      </c>
      <c r="G525" s="671" t="s">
        <v>1593</v>
      </c>
      <c r="H525" s="671" t="s">
        <v>529</v>
      </c>
      <c r="I525" s="671" t="s">
        <v>2011</v>
      </c>
      <c r="J525" s="671" t="s">
        <v>2012</v>
      </c>
      <c r="K525" s="671" t="s">
        <v>2013</v>
      </c>
      <c r="L525" s="705">
        <v>338.94</v>
      </c>
      <c r="M525" s="705">
        <v>338.94</v>
      </c>
      <c r="N525" s="671">
        <v>1</v>
      </c>
      <c r="O525" s="706">
        <v>1</v>
      </c>
      <c r="P525" s="705">
        <v>338.94</v>
      </c>
      <c r="Q525" s="682">
        <v>1</v>
      </c>
      <c r="R525" s="671">
        <v>1</v>
      </c>
      <c r="S525" s="682">
        <v>1</v>
      </c>
      <c r="T525" s="706">
        <v>1</v>
      </c>
      <c r="U525" s="242">
        <v>1</v>
      </c>
    </row>
    <row r="526" spans="1:21" ht="14.4" customHeight="1" x14ac:dyDescent="0.3">
      <c r="A526" s="680">
        <v>11</v>
      </c>
      <c r="B526" s="671" t="s">
        <v>530</v>
      </c>
      <c r="C526" s="671">
        <v>89301112</v>
      </c>
      <c r="D526" s="703" t="s">
        <v>2331</v>
      </c>
      <c r="E526" s="704" t="s">
        <v>1560</v>
      </c>
      <c r="F526" s="671" t="s">
        <v>1539</v>
      </c>
      <c r="G526" s="671" t="s">
        <v>2067</v>
      </c>
      <c r="H526" s="671" t="s">
        <v>529</v>
      </c>
      <c r="I526" s="671" t="s">
        <v>2189</v>
      </c>
      <c r="J526" s="671" t="s">
        <v>2190</v>
      </c>
      <c r="K526" s="671" t="s">
        <v>2191</v>
      </c>
      <c r="L526" s="705">
        <v>16470</v>
      </c>
      <c r="M526" s="705">
        <v>16470</v>
      </c>
      <c r="N526" s="671">
        <v>1</v>
      </c>
      <c r="O526" s="706">
        <v>1</v>
      </c>
      <c r="P526" s="705"/>
      <c r="Q526" s="682">
        <v>0</v>
      </c>
      <c r="R526" s="671"/>
      <c r="S526" s="682">
        <v>0</v>
      </c>
      <c r="T526" s="706"/>
      <c r="U526" s="242">
        <v>0</v>
      </c>
    </row>
    <row r="527" spans="1:21" ht="14.4" customHeight="1" x14ac:dyDescent="0.3">
      <c r="A527" s="680">
        <v>11</v>
      </c>
      <c r="B527" s="671" t="s">
        <v>530</v>
      </c>
      <c r="C527" s="671">
        <v>89301112</v>
      </c>
      <c r="D527" s="703" t="s">
        <v>2331</v>
      </c>
      <c r="E527" s="704" t="s">
        <v>1561</v>
      </c>
      <c r="F527" s="671" t="s">
        <v>1538</v>
      </c>
      <c r="G527" s="671" t="s">
        <v>1679</v>
      </c>
      <c r="H527" s="671" t="s">
        <v>529</v>
      </c>
      <c r="I527" s="671" t="s">
        <v>1864</v>
      </c>
      <c r="J527" s="671" t="s">
        <v>1681</v>
      </c>
      <c r="K527" s="671" t="s">
        <v>1682</v>
      </c>
      <c r="L527" s="705">
        <v>35.409999999999997</v>
      </c>
      <c r="M527" s="705">
        <v>106.22999999999999</v>
      </c>
      <c r="N527" s="671">
        <v>3</v>
      </c>
      <c r="O527" s="706">
        <v>2.5</v>
      </c>
      <c r="P527" s="705">
        <v>35.409999999999997</v>
      </c>
      <c r="Q527" s="682">
        <v>0.33333333333333331</v>
      </c>
      <c r="R527" s="671">
        <v>1</v>
      </c>
      <c r="S527" s="682">
        <v>0.33333333333333331</v>
      </c>
      <c r="T527" s="706">
        <v>0.5</v>
      </c>
      <c r="U527" s="242">
        <v>0.2</v>
      </c>
    </row>
    <row r="528" spans="1:21" ht="14.4" customHeight="1" x14ac:dyDescent="0.3">
      <c r="A528" s="680">
        <v>11</v>
      </c>
      <c r="B528" s="671" t="s">
        <v>530</v>
      </c>
      <c r="C528" s="671">
        <v>89301112</v>
      </c>
      <c r="D528" s="703" t="s">
        <v>2331</v>
      </c>
      <c r="E528" s="704" t="s">
        <v>1561</v>
      </c>
      <c r="F528" s="671" t="s">
        <v>1538</v>
      </c>
      <c r="G528" s="671" t="s">
        <v>1683</v>
      </c>
      <c r="H528" s="671" t="s">
        <v>529</v>
      </c>
      <c r="I528" s="671" t="s">
        <v>689</v>
      </c>
      <c r="J528" s="671" t="s">
        <v>690</v>
      </c>
      <c r="K528" s="671" t="s">
        <v>691</v>
      </c>
      <c r="L528" s="705">
        <v>84.78</v>
      </c>
      <c r="M528" s="705">
        <v>678.24</v>
      </c>
      <c r="N528" s="671">
        <v>8</v>
      </c>
      <c r="O528" s="706">
        <v>8</v>
      </c>
      <c r="P528" s="705">
        <v>423.9</v>
      </c>
      <c r="Q528" s="682">
        <v>0.625</v>
      </c>
      <c r="R528" s="671">
        <v>5</v>
      </c>
      <c r="S528" s="682">
        <v>0.625</v>
      </c>
      <c r="T528" s="706">
        <v>5</v>
      </c>
      <c r="U528" s="242">
        <v>0.625</v>
      </c>
    </row>
    <row r="529" spans="1:21" ht="14.4" customHeight="1" x14ac:dyDescent="0.3">
      <c r="A529" s="680">
        <v>11</v>
      </c>
      <c r="B529" s="671" t="s">
        <v>530</v>
      </c>
      <c r="C529" s="671">
        <v>89301112</v>
      </c>
      <c r="D529" s="703" t="s">
        <v>2331</v>
      </c>
      <c r="E529" s="704" t="s">
        <v>1561</v>
      </c>
      <c r="F529" s="671" t="s">
        <v>1538</v>
      </c>
      <c r="G529" s="671" t="s">
        <v>1683</v>
      </c>
      <c r="H529" s="671" t="s">
        <v>529</v>
      </c>
      <c r="I529" s="671" t="s">
        <v>2145</v>
      </c>
      <c r="J529" s="671" t="s">
        <v>2099</v>
      </c>
      <c r="K529" s="671" t="s">
        <v>2146</v>
      </c>
      <c r="L529" s="705">
        <v>75.36</v>
      </c>
      <c r="M529" s="705">
        <v>75.36</v>
      </c>
      <c r="N529" s="671">
        <v>1</v>
      </c>
      <c r="O529" s="706">
        <v>1</v>
      </c>
      <c r="P529" s="705">
        <v>75.36</v>
      </c>
      <c r="Q529" s="682">
        <v>1</v>
      </c>
      <c r="R529" s="671">
        <v>1</v>
      </c>
      <c r="S529" s="682">
        <v>1</v>
      </c>
      <c r="T529" s="706">
        <v>1</v>
      </c>
      <c r="U529" s="242">
        <v>1</v>
      </c>
    </row>
    <row r="530" spans="1:21" ht="14.4" customHeight="1" x14ac:dyDescent="0.3">
      <c r="A530" s="680">
        <v>11</v>
      </c>
      <c r="B530" s="671" t="s">
        <v>530</v>
      </c>
      <c r="C530" s="671">
        <v>89301112</v>
      </c>
      <c r="D530" s="703" t="s">
        <v>2331</v>
      </c>
      <c r="E530" s="704" t="s">
        <v>1561</v>
      </c>
      <c r="F530" s="671" t="s">
        <v>1538</v>
      </c>
      <c r="G530" s="671" t="s">
        <v>2147</v>
      </c>
      <c r="H530" s="671" t="s">
        <v>529</v>
      </c>
      <c r="I530" s="671" t="s">
        <v>2148</v>
      </c>
      <c r="J530" s="671" t="s">
        <v>2149</v>
      </c>
      <c r="K530" s="671" t="s">
        <v>2150</v>
      </c>
      <c r="L530" s="705">
        <v>0</v>
      </c>
      <c r="M530" s="705">
        <v>0</v>
      </c>
      <c r="N530" s="671">
        <v>1</v>
      </c>
      <c r="O530" s="706">
        <v>0.5</v>
      </c>
      <c r="P530" s="705">
        <v>0</v>
      </c>
      <c r="Q530" s="682"/>
      <c r="R530" s="671">
        <v>1</v>
      </c>
      <c r="S530" s="682">
        <v>1</v>
      </c>
      <c r="T530" s="706">
        <v>0.5</v>
      </c>
      <c r="U530" s="242">
        <v>1</v>
      </c>
    </row>
    <row r="531" spans="1:21" ht="14.4" customHeight="1" x14ac:dyDescent="0.3">
      <c r="A531" s="680">
        <v>11</v>
      </c>
      <c r="B531" s="671" t="s">
        <v>530</v>
      </c>
      <c r="C531" s="671">
        <v>89301112</v>
      </c>
      <c r="D531" s="703" t="s">
        <v>2331</v>
      </c>
      <c r="E531" s="704" t="s">
        <v>1561</v>
      </c>
      <c r="F531" s="671" t="s">
        <v>1538</v>
      </c>
      <c r="G531" s="671" t="s">
        <v>1974</v>
      </c>
      <c r="H531" s="671" t="s">
        <v>529</v>
      </c>
      <c r="I531" s="671" t="s">
        <v>2192</v>
      </c>
      <c r="J531" s="671" t="s">
        <v>1976</v>
      </c>
      <c r="K531" s="671"/>
      <c r="L531" s="705">
        <v>0</v>
      </c>
      <c r="M531" s="705">
        <v>0</v>
      </c>
      <c r="N531" s="671">
        <v>1</v>
      </c>
      <c r="O531" s="706">
        <v>1</v>
      </c>
      <c r="P531" s="705"/>
      <c r="Q531" s="682"/>
      <c r="R531" s="671"/>
      <c r="S531" s="682">
        <v>0</v>
      </c>
      <c r="T531" s="706"/>
      <c r="U531" s="242">
        <v>0</v>
      </c>
    </row>
    <row r="532" spans="1:21" ht="14.4" customHeight="1" x14ac:dyDescent="0.3">
      <c r="A532" s="680">
        <v>11</v>
      </c>
      <c r="B532" s="671" t="s">
        <v>530</v>
      </c>
      <c r="C532" s="671">
        <v>89301112</v>
      </c>
      <c r="D532" s="703" t="s">
        <v>2331</v>
      </c>
      <c r="E532" s="704" t="s">
        <v>1561</v>
      </c>
      <c r="F532" s="671" t="s">
        <v>1538</v>
      </c>
      <c r="G532" s="671" t="s">
        <v>1794</v>
      </c>
      <c r="H532" s="671" t="s">
        <v>529</v>
      </c>
      <c r="I532" s="671" t="s">
        <v>1093</v>
      </c>
      <c r="J532" s="671" t="s">
        <v>1094</v>
      </c>
      <c r="K532" s="671" t="s">
        <v>1795</v>
      </c>
      <c r="L532" s="705">
        <v>50.27</v>
      </c>
      <c r="M532" s="705">
        <v>50.27</v>
      </c>
      <c r="N532" s="671">
        <v>1</v>
      </c>
      <c r="O532" s="706">
        <v>1</v>
      </c>
      <c r="P532" s="705"/>
      <c r="Q532" s="682">
        <v>0</v>
      </c>
      <c r="R532" s="671"/>
      <c r="S532" s="682">
        <v>0</v>
      </c>
      <c r="T532" s="706"/>
      <c r="U532" s="242">
        <v>0</v>
      </c>
    </row>
    <row r="533" spans="1:21" ht="14.4" customHeight="1" x14ac:dyDescent="0.3">
      <c r="A533" s="680">
        <v>11</v>
      </c>
      <c r="B533" s="671" t="s">
        <v>530</v>
      </c>
      <c r="C533" s="671">
        <v>89301112</v>
      </c>
      <c r="D533" s="703" t="s">
        <v>2331</v>
      </c>
      <c r="E533" s="704" t="s">
        <v>1561</v>
      </c>
      <c r="F533" s="671" t="s">
        <v>1538</v>
      </c>
      <c r="G533" s="671" t="s">
        <v>1754</v>
      </c>
      <c r="H533" s="671" t="s">
        <v>529</v>
      </c>
      <c r="I533" s="671" t="s">
        <v>1800</v>
      </c>
      <c r="J533" s="671" t="s">
        <v>1801</v>
      </c>
      <c r="K533" s="671" t="s">
        <v>1757</v>
      </c>
      <c r="L533" s="705">
        <v>1857.43</v>
      </c>
      <c r="M533" s="705">
        <v>1857.43</v>
      </c>
      <c r="N533" s="671">
        <v>1</v>
      </c>
      <c r="O533" s="706">
        <v>1</v>
      </c>
      <c r="P533" s="705">
        <v>1857.43</v>
      </c>
      <c r="Q533" s="682">
        <v>1</v>
      </c>
      <c r="R533" s="671">
        <v>1</v>
      </c>
      <c r="S533" s="682">
        <v>1</v>
      </c>
      <c r="T533" s="706">
        <v>1</v>
      </c>
      <c r="U533" s="242">
        <v>1</v>
      </c>
    </row>
    <row r="534" spans="1:21" ht="14.4" customHeight="1" x14ac:dyDescent="0.3">
      <c r="A534" s="680">
        <v>11</v>
      </c>
      <c r="B534" s="671" t="s">
        <v>530</v>
      </c>
      <c r="C534" s="671">
        <v>89301112</v>
      </c>
      <c r="D534" s="703" t="s">
        <v>2331</v>
      </c>
      <c r="E534" s="704" t="s">
        <v>1561</v>
      </c>
      <c r="F534" s="671" t="s">
        <v>1538</v>
      </c>
      <c r="G534" s="671" t="s">
        <v>1577</v>
      </c>
      <c r="H534" s="671" t="s">
        <v>742</v>
      </c>
      <c r="I534" s="671" t="s">
        <v>955</v>
      </c>
      <c r="J534" s="671" t="s">
        <v>557</v>
      </c>
      <c r="K534" s="671" t="s">
        <v>558</v>
      </c>
      <c r="L534" s="705">
        <v>96.63</v>
      </c>
      <c r="M534" s="705">
        <v>676.41</v>
      </c>
      <c r="N534" s="671">
        <v>7</v>
      </c>
      <c r="O534" s="706">
        <v>6</v>
      </c>
      <c r="P534" s="705">
        <v>483.15</v>
      </c>
      <c r="Q534" s="682">
        <v>0.7142857142857143</v>
      </c>
      <c r="R534" s="671">
        <v>5</v>
      </c>
      <c r="S534" s="682">
        <v>0.7142857142857143</v>
      </c>
      <c r="T534" s="706">
        <v>4</v>
      </c>
      <c r="U534" s="242">
        <v>0.66666666666666663</v>
      </c>
    </row>
    <row r="535" spans="1:21" ht="14.4" customHeight="1" x14ac:dyDescent="0.3">
      <c r="A535" s="680">
        <v>11</v>
      </c>
      <c r="B535" s="671" t="s">
        <v>530</v>
      </c>
      <c r="C535" s="671">
        <v>89301112</v>
      </c>
      <c r="D535" s="703" t="s">
        <v>2331</v>
      </c>
      <c r="E535" s="704" t="s">
        <v>1561</v>
      </c>
      <c r="F535" s="671" t="s">
        <v>1538</v>
      </c>
      <c r="G535" s="671" t="s">
        <v>1577</v>
      </c>
      <c r="H535" s="671" t="s">
        <v>742</v>
      </c>
      <c r="I535" s="671" t="s">
        <v>1818</v>
      </c>
      <c r="J535" s="671" t="s">
        <v>557</v>
      </c>
      <c r="K535" s="671" t="s">
        <v>1819</v>
      </c>
      <c r="L535" s="705">
        <v>193.26</v>
      </c>
      <c r="M535" s="705">
        <v>193.26</v>
      </c>
      <c r="N535" s="671">
        <v>1</v>
      </c>
      <c r="O535" s="706">
        <v>1</v>
      </c>
      <c r="P535" s="705"/>
      <c r="Q535" s="682">
        <v>0</v>
      </c>
      <c r="R535" s="671"/>
      <c r="S535" s="682">
        <v>0</v>
      </c>
      <c r="T535" s="706"/>
      <c r="U535" s="242">
        <v>0</v>
      </c>
    </row>
    <row r="536" spans="1:21" ht="14.4" customHeight="1" x14ac:dyDescent="0.3">
      <c r="A536" s="680">
        <v>11</v>
      </c>
      <c r="B536" s="671" t="s">
        <v>530</v>
      </c>
      <c r="C536" s="671">
        <v>89301112</v>
      </c>
      <c r="D536" s="703" t="s">
        <v>2331</v>
      </c>
      <c r="E536" s="704" t="s">
        <v>1561</v>
      </c>
      <c r="F536" s="671" t="s">
        <v>1538</v>
      </c>
      <c r="G536" s="671" t="s">
        <v>1578</v>
      </c>
      <c r="H536" s="671" t="s">
        <v>742</v>
      </c>
      <c r="I536" s="671" t="s">
        <v>1579</v>
      </c>
      <c r="J536" s="671" t="s">
        <v>1580</v>
      </c>
      <c r="K536" s="671" t="s">
        <v>1581</v>
      </c>
      <c r="L536" s="705">
        <v>69.86</v>
      </c>
      <c r="M536" s="705">
        <v>69.86</v>
      </c>
      <c r="N536" s="671">
        <v>1</v>
      </c>
      <c r="O536" s="706">
        <v>1</v>
      </c>
      <c r="P536" s="705"/>
      <c r="Q536" s="682">
        <v>0</v>
      </c>
      <c r="R536" s="671"/>
      <c r="S536" s="682">
        <v>0</v>
      </c>
      <c r="T536" s="706"/>
      <c r="U536" s="242">
        <v>0</v>
      </c>
    </row>
    <row r="537" spans="1:21" ht="14.4" customHeight="1" x14ac:dyDescent="0.3">
      <c r="A537" s="680">
        <v>11</v>
      </c>
      <c r="B537" s="671" t="s">
        <v>530</v>
      </c>
      <c r="C537" s="671">
        <v>89301112</v>
      </c>
      <c r="D537" s="703" t="s">
        <v>2331</v>
      </c>
      <c r="E537" s="704" t="s">
        <v>1561</v>
      </c>
      <c r="F537" s="671" t="s">
        <v>1538</v>
      </c>
      <c r="G537" s="671" t="s">
        <v>2193</v>
      </c>
      <c r="H537" s="671" t="s">
        <v>529</v>
      </c>
      <c r="I537" s="671" t="s">
        <v>2194</v>
      </c>
      <c r="J537" s="671" t="s">
        <v>1032</v>
      </c>
      <c r="K537" s="671" t="s">
        <v>2195</v>
      </c>
      <c r="L537" s="705">
        <v>202.25</v>
      </c>
      <c r="M537" s="705">
        <v>202.25</v>
      </c>
      <c r="N537" s="671">
        <v>1</v>
      </c>
      <c r="O537" s="706">
        <v>1</v>
      </c>
      <c r="P537" s="705"/>
      <c r="Q537" s="682">
        <v>0</v>
      </c>
      <c r="R537" s="671"/>
      <c r="S537" s="682">
        <v>0</v>
      </c>
      <c r="T537" s="706"/>
      <c r="U537" s="242">
        <v>0</v>
      </c>
    </row>
    <row r="538" spans="1:21" ht="14.4" customHeight="1" x14ac:dyDescent="0.3">
      <c r="A538" s="680">
        <v>11</v>
      </c>
      <c r="B538" s="671" t="s">
        <v>530</v>
      </c>
      <c r="C538" s="671">
        <v>89301112</v>
      </c>
      <c r="D538" s="703" t="s">
        <v>2331</v>
      </c>
      <c r="E538" s="704" t="s">
        <v>1561</v>
      </c>
      <c r="F538" s="671" t="s">
        <v>1538</v>
      </c>
      <c r="G538" s="671" t="s">
        <v>1613</v>
      </c>
      <c r="H538" s="671" t="s">
        <v>529</v>
      </c>
      <c r="I538" s="671" t="s">
        <v>2196</v>
      </c>
      <c r="J538" s="671" t="s">
        <v>1939</v>
      </c>
      <c r="K538" s="671" t="s">
        <v>1696</v>
      </c>
      <c r="L538" s="705">
        <v>314.33999999999997</v>
      </c>
      <c r="M538" s="705">
        <v>628.67999999999995</v>
      </c>
      <c r="N538" s="671">
        <v>2</v>
      </c>
      <c r="O538" s="706">
        <v>1</v>
      </c>
      <c r="P538" s="705"/>
      <c r="Q538" s="682">
        <v>0</v>
      </c>
      <c r="R538" s="671"/>
      <c r="S538" s="682">
        <v>0</v>
      </c>
      <c r="T538" s="706"/>
      <c r="U538" s="242">
        <v>0</v>
      </c>
    </row>
    <row r="539" spans="1:21" ht="14.4" customHeight="1" x14ac:dyDescent="0.3">
      <c r="A539" s="680">
        <v>11</v>
      </c>
      <c r="B539" s="671" t="s">
        <v>530</v>
      </c>
      <c r="C539" s="671">
        <v>89301112</v>
      </c>
      <c r="D539" s="703" t="s">
        <v>2331</v>
      </c>
      <c r="E539" s="704" t="s">
        <v>1561</v>
      </c>
      <c r="F539" s="671" t="s">
        <v>1538</v>
      </c>
      <c r="G539" s="671" t="s">
        <v>1613</v>
      </c>
      <c r="H539" s="671" t="s">
        <v>529</v>
      </c>
      <c r="I539" s="671" t="s">
        <v>2197</v>
      </c>
      <c r="J539" s="671" t="s">
        <v>2198</v>
      </c>
      <c r="K539" s="671" t="s">
        <v>2199</v>
      </c>
      <c r="L539" s="705">
        <v>0</v>
      </c>
      <c r="M539" s="705">
        <v>0</v>
      </c>
      <c r="N539" s="671">
        <v>1</v>
      </c>
      <c r="O539" s="706">
        <v>1</v>
      </c>
      <c r="P539" s="705"/>
      <c r="Q539" s="682"/>
      <c r="R539" s="671"/>
      <c r="S539" s="682">
        <v>0</v>
      </c>
      <c r="T539" s="706"/>
      <c r="U539" s="242">
        <v>0</v>
      </c>
    </row>
    <row r="540" spans="1:21" ht="14.4" customHeight="1" x14ac:dyDescent="0.3">
      <c r="A540" s="680">
        <v>11</v>
      </c>
      <c r="B540" s="671" t="s">
        <v>530</v>
      </c>
      <c r="C540" s="671">
        <v>89301112</v>
      </c>
      <c r="D540" s="703" t="s">
        <v>2331</v>
      </c>
      <c r="E540" s="704" t="s">
        <v>1561</v>
      </c>
      <c r="F540" s="671" t="s">
        <v>1538</v>
      </c>
      <c r="G540" s="671" t="s">
        <v>1697</v>
      </c>
      <c r="H540" s="671" t="s">
        <v>529</v>
      </c>
      <c r="I540" s="671" t="s">
        <v>1698</v>
      </c>
      <c r="J540" s="671" t="s">
        <v>1699</v>
      </c>
      <c r="K540" s="671" t="s">
        <v>672</v>
      </c>
      <c r="L540" s="705">
        <v>154.33000000000001</v>
      </c>
      <c r="M540" s="705">
        <v>462.99</v>
      </c>
      <c r="N540" s="671">
        <v>3</v>
      </c>
      <c r="O540" s="706">
        <v>3</v>
      </c>
      <c r="P540" s="705"/>
      <c r="Q540" s="682">
        <v>0</v>
      </c>
      <c r="R540" s="671"/>
      <c r="S540" s="682">
        <v>0</v>
      </c>
      <c r="T540" s="706"/>
      <c r="U540" s="242">
        <v>0</v>
      </c>
    </row>
    <row r="541" spans="1:21" ht="14.4" customHeight="1" x14ac:dyDescent="0.3">
      <c r="A541" s="680">
        <v>11</v>
      </c>
      <c r="B541" s="671" t="s">
        <v>530</v>
      </c>
      <c r="C541" s="671">
        <v>89301112</v>
      </c>
      <c r="D541" s="703" t="s">
        <v>2331</v>
      </c>
      <c r="E541" s="704" t="s">
        <v>1561</v>
      </c>
      <c r="F541" s="671" t="s">
        <v>1538</v>
      </c>
      <c r="G541" s="671" t="s">
        <v>1697</v>
      </c>
      <c r="H541" s="671" t="s">
        <v>529</v>
      </c>
      <c r="I541" s="671" t="s">
        <v>2200</v>
      </c>
      <c r="J541" s="671" t="s">
        <v>1699</v>
      </c>
      <c r="K541" s="671" t="s">
        <v>586</v>
      </c>
      <c r="L541" s="705">
        <v>0</v>
      </c>
      <c r="M541" s="705">
        <v>0</v>
      </c>
      <c r="N541" s="671">
        <v>3</v>
      </c>
      <c r="O541" s="706">
        <v>1</v>
      </c>
      <c r="P541" s="705"/>
      <c r="Q541" s="682"/>
      <c r="R541" s="671"/>
      <c r="S541" s="682">
        <v>0</v>
      </c>
      <c r="T541" s="706"/>
      <c r="U541" s="242">
        <v>0</v>
      </c>
    </row>
    <row r="542" spans="1:21" ht="14.4" customHeight="1" x14ac:dyDescent="0.3">
      <c r="A542" s="680">
        <v>11</v>
      </c>
      <c r="B542" s="671" t="s">
        <v>530</v>
      </c>
      <c r="C542" s="671">
        <v>89301112</v>
      </c>
      <c r="D542" s="703" t="s">
        <v>2331</v>
      </c>
      <c r="E542" s="704" t="s">
        <v>1561</v>
      </c>
      <c r="F542" s="671" t="s">
        <v>1539</v>
      </c>
      <c r="G542" s="671" t="s">
        <v>1700</v>
      </c>
      <c r="H542" s="671" t="s">
        <v>529</v>
      </c>
      <c r="I542" s="671" t="s">
        <v>1853</v>
      </c>
      <c r="J542" s="671" t="s">
        <v>1854</v>
      </c>
      <c r="K542" s="671" t="s">
        <v>1775</v>
      </c>
      <c r="L542" s="705">
        <v>300</v>
      </c>
      <c r="M542" s="705">
        <v>300</v>
      </c>
      <c r="N542" s="671">
        <v>1</v>
      </c>
      <c r="O542" s="706">
        <v>1</v>
      </c>
      <c r="P542" s="705"/>
      <c r="Q542" s="682">
        <v>0</v>
      </c>
      <c r="R542" s="671"/>
      <c r="S542" s="682">
        <v>0</v>
      </c>
      <c r="T542" s="706"/>
      <c r="U542" s="242">
        <v>0</v>
      </c>
    </row>
    <row r="543" spans="1:21" ht="14.4" customHeight="1" x14ac:dyDescent="0.3">
      <c r="A543" s="680">
        <v>11</v>
      </c>
      <c r="B543" s="671" t="s">
        <v>530</v>
      </c>
      <c r="C543" s="671">
        <v>89301112</v>
      </c>
      <c r="D543" s="703" t="s">
        <v>2331</v>
      </c>
      <c r="E543" s="704" t="s">
        <v>1561</v>
      </c>
      <c r="F543" s="671" t="s">
        <v>1539</v>
      </c>
      <c r="G543" s="671" t="s">
        <v>1700</v>
      </c>
      <c r="H543" s="671" t="s">
        <v>529</v>
      </c>
      <c r="I543" s="671" t="s">
        <v>1701</v>
      </c>
      <c r="J543" s="671" t="s">
        <v>1702</v>
      </c>
      <c r="K543" s="671" t="s">
        <v>1703</v>
      </c>
      <c r="L543" s="705">
        <v>0</v>
      </c>
      <c r="M543" s="705">
        <v>0</v>
      </c>
      <c r="N543" s="671">
        <v>7</v>
      </c>
      <c r="O543" s="706">
        <v>7</v>
      </c>
      <c r="P543" s="705"/>
      <c r="Q543" s="682"/>
      <c r="R543" s="671"/>
      <c r="S543" s="682">
        <v>0</v>
      </c>
      <c r="T543" s="706"/>
      <c r="U543" s="242">
        <v>0</v>
      </c>
    </row>
    <row r="544" spans="1:21" ht="14.4" customHeight="1" x14ac:dyDescent="0.3">
      <c r="A544" s="680">
        <v>11</v>
      </c>
      <c r="B544" s="671" t="s">
        <v>530</v>
      </c>
      <c r="C544" s="671">
        <v>89301112</v>
      </c>
      <c r="D544" s="703" t="s">
        <v>2331</v>
      </c>
      <c r="E544" s="704" t="s">
        <v>1561</v>
      </c>
      <c r="F544" s="671" t="s">
        <v>1539</v>
      </c>
      <c r="G544" s="671" t="s">
        <v>1589</v>
      </c>
      <c r="H544" s="671" t="s">
        <v>529</v>
      </c>
      <c r="I544" s="671" t="s">
        <v>2201</v>
      </c>
      <c r="J544" s="671" t="s">
        <v>2202</v>
      </c>
      <c r="K544" s="671" t="s">
        <v>2203</v>
      </c>
      <c r="L544" s="705">
        <v>190</v>
      </c>
      <c r="M544" s="705">
        <v>380</v>
      </c>
      <c r="N544" s="671">
        <v>2</v>
      </c>
      <c r="O544" s="706">
        <v>1</v>
      </c>
      <c r="P544" s="705">
        <v>380</v>
      </c>
      <c r="Q544" s="682">
        <v>1</v>
      </c>
      <c r="R544" s="671">
        <v>2</v>
      </c>
      <c r="S544" s="682">
        <v>1</v>
      </c>
      <c r="T544" s="706">
        <v>1</v>
      </c>
      <c r="U544" s="242">
        <v>1</v>
      </c>
    </row>
    <row r="545" spans="1:21" ht="14.4" customHeight="1" x14ac:dyDescent="0.3">
      <c r="A545" s="680">
        <v>11</v>
      </c>
      <c r="B545" s="671" t="s">
        <v>530</v>
      </c>
      <c r="C545" s="671">
        <v>89301112</v>
      </c>
      <c r="D545" s="703" t="s">
        <v>2331</v>
      </c>
      <c r="E545" s="704" t="s">
        <v>1561</v>
      </c>
      <c r="F545" s="671" t="s">
        <v>1539</v>
      </c>
      <c r="G545" s="671" t="s">
        <v>1589</v>
      </c>
      <c r="H545" s="671" t="s">
        <v>529</v>
      </c>
      <c r="I545" s="671" t="s">
        <v>2204</v>
      </c>
      <c r="J545" s="671" t="s">
        <v>2205</v>
      </c>
      <c r="K545" s="671"/>
      <c r="L545" s="705">
        <v>130</v>
      </c>
      <c r="M545" s="705">
        <v>130</v>
      </c>
      <c r="N545" s="671">
        <v>1</v>
      </c>
      <c r="O545" s="706">
        <v>1</v>
      </c>
      <c r="P545" s="705">
        <v>130</v>
      </c>
      <c r="Q545" s="682">
        <v>1</v>
      </c>
      <c r="R545" s="671">
        <v>1</v>
      </c>
      <c r="S545" s="682">
        <v>1</v>
      </c>
      <c r="T545" s="706">
        <v>1</v>
      </c>
      <c r="U545" s="242">
        <v>1</v>
      </c>
    </row>
    <row r="546" spans="1:21" ht="14.4" customHeight="1" x14ac:dyDescent="0.3">
      <c r="A546" s="680">
        <v>11</v>
      </c>
      <c r="B546" s="671" t="s">
        <v>530</v>
      </c>
      <c r="C546" s="671">
        <v>89301112</v>
      </c>
      <c r="D546" s="703" t="s">
        <v>2331</v>
      </c>
      <c r="E546" s="704" t="s">
        <v>1561</v>
      </c>
      <c r="F546" s="671" t="s">
        <v>1539</v>
      </c>
      <c r="G546" s="671" t="s">
        <v>1589</v>
      </c>
      <c r="H546" s="671" t="s">
        <v>529</v>
      </c>
      <c r="I546" s="671" t="s">
        <v>1665</v>
      </c>
      <c r="J546" s="671" t="s">
        <v>1666</v>
      </c>
      <c r="K546" s="671" t="s">
        <v>1667</v>
      </c>
      <c r="L546" s="705">
        <v>200</v>
      </c>
      <c r="M546" s="705">
        <v>800</v>
      </c>
      <c r="N546" s="671">
        <v>4</v>
      </c>
      <c r="O546" s="706">
        <v>2</v>
      </c>
      <c r="P546" s="705">
        <v>400</v>
      </c>
      <c r="Q546" s="682">
        <v>0.5</v>
      </c>
      <c r="R546" s="671">
        <v>2</v>
      </c>
      <c r="S546" s="682">
        <v>0.5</v>
      </c>
      <c r="T546" s="706">
        <v>1</v>
      </c>
      <c r="U546" s="242">
        <v>0.5</v>
      </c>
    </row>
    <row r="547" spans="1:21" ht="14.4" customHeight="1" x14ac:dyDescent="0.3">
      <c r="A547" s="680">
        <v>11</v>
      </c>
      <c r="B547" s="671" t="s">
        <v>530</v>
      </c>
      <c r="C547" s="671">
        <v>89301112</v>
      </c>
      <c r="D547" s="703" t="s">
        <v>2331</v>
      </c>
      <c r="E547" s="704" t="s">
        <v>1561</v>
      </c>
      <c r="F547" s="671" t="s">
        <v>1539</v>
      </c>
      <c r="G547" s="671" t="s">
        <v>1589</v>
      </c>
      <c r="H547" s="671" t="s">
        <v>529</v>
      </c>
      <c r="I547" s="671" t="s">
        <v>1590</v>
      </c>
      <c r="J547" s="671" t="s">
        <v>1591</v>
      </c>
      <c r="K547" s="671" t="s">
        <v>1592</v>
      </c>
      <c r="L547" s="705">
        <v>278.75</v>
      </c>
      <c r="M547" s="705">
        <v>557.5</v>
      </c>
      <c r="N547" s="671">
        <v>2</v>
      </c>
      <c r="O547" s="706">
        <v>1</v>
      </c>
      <c r="P547" s="705">
        <v>557.5</v>
      </c>
      <c r="Q547" s="682">
        <v>1</v>
      </c>
      <c r="R547" s="671">
        <v>2</v>
      </c>
      <c r="S547" s="682">
        <v>1</v>
      </c>
      <c r="T547" s="706">
        <v>1</v>
      </c>
      <c r="U547" s="242">
        <v>1</v>
      </c>
    </row>
    <row r="548" spans="1:21" ht="14.4" customHeight="1" x14ac:dyDescent="0.3">
      <c r="A548" s="680">
        <v>11</v>
      </c>
      <c r="B548" s="671" t="s">
        <v>530</v>
      </c>
      <c r="C548" s="671">
        <v>89301112</v>
      </c>
      <c r="D548" s="703" t="s">
        <v>2331</v>
      </c>
      <c r="E548" s="704" t="s">
        <v>1561</v>
      </c>
      <c r="F548" s="671" t="s">
        <v>1539</v>
      </c>
      <c r="G548" s="671" t="s">
        <v>1711</v>
      </c>
      <c r="H548" s="671" t="s">
        <v>529</v>
      </c>
      <c r="I548" s="671" t="s">
        <v>1712</v>
      </c>
      <c r="J548" s="671" t="s">
        <v>1713</v>
      </c>
      <c r="K548" s="671" t="s">
        <v>1714</v>
      </c>
      <c r="L548" s="705">
        <v>1659.44</v>
      </c>
      <c r="M548" s="705">
        <v>4978.32</v>
      </c>
      <c r="N548" s="671">
        <v>3</v>
      </c>
      <c r="O548" s="706">
        <v>3</v>
      </c>
      <c r="P548" s="705">
        <v>4978.32</v>
      </c>
      <c r="Q548" s="682">
        <v>1</v>
      </c>
      <c r="R548" s="671">
        <v>3</v>
      </c>
      <c r="S548" s="682">
        <v>1</v>
      </c>
      <c r="T548" s="706">
        <v>3</v>
      </c>
      <c r="U548" s="242">
        <v>1</v>
      </c>
    </row>
    <row r="549" spans="1:21" ht="14.4" customHeight="1" x14ac:dyDescent="0.3">
      <c r="A549" s="680">
        <v>11</v>
      </c>
      <c r="B549" s="671" t="s">
        <v>530</v>
      </c>
      <c r="C549" s="671">
        <v>89301112</v>
      </c>
      <c r="D549" s="703" t="s">
        <v>2331</v>
      </c>
      <c r="E549" s="704" t="s">
        <v>1561</v>
      </c>
      <c r="F549" s="671" t="s">
        <v>1539</v>
      </c>
      <c r="G549" s="671" t="s">
        <v>1593</v>
      </c>
      <c r="H549" s="671" t="s">
        <v>529</v>
      </c>
      <c r="I549" s="671" t="s">
        <v>2206</v>
      </c>
      <c r="J549" s="671" t="s">
        <v>2207</v>
      </c>
      <c r="K549" s="671" t="s">
        <v>2208</v>
      </c>
      <c r="L549" s="705">
        <v>680.11</v>
      </c>
      <c r="M549" s="705">
        <v>680.11</v>
      </c>
      <c r="N549" s="671">
        <v>1</v>
      </c>
      <c r="O549" s="706">
        <v>1</v>
      </c>
      <c r="P549" s="705"/>
      <c r="Q549" s="682">
        <v>0</v>
      </c>
      <c r="R549" s="671"/>
      <c r="S549" s="682">
        <v>0</v>
      </c>
      <c r="T549" s="706"/>
      <c r="U549" s="242">
        <v>0</v>
      </c>
    </row>
    <row r="550" spans="1:21" ht="14.4" customHeight="1" x14ac:dyDescent="0.3">
      <c r="A550" s="680">
        <v>11</v>
      </c>
      <c r="B550" s="671" t="s">
        <v>530</v>
      </c>
      <c r="C550" s="671">
        <v>89301112</v>
      </c>
      <c r="D550" s="703" t="s">
        <v>2331</v>
      </c>
      <c r="E550" s="704" t="s">
        <v>1561</v>
      </c>
      <c r="F550" s="671" t="s">
        <v>1539</v>
      </c>
      <c r="G550" s="671" t="s">
        <v>1593</v>
      </c>
      <c r="H550" s="671" t="s">
        <v>529</v>
      </c>
      <c r="I550" s="671" t="s">
        <v>1833</v>
      </c>
      <c r="J550" s="671" t="s">
        <v>1834</v>
      </c>
      <c r="K550" s="671" t="s">
        <v>1835</v>
      </c>
      <c r="L550" s="705">
        <v>180</v>
      </c>
      <c r="M550" s="705">
        <v>360</v>
      </c>
      <c r="N550" s="671">
        <v>2</v>
      </c>
      <c r="O550" s="706">
        <v>2</v>
      </c>
      <c r="P550" s="705">
        <v>360</v>
      </c>
      <c r="Q550" s="682">
        <v>1</v>
      </c>
      <c r="R550" s="671">
        <v>2</v>
      </c>
      <c r="S550" s="682">
        <v>1</v>
      </c>
      <c r="T550" s="706">
        <v>2</v>
      </c>
      <c r="U550" s="242">
        <v>1</v>
      </c>
    </row>
    <row r="551" spans="1:21" ht="14.4" customHeight="1" x14ac:dyDescent="0.3">
      <c r="A551" s="680">
        <v>11</v>
      </c>
      <c r="B551" s="671" t="s">
        <v>530</v>
      </c>
      <c r="C551" s="671">
        <v>89301112</v>
      </c>
      <c r="D551" s="703" t="s">
        <v>2331</v>
      </c>
      <c r="E551" s="704" t="s">
        <v>1562</v>
      </c>
      <c r="F551" s="671" t="s">
        <v>1538</v>
      </c>
      <c r="G551" s="671" t="s">
        <v>1679</v>
      </c>
      <c r="H551" s="671" t="s">
        <v>529</v>
      </c>
      <c r="I551" s="671" t="s">
        <v>1680</v>
      </c>
      <c r="J551" s="671" t="s">
        <v>1681</v>
      </c>
      <c r="K551" s="671" t="s">
        <v>1682</v>
      </c>
      <c r="L551" s="705">
        <v>35.409999999999997</v>
      </c>
      <c r="M551" s="705">
        <v>672.79</v>
      </c>
      <c r="N551" s="671">
        <v>19</v>
      </c>
      <c r="O551" s="706">
        <v>9</v>
      </c>
      <c r="P551" s="705">
        <v>566.55999999999995</v>
      </c>
      <c r="Q551" s="682">
        <v>0.84210526315789469</v>
      </c>
      <c r="R551" s="671">
        <v>16</v>
      </c>
      <c r="S551" s="682">
        <v>0.84210526315789469</v>
      </c>
      <c r="T551" s="706">
        <v>7.5</v>
      </c>
      <c r="U551" s="242">
        <v>0.83333333333333337</v>
      </c>
    </row>
    <row r="552" spans="1:21" ht="14.4" customHeight="1" x14ac:dyDescent="0.3">
      <c r="A552" s="680">
        <v>11</v>
      </c>
      <c r="B552" s="671" t="s">
        <v>530</v>
      </c>
      <c r="C552" s="671">
        <v>89301112</v>
      </c>
      <c r="D552" s="703" t="s">
        <v>2331</v>
      </c>
      <c r="E552" s="704" t="s">
        <v>1562</v>
      </c>
      <c r="F552" s="671" t="s">
        <v>1538</v>
      </c>
      <c r="G552" s="671" t="s">
        <v>1679</v>
      </c>
      <c r="H552" s="671" t="s">
        <v>529</v>
      </c>
      <c r="I552" s="671" t="s">
        <v>1864</v>
      </c>
      <c r="J552" s="671" t="s">
        <v>1681</v>
      </c>
      <c r="K552" s="671" t="s">
        <v>1682</v>
      </c>
      <c r="L552" s="705">
        <v>35.409999999999997</v>
      </c>
      <c r="M552" s="705">
        <v>141.63999999999999</v>
      </c>
      <c r="N552" s="671">
        <v>4</v>
      </c>
      <c r="O552" s="706">
        <v>2.5</v>
      </c>
      <c r="P552" s="705">
        <v>35.409999999999997</v>
      </c>
      <c r="Q552" s="682">
        <v>0.25</v>
      </c>
      <c r="R552" s="671">
        <v>1</v>
      </c>
      <c r="S552" s="682">
        <v>0.25</v>
      </c>
      <c r="T552" s="706">
        <v>0.5</v>
      </c>
      <c r="U552" s="242">
        <v>0.2</v>
      </c>
    </row>
    <row r="553" spans="1:21" ht="14.4" customHeight="1" x14ac:dyDescent="0.3">
      <c r="A553" s="680">
        <v>11</v>
      </c>
      <c r="B553" s="671" t="s">
        <v>530</v>
      </c>
      <c r="C553" s="671">
        <v>89301112</v>
      </c>
      <c r="D553" s="703" t="s">
        <v>2331</v>
      </c>
      <c r="E553" s="704" t="s">
        <v>1562</v>
      </c>
      <c r="F553" s="671" t="s">
        <v>1538</v>
      </c>
      <c r="G553" s="671" t="s">
        <v>1959</v>
      </c>
      <c r="H553" s="671" t="s">
        <v>529</v>
      </c>
      <c r="I553" s="671" t="s">
        <v>2128</v>
      </c>
      <c r="J553" s="671" t="s">
        <v>1961</v>
      </c>
      <c r="K553" s="671" t="s">
        <v>2129</v>
      </c>
      <c r="L553" s="705">
        <v>166.97</v>
      </c>
      <c r="M553" s="705">
        <v>3339.3999999999996</v>
      </c>
      <c r="N553" s="671">
        <v>20</v>
      </c>
      <c r="O553" s="706">
        <v>7</v>
      </c>
      <c r="P553" s="705">
        <v>1836.67</v>
      </c>
      <c r="Q553" s="682">
        <v>0.55000000000000004</v>
      </c>
      <c r="R553" s="671">
        <v>11</v>
      </c>
      <c r="S553" s="682">
        <v>0.55000000000000004</v>
      </c>
      <c r="T553" s="706">
        <v>3.5</v>
      </c>
      <c r="U553" s="242">
        <v>0.5</v>
      </c>
    </row>
    <row r="554" spans="1:21" ht="14.4" customHeight="1" x14ac:dyDescent="0.3">
      <c r="A554" s="680">
        <v>11</v>
      </c>
      <c r="B554" s="671" t="s">
        <v>530</v>
      </c>
      <c r="C554" s="671">
        <v>89301112</v>
      </c>
      <c r="D554" s="703" t="s">
        <v>2331</v>
      </c>
      <c r="E554" s="704" t="s">
        <v>1562</v>
      </c>
      <c r="F554" s="671" t="s">
        <v>1538</v>
      </c>
      <c r="G554" s="671" t="s">
        <v>1570</v>
      </c>
      <c r="H554" s="671" t="s">
        <v>742</v>
      </c>
      <c r="I554" s="671" t="s">
        <v>831</v>
      </c>
      <c r="J554" s="671" t="s">
        <v>832</v>
      </c>
      <c r="K554" s="671" t="s">
        <v>1471</v>
      </c>
      <c r="L554" s="705">
        <v>184.22</v>
      </c>
      <c r="M554" s="705">
        <v>368.44</v>
      </c>
      <c r="N554" s="671">
        <v>2</v>
      </c>
      <c r="O554" s="706">
        <v>1</v>
      </c>
      <c r="P554" s="705"/>
      <c r="Q554" s="682">
        <v>0</v>
      </c>
      <c r="R554" s="671"/>
      <c r="S554" s="682">
        <v>0</v>
      </c>
      <c r="T554" s="706"/>
      <c r="U554" s="242">
        <v>0</v>
      </c>
    </row>
    <row r="555" spans="1:21" ht="14.4" customHeight="1" x14ac:dyDescent="0.3">
      <c r="A555" s="680">
        <v>11</v>
      </c>
      <c r="B555" s="671" t="s">
        <v>530</v>
      </c>
      <c r="C555" s="671">
        <v>89301112</v>
      </c>
      <c r="D555" s="703" t="s">
        <v>2331</v>
      </c>
      <c r="E555" s="704" t="s">
        <v>1562</v>
      </c>
      <c r="F555" s="671" t="s">
        <v>1538</v>
      </c>
      <c r="G555" s="671" t="s">
        <v>2209</v>
      </c>
      <c r="H555" s="671" t="s">
        <v>529</v>
      </c>
      <c r="I555" s="671" t="s">
        <v>2210</v>
      </c>
      <c r="J555" s="671" t="s">
        <v>2211</v>
      </c>
      <c r="K555" s="671" t="s">
        <v>2212</v>
      </c>
      <c r="L555" s="705">
        <v>45.75</v>
      </c>
      <c r="M555" s="705">
        <v>45.75</v>
      </c>
      <c r="N555" s="671">
        <v>1</v>
      </c>
      <c r="O555" s="706">
        <v>1</v>
      </c>
      <c r="P555" s="705"/>
      <c r="Q555" s="682">
        <v>0</v>
      </c>
      <c r="R555" s="671"/>
      <c r="S555" s="682">
        <v>0</v>
      </c>
      <c r="T555" s="706"/>
      <c r="U555" s="242">
        <v>0</v>
      </c>
    </row>
    <row r="556" spans="1:21" ht="14.4" customHeight="1" x14ac:dyDescent="0.3">
      <c r="A556" s="680">
        <v>11</v>
      </c>
      <c r="B556" s="671" t="s">
        <v>530</v>
      </c>
      <c r="C556" s="671">
        <v>89301112</v>
      </c>
      <c r="D556" s="703" t="s">
        <v>2331</v>
      </c>
      <c r="E556" s="704" t="s">
        <v>1562</v>
      </c>
      <c r="F556" s="671" t="s">
        <v>1538</v>
      </c>
      <c r="G556" s="671" t="s">
        <v>2213</v>
      </c>
      <c r="H556" s="671" t="s">
        <v>529</v>
      </c>
      <c r="I556" s="671" t="s">
        <v>2214</v>
      </c>
      <c r="J556" s="671" t="s">
        <v>2215</v>
      </c>
      <c r="K556" s="671" t="s">
        <v>2216</v>
      </c>
      <c r="L556" s="705">
        <v>0</v>
      </c>
      <c r="M556" s="705">
        <v>0</v>
      </c>
      <c r="N556" s="671">
        <v>1</v>
      </c>
      <c r="O556" s="706">
        <v>1</v>
      </c>
      <c r="P556" s="705"/>
      <c r="Q556" s="682"/>
      <c r="R556" s="671"/>
      <c r="S556" s="682">
        <v>0</v>
      </c>
      <c r="T556" s="706"/>
      <c r="U556" s="242">
        <v>0</v>
      </c>
    </row>
    <row r="557" spans="1:21" ht="14.4" customHeight="1" x14ac:dyDescent="0.3">
      <c r="A557" s="680">
        <v>11</v>
      </c>
      <c r="B557" s="671" t="s">
        <v>530</v>
      </c>
      <c r="C557" s="671">
        <v>89301112</v>
      </c>
      <c r="D557" s="703" t="s">
        <v>2331</v>
      </c>
      <c r="E557" s="704" t="s">
        <v>1562</v>
      </c>
      <c r="F557" s="671" t="s">
        <v>1538</v>
      </c>
      <c r="G557" s="671" t="s">
        <v>2213</v>
      </c>
      <c r="H557" s="671" t="s">
        <v>529</v>
      </c>
      <c r="I557" s="671" t="s">
        <v>2217</v>
      </c>
      <c r="J557" s="671" t="s">
        <v>2215</v>
      </c>
      <c r="K557" s="671" t="s">
        <v>2218</v>
      </c>
      <c r="L557" s="705">
        <v>0</v>
      </c>
      <c r="M557" s="705">
        <v>0</v>
      </c>
      <c r="N557" s="671">
        <v>1</v>
      </c>
      <c r="O557" s="706">
        <v>1</v>
      </c>
      <c r="P557" s="705"/>
      <c r="Q557" s="682"/>
      <c r="R557" s="671"/>
      <c r="S557" s="682">
        <v>0</v>
      </c>
      <c r="T557" s="706"/>
      <c r="U557" s="242">
        <v>0</v>
      </c>
    </row>
    <row r="558" spans="1:21" ht="14.4" customHeight="1" x14ac:dyDescent="0.3">
      <c r="A558" s="680">
        <v>11</v>
      </c>
      <c r="B558" s="671" t="s">
        <v>530</v>
      </c>
      <c r="C558" s="671">
        <v>89301112</v>
      </c>
      <c r="D558" s="703" t="s">
        <v>2331</v>
      </c>
      <c r="E558" s="704" t="s">
        <v>1562</v>
      </c>
      <c r="F558" s="671" t="s">
        <v>1538</v>
      </c>
      <c r="G558" s="671" t="s">
        <v>1683</v>
      </c>
      <c r="H558" s="671" t="s">
        <v>529</v>
      </c>
      <c r="I558" s="671" t="s">
        <v>689</v>
      </c>
      <c r="J558" s="671" t="s">
        <v>690</v>
      </c>
      <c r="K558" s="671" t="s">
        <v>691</v>
      </c>
      <c r="L558" s="705">
        <v>84.78</v>
      </c>
      <c r="M558" s="705">
        <v>169.56</v>
      </c>
      <c r="N558" s="671">
        <v>2</v>
      </c>
      <c r="O558" s="706">
        <v>1</v>
      </c>
      <c r="P558" s="705">
        <v>84.78</v>
      </c>
      <c r="Q558" s="682">
        <v>0.5</v>
      </c>
      <c r="R558" s="671">
        <v>1</v>
      </c>
      <c r="S558" s="682">
        <v>0.5</v>
      </c>
      <c r="T558" s="706">
        <v>0.5</v>
      </c>
      <c r="U558" s="242">
        <v>0.5</v>
      </c>
    </row>
    <row r="559" spans="1:21" ht="14.4" customHeight="1" x14ac:dyDescent="0.3">
      <c r="A559" s="680">
        <v>11</v>
      </c>
      <c r="B559" s="671" t="s">
        <v>530</v>
      </c>
      <c r="C559" s="671">
        <v>89301112</v>
      </c>
      <c r="D559" s="703" t="s">
        <v>2331</v>
      </c>
      <c r="E559" s="704" t="s">
        <v>1562</v>
      </c>
      <c r="F559" s="671" t="s">
        <v>1538</v>
      </c>
      <c r="G559" s="671" t="s">
        <v>1683</v>
      </c>
      <c r="H559" s="671" t="s">
        <v>529</v>
      </c>
      <c r="I559" s="671" t="s">
        <v>2219</v>
      </c>
      <c r="J559" s="671" t="s">
        <v>2220</v>
      </c>
      <c r="K559" s="671" t="s">
        <v>2221</v>
      </c>
      <c r="L559" s="705">
        <v>0</v>
      </c>
      <c r="M559" s="705">
        <v>0</v>
      </c>
      <c r="N559" s="671">
        <v>1</v>
      </c>
      <c r="O559" s="706">
        <v>0.5</v>
      </c>
      <c r="P559" s="705">
        <v>0</v>
      </c>
      <c r="Q559" s="682"/>
      <c r="R559" s="671">
        <v>1</v>
      </c>
      <c r="S559" s="682">
        <v>1</v>
      </c>
      <c r="T559" s="706">
        <v>0.5</v>
      </c>
      <c r="U559" s="242">
        <v>1</v>
      </c>
    </row>
    <row r="560" spans="1:21" ht="14.4" customHeight="1" x14ac:dyDescent="0.3">
      <c r="A560" s="680">
        <v>11</v>
      </c>
      <c r="B560" s="671" t="s">
        <v>530</v>
      </c>
      <c r="C560" s="671">
        <v>89301112</v>
      </c>
      <c r="D560" s="703" t="s">
        <v>2331</v>
      </c>
      <c r="E560" s="704" t="s">
        <v>1562</v>
      </c>
      <c r="F560" s="671" t="s">
        <v>1538</v>
      </c>
      <c r="G560" s="671" t="s">
        <v>1683</v>
      </c>
      <c r="H560" s="671" t="s">
        <v>529</v>
      </c>
      <c r="I560" s="671" t="s">
        <v>2130</v>
      </c>
      <c r="J560" s="671" t="s">
        <v>2131</v>
      </c>
      <c r="K560" s="671" t="s">
        <v>2132</v>
      </c>
      <c r="L560" s="705">
        <v>0</v>
      </c>
      <c r="M560" s="705">
        <v>0</v>
      </c>
      <c r="N560" s="671">
        <v>2</v>
      </c>
      <c r="O560" s="706">
        <v>1</v>
      </c>
      <c r="P560" s="705">
        <v>0</v>
      </c>
      <c r="Q560" s="682"/>
      <c r="R560" s="671">
        <v>2</v>
      </c>
      <c r="S560" s="682">
        <v>1</v>
      </c>
      <c r="T560" s="706">
        <v>1</v>
      </c>
      <c r="U560" s="242">
        <v>1</v>
      </c>
    </row>
    <row r="561" spans="1:21" ht="14.4" customHeight="1" x14ac:dyDescent="0.3">
      <c r="A561" s="680">
        <v>11</v>
      </c>
      <c r="B561" s="671" t="s">
        <v>530</v>
      </c>
      <c r="C561" s="671">
        <v>89301112</v>
      </c>
      <c r="D561" s="703" t="s">
        <v>2331</v>
      </c>
      <c r="E561" s="704" t="s">
        <v>1562</v>
      </c>
      <c r="F561" s="671" t="s">
        <v>1538</v>
      </c>
      <c r="G561" s="671" t="s">
        <v>1683</v>
      </c>
      <c r="H561" s="671" t="s">
        <v>529</v>
      </c>
      <c r="I561" s="671" t="s">
        <v>2222</v>
      </c>
      <c r="J561" s="671" t="s">
        <v>2223</v>
      </c>
      <c r="K561" s="671" t="s">
        <v>2224</v>
      </c>
      <c r="L561" s="705">
        <v>0</v>
      </c>
      <c r="M561" s="705">
        <v>0</v>
      </c>
      <c r="N561" s="671">
        <v>1</v>
      </c>
      <c r="O561" s="706">
        <v>0.5</v>
      </c>
      <c r="P561" s="705">
        <v>0</v>
      </c>
      <c r="Q561" s="682"/>
      <c r="R561" s="671">
        <v>1</v>
      </c>
      <c r="S561" s="682">
        <v>1</v>
      </c>
      <c r="T561" s="706">
        <v>0.5</v>
      </c>
      <c r="U561" s="242">
        <v>1</v>
      </c>
    </row>
    <row r="562" spans="1:21" ht="14.4" customHeight="1" x14ac:dyDescent="0.3">
      <c r="A562" s="680">
        <v>11</v>
      </c>
      <c r="B562" s="671" t="s">
        <v>530</v>
      </c>
      <c r="C562" s="671">
        <v>89301112</v>
      </c>
      <c r="D562" s="703" t="s">
        <v>2331</v>
      </c>
      <c r="E562" s="704" t="s">
        <v>1562</v>
      </c>
      <c r="F562" s="671" t="s">
        <v>1538</v>
      </c>
      <c r="G562" s="671" t="s">
        <v>1683</v>
      </c>
      <c r="H562" s="671" t="s">
        <v>529</v>
      </c>
      <c r="I562" s="671" t="s">
        <v>2145</v>
      </c>
      <c r="J562" s="671" t="s">
        <v>2099</v>
      </c>
      <c r="K562" s="671" t="s">
        <v>2146</v>
      </c>
      <c r="L562" s="705">
        <v>75.36</v>
      </c>
      <c r="M562" s="705">
        <v>75.36</v>
      </c>
      <c r="N562" s="671">
        <v>1</v>
      </c>
      <c r="O562" s="706">
        <v>0.5</v>
      </c>
      <c r="P562" s="705">
        <v>75.36</v>
      </c>
      <c r="Q562" s="682">
        <v>1</v>
      </c>
      <c r="R562" s="671">
        <v>1</v>
      </c>
      <c r="S562" s="682">
        <v>1</v>
      </c>
      <c r="T562" s="706">
        <v>0.5</v>
      </c>
      <c r="U562" s="242">
        <v>1</v>
      </c>
    </row>
    <row r="563" spans="1:21" ht="14.4" customHeight="1" x14ac:dyDescent="0.3">
      <c r="A563" s="680">
        <v>11</v>
      </c>
      <c r="B563" s="671" t="s">
        <v>530</v>
      </c>
      <c r="C563" s="671">
        <v>89301112</v>
      </c>
      <c r="D563" s="703" t="s">
        <v>2331</v>
      </c>
      <c r="E563" s="704" t="s">
        <v>1562</v>
      </c>
      <c r="F563" s="671" t="s">
        <v>1538</v>
      </c>
      <c r="G563" s="671" t="s">
        <v>1683</v>
      </c>
      <c r="H563" s="671" t="s">
        <v>529</v>
      </c>
      <c r="I563" s="671" t="s">
        <v>2225</v>
      </c>
      <c r="J563" s="671" t="s">
        <v>2223</v>
      </c>
      <c r="K563" s="671" t="s">
        <v>2224</v>
      </c>
      <c r="L563" s="705">
        <v>0</v>
      </c>
      <c r="M563" s="705">
        <v>0</v>
      </c>
      <c r="N563" s="671">
        <v>3</v>
      </c>
      <c r="O563" s="706">
        <v>2</v>
      </c>
      <c r="P563" s="705">
        <v>0</v>
      </c>
      <c r="Q563" s="682"/>
      <c r="R563" s="671">
        <v>2</v>
      </c>
      <c r="S563" s="682">
        <v>0.66666666666666663</v>
      </c>
      <c r="T563" s="706">
        <v>1</v>
      </c>
      <c r="U563" s="242">
        <v>0.5</v>
      </c>
    </row>
    <row r="564" spans="1:21" ht="14.4" customHeight="1" x14ac:dyDescent="0.3">
      <c r="A564" s="680">
        <v>11</v>
      </c>
      <c r="B564" s="671" t="s">
        <v>530</v>
      </c>
      <c r="C564" s="671">
        <v>89301112</v>
      </c>
      <c r="D564" s="703" t="s">
        <v>2331</v>
      </c>
      <c r="E564" s="704" t="s">
        <v>1562</v>
      </c>
      <c r="F564" s="671" t="s">
        <v>1538</v>
      </c>
      <c r="G564" s="671" t="s">
        <v>1687</v>
      </c>
      <c r="H564" s="671" t="s">
        <v>529</v>
      </c>
      <c r="I564" s="671" t="s">
        <v>1688</v>
      </c>
      <c r="J564" s="671" t="s">
        <v>1689</v>
      </c>
      <c r="K564" s="671" t="s">
        <v>1690</v>
      </c>
      <c r="L564" s="705">
        <v>111.31</v>
      </c>
      <c r="M564" s="705">
        <v>667.86</v>
      </c>
      <c r="N564" s="671">
        <v>6</v>
      </c>
      <c r="O564" s="706">
        <v>1.5</v>
      </c>
      <c r="P564" s="705">
        <v>222.62</v>
      </c>
      <c r="Q564" s="682">
        <v>0.33333333333333331</v>
      </c>
      <c r="R564" s="671">
        <v>2</v>
      </c>
      <c r="S564" s="682">
        <v>0.33333333333333331</v>
      </c>
      <c r="T564" s="706">
        <v>0.5</v>
      </c>
      <c r="U564" s="242">
        <v>0.33333333333333331</v>
      </c>
    </row>
    <row r="565" spans="1:21" ht="14.4" customHeight="1" x14ac:dyDescent="0.3">
      <c r="A565" s="680">
        <v>11</v>
      </c>
      <c r="B565" s="671" t="s">
        <v>530</v>
      </c>
      <c r="C565" s="671">
        <v>89301112</v>
      </c>
      <c r="D565" s="703" t="s">
        <v>2331</v>
      </c>
      <c r="E565" s="704" t="s">
        <v>1562</v>
      </c>
      <c r="F565" s="671" t="s">
        <v>1538</v>
      </c>
      <c r="G565" s="671" t="s">
        <v>1687</v>
      </c>
      <c r="H565" s="671" t="s">
        <v>529</v>
      </c>
      <c r="I565" s="671" t="s">
        <v>2226</v>
      </c>
      <c r="J565" s="671" t="s">
        <v>2227</v>
      </c>
      <c r="K565" s="671" t="s">
        <v>2228</v>
      </c>
      <c r="L565" s="705">
        <v>0</v>
      </c>
      <c r="M565" s="705">
        <v>0</v>
      </c>
      <c r="N565" s="671">
        <v>1</v>
      </c>
      <c r="O565" s="706">
        <v>1</v>
      </c>
      <c r="P565" s="705">
        <v>0</v>
      </c>
      <c r="Q565" s="682"/>
      <c r="R565" s="671">
        <v>1</v>
      </c>
      <c r="S565" s="682">
        <v>1</v>
      </c>
      <c r="T565" s="706">
        <v>1</v>
      </c>
      <c r="U565" s="242">
        <v>1</v>
      </c>
    </row>
    <row r="566" spans="1:21" ht="14.4" customHeight="1" x14ac:dyDescent="0.3">
      <c r="A566" s="680">
        <v>11</v>
      </c>
      <c r="B566" s="671" t="s">
        <v>530</v>
      </c>
      <c r="C566" s="671">
        <v>89301112</v>
      </c>
      <c r="D566" s="703" t="s">
        <v>2331</v>
      </c>
      <c r="E566" s="704" t="s">
        <v>1562</v>
      </c>
      <c r="F566" s="671" t="s">
        <v>1538</v>
      </c>
      <c r="G566" s="671" t="s">
        <v>2168</v>
      </c>
      <c r="H566" s="671" t="s">
        <v>529</v>
      </c>
      <c r="I566" s="671" t="s">
        <v>1200</v>
      </c>
      <c r="J566" s="671" t="s">
        <v>1201</v>
      </c>
      <c r="K566" s="671" t="s">
        <v>2169</v>
      </c>
      <c r="L566" s="705">
        <v>163.9</v>
      </c>
      <c r="M566" s="705">
        <v>327.8</v>
      </c>
      <c r="N566" s="671">
        <v>2</v>
      </c>
      <c r="O566" s="706">
        <v>2</v>
      </c>
      <c r="P566" s="705">
        <v>163.9</v>
      </c>
      <c r="Q566" s="682">
        <v>0.5</v>
      </c>
      <c r="R566" s="671">
        <v>1</v>
      </c>
      <c r="S566" s="682">
        <v>0.5</v>
      </c>
      <c r="T566" s="706">
        <v>1</v>
      </c>
      <c r="U566" s="242">
        <v>0.5</v>
      </c>
    </row>
    <row r="567" spans="1:21" ht="14.4" customHeight="1" x14ac:dyDescent="0.3">
      <c r="A567" s="680">
        <v>11</v>
      </c>
      <c r="B567" s="671" t="s">
        <v>530</v>
      </c>
      <c r="C567" s="671">
        <v>89301112</v>
      </c>
      <c r="D567" s="703" t="s">
        <v>2331</v>
      </c>
      <c r="E567" s="704" t="s">
        <v>1562</v>
      </c>
      <c r="F567" s="671" t="s">
        <v>1538</v>
      </c>
      <c r="G567" s="671" t="s">
        <v>1691</v>
      </c>
      <c r="H567" s="671" t="s">
        <v>529</v>
      </c>
      <c r="I567" s="671" t="s">
        <v>1746</v>
      </c>
      <c r="J567" s="671" t="s">
        <v>1693</v>
      </c>
      <c r="K567" s="671" t="s">
        <v>1747</v>
      </c>
      <c r="L567" s="705">
        <v>166.97</v>
      </c>
      <c r="M567" s="705">
        <v>1502.73</v>
      </c>
      <c r="N567" s="671">
        <v>9</v>
      </c>
      <c r="O567" s="706">
        <v>3.5</v>
      </c>
      <c r="P567" s="705">
        <v>667.88</v>
      </c>
      <c r="Q567" s="682">
        <v>0.44444444444444442</v>
      </c>
      <c r="R567" s="671">
        <v>4</v>
      </c>
      <c r="S567" s="682">
        <v>0.44444444444444442</v>
      </c>
      <c r="T567" s="706">
        <v>1.5</v>
      </c>
      <c r="U567" s="242">
        <v>0.42857142857142855</v>
      </c>
    </row>
    <row r="568" spans="1:21" ht="14.4" customHeight="1" x14ac:dyDescent="0.3">
      <c r="A568" s="680">
        <v>11</v>
      </c>
      <c r="B568" s="671" t="s">
        <v>530</v>
      </c>
      <c r="C568" s="671">
        <v>89301112</v>
      </c>
      <c r="D568" s="703" t="s">
        <v>2331</v>
      </c>
      <c r="E568" s="704" t="s">
        <v>1562</v>
      </c>
      <c r="F568" s="671" t="s">
        <v>1538</v>
      </c>
      <c r="G568" s="671" t="s">
        <v>1574</v>
      </c>
      <c r="H568" s="671" t="s">
        <v>529</v>
      </c>
      <c r="I568" s="671" t="s">
        <v>897</v>
      </c>
      <c r="J568" s="671" t="s">
        <v>898</v>
      </c>
      <c r="K568" s="671" t="s">
        <v>1575</v>
      </c>
      <c r="L568" s="705">
        <v>0</v>
      </c>
      <c r="M568" s="705">
        <v>0</v>
      </c>
      <c r="N568" s="671">
        <v>2</v>
      </c>
      <c r="O568" s="706">
        <v>0.5</v>
      </c>
      <c r="P568" s="705">
        <v>0</v>
      </c>
      <c r="Q568" s="682"/>
      <c r="R568" s="671">
        <v>2</v>
      </c>
      <c r="S568" s="682">
        <v>1</v>
      </c>
      <c r="T568" s="706">
        <v>0.5</v>
      </c>
      <c r="U568" s="242">
        <v>1</v>
      </c>
    </row>
    <row r="569" spans="1:21" ht="14.4" customHeight="1" x14ac:dyDescent="0.3">
      <c r="A569" s="680">
        <v>11</v>
      </c>
      <c r="B569" s="671" t="s">
        <v>530</v>
      </c>
      <c r="C569" s="671">
        <v>89301112</v>
      </c>
      <c r="D569" s="703" t="s">
        <v>2331</v>
      </c>
      <c r="E569" s="704" t="s">
        <v>1562</v>
      </c>
      <c r="F569" s="671" t="s">
        <v>1538</v>
      </c>
      <c r="G569" s="671" t="s">
        <v>1966</v>
      </c>
      <c r="H569" s="671" t="s">
        <v>529</v>
      </c>
      <c r="I569" s="671" t="s">
        <v>1967</v>
      </c>
      <c r="J569" s="671" t="s">
        <v>1968</v>
      </c>
      <c r="K569" s="671" t="s">
        <v>1969</v>
      </c>
      <c r="L569" s="705">
        <v>64.13</v>
      </c>
      <c r="M569" s="705">
        <v>192.39</v>
      </c>
      <c r="N569" s="671">
        <v>3</v>
      </c>
      <c r="O569" s="706">
        <v>1.5</v>
      </c>
      <c r="P569" s="705">
        <v>128.26</v>
      </c>
      <c r="Q569" s="682">
        <v>0.66666666666666663</v>
      </c>
      <c r="R569" s="671">
        <v>2</v>
      </c>
      <c r="S569" s="682">
        <v>0.66666666666666663</v>
      </c>
      <c r="T569" s="706">
        <v>1</v>
      </c>
      <c r="U569" s="242">
        <v>0.66666666666666663</v>
      </c>
    </row>
    <row r="570" spans="1:21" ht="14.4" customHeight="1" x14ac:dyDescent="0.3">
      <c r="A570" s="680">
        <v>11</v>
      </c>
      <c r="B570" s="671" t="s">
        <v>530</v>
      </c>
      <c r="C570" s="671">
        <v>89301112</v>
      </c>
      <c r="D570" s="703" t="s">
        <v>2331</v>
      </c>
      <c r="E570" s="704" t="s">
        <v>1562</v>
      </c>
      <c r="F570" s="671" t="s">
        <v>1538</v>
      </c>
      <c r="G570" s="671" t="s">
        <v>1814</v>
      </c>
      <c r="H570" s="671" t="s">
        <v>742</v>
      </c>
      <c r="I570" s="671" t="s">
        <v>2034</v>
      </c>
      <c r="J570" s="671" t="s">
        <v>2035</v>
      </c>
      <c r="K570" s="671" t="s">
        <v>1817</v>
      </c>
      <c r="L570" s="705">
        <v>193.26</v>
      </c>
      <c r="M570" s="705">
        <v>193.26</v>
      </c>
      <c r="N570" s="671">
        <v>1</v>
      </c>
      <c r="O570" s="706">
        <v>1</v>
      </c>
      <c r="P570" s="705"/>
      <c r="Q570" s="682">
        <v>0</v>
      </c>
      <c r="R570" s="671"/>
      <c r="S570" s="682">
        <v>0</v>
      </c>
      <c r="T570" s="706"/>
      <c r="U570" s="242">
        <v>0</v>
      </c>
    </row>
    <row r="571" spans="1:21" ht="14.4" customHeight="1" x14ac:dyDescent="0.3">
      <c r="A571" s="680">
        <v>11</v>
      </c>
      <c r="B571" s="671" t="s">
        <v>530</v>
      </c>
      <c r="C571" s="671">
        <v>89301112</v>
      </c>
      <c r="D571" s="703" t="s">
        <v>2331</v>
      </c>
      <c r="E571" s="704" t="s">
        <v>1562</v>
      </c>
      <c r="F571" s="671" t="s">
        <v>1538</v>
      </c>
      <c r="G571" s="671" t="s">
        <v>1814</v>
      </c>
      <c r="H571" s="671" t="s">
        <v>742</v>
      </c>
      <c r="I571" s="671" t="s">
        <v>2173</v>
      </c>
      <c r="J571" s="671" t="s">
        <v>2035</v>
      </c>
      <c r="K571" s="671" t="s">
        <v>2174</v>
      </c>
      <c r="L571" s="705">
        <v>386.51</v>
      </c>
      <c r="M571" s="705">
        <v>1546.04</v>
      </c>
      <c r="N571" s="671">
        <v>4</v>
      </c>
      <c r="O571" s="706">
        <v>2.5</v>
      </c>
      <c r="P571" s="705">
        <v>1546.04</v>
      </c>
      <c r="Q571" s="682">
        <v>1</v>
      </c>
      <c r="R571" s="671">
        <v>4</v>
      </c>
      <c r="S571" s="682">
        <v>1</v>
      </c>
      <c r="T571" s="706">
        <v>2.5</v>
      </c>
      <c r="U571" s="242">
        <v>1</v>
      </c>
    </row>
    <row r="572" spans="1:21" ht="14.4" customHeight="1" x14ac:dyDescent="0.3">
      <c r="A572" s="680">
        <v>11</v>
      </c>
      <c r="B572" s="671" t="s">
        <v>530</v>
      </c>
      <c r="C572" s="671">
        <v>89301112</v>
      </c>
      <c r="D572" s="703" t="s">
        <v>2331</v>
      </c>
      <c r="E572" s="704" t="s">
        <v>1562</v>
      </c>
      <c r="F572" s="671" t="s">
        <v>1538</v>
      </c>
      <c r="G572" s="671" t="s">
        <v>1576</v>
      </c>
      <c r="H572" s="671" t="s">
        <v>742</v>
      </c>
      <c r="I572" s="671" t="s">
        <v>800</v>
      </c>
      <c r="J572" s="671" t="s">
        <v>748</v>
      </c>
      <c r="K572" s="671" t="s">
        <v>801</v>
      </c>
      <c r="L572" s="705">
        <v>625.29</v>
      </c>
      <c r="M572" s="705">
        <v>2501.16</v>
      </c>
      <c r="N572" s="671">
        <v>4</v>
      </c>
      <c r="O572" s="706">
        <v>1</v>
      </c>
      <c r="P572" s="705">
        <v>2501.16</v>
      </c>
      <c r="Q572" s="682">
        <v>1</v>
      </c>
      <c r="R572" s="671">
        <v>4</v>
      </c>
      <c r="S572" s="682">
        <v>1</v>
      </c>
      <c r="T572" s="706">
        <v>1</v>
      </c>
      <c r="U572" s="242">
        <v>1</v>
      </c>
    </row>
    <row r="573" spans="1:21" ht="14.4" customHeight="1" x14ac:dyDescent="0.3">
      <c r="A573" s="680">
        <v>11</v>
      </c>
      <c r="B573" s="671" t="s">
        <v>530</v>
      </c>
      <c r="C573" s="671">
        <v>89301112</v>
      </c>
      <c r="D573" s="703" t="s">
        <v>2331</v>
      </c>
      <c r="E573" s="704" t="s">
        <v>1562</v>
      </c>
      <c r="F573" s="671" t="s">
        <v>1538</v>
      </c>
      <c r="G573" s="671" t="s">
        <v>1577</v>
      </c>
      <c r="H573" s="671" t="s">
        <v>742</v>
      </c>
      <c r="I573" s="671" t="s">
        <v>955</v>
      </c>
      <c r="J573" s="671" t="s">
        <v>557</v>
      </c>
      <c r="K573" s="671" t="s">
        <v>558</v>
      </c>
      <c r="L573" s="705">
        <v>96.63</v>
      </c>
      <c r="M573" s="705">
        <v>676.41</v>
      </c>
      <c r="N573" s="671">
        <v>7</v>
      </c>
      <c r="O573" s="706">
        <v>6</v>
      </c>
      <c r="P573" s="705">
        <v>386.52</v>
      </c>
      <c r="Q573" s="682">
        <v>0.5714285714285714</v>
      </c>
      <c r="R573" s="671">
        <v>4</v>
      </c>
      <c r="S573" s="682">
        <v>0.5714285714285714</v>
      </c>
      <c r="T573" s="706">
        <v>3</v>
      </c>
      <c r="U573" s="242">
        <v>0.5</v>
      </c>
    </row>
    <row r="574" spans="1:21" ht="14.4" customHeight="1" x14ac:dyDescent="0.3">
      <c r="A574" s="680">
        <v>11</v>
      </c>
      <c r="B574" s="671" t="s">
        <v>530</v>
      </c>
      <c r="C574" s="671">
        <v>89301112</v>
      </c>
      <c r="D574" s="703" t="s">
        <v>2331</v>
      </c>
      <c r="E574" s="704" t="s">
        <v>1562</v>
      </c>
      <c r="F574" s="671" t="s">
        <v>1538</v>
      </c>
      <c r="G574" s="671" t="s">
        <v>1577</v>
      </c>
      <c r="H574" s="671" t="s">
        <v>742</v>
      </c>
      <c r="I574" s="671" t="s">
        <v>1818</v>
      </c>
      <c r="J574" s="671" t="s">
        <v>557</v>
      </c>
      <c r="K574" s="671" t="s">
        <v>1819</v>
      </c>
      <c r="L574" s="705">
        <v>193.26</v>
      </c>
      <c r="M574" s="705">
        <v>193.26</v>
      </c>
      <c r="N574" s="671">
        <v>1</v>
      </c>
      <c r="O574" s="706">
        <v>1</v>
      </c>
      <c r="P574" s="705"/>
      <c r="Q574" s="682">
        <v>0</v>
      </c>
      <c r="R574" s="671"/>
      <c r="S574" s="682">
        <v>0</v>
      </c>
      <c r="T574" s="706"/>
      <c r="U574" s="242">
        <v>0</v>
      </c>
    </row>
    <row r="575" spans="1:21" ht="14.4" customHeight="1" x14ac:dyDescent="0.3">
      <c r="A575" s="680">
        <v>11</v>
      </c>
      <c r="B575" s="671" t="s">
        <v>530</v>
      </c>
      <c r="C575" s="671">
        <v>89301112</v>
      </c>
      <c r="D575" s="703" t="s">
        <v>2331</v>
      </c>
      <c r="E575" s="704" t="s">
        <v>1562</v>
      </c>
      <c r="F575" s="671" t="s">
        <v>1538</v>
      </c>
      <c r="G575" s="671" t="s">
        <v>1577</v>
      </c>
      <c r="H575" s="671" t="s">
        <v>529</v>
      </c>
      <c r="I575" s="671" t="s">
        <v>1762</v>
      </c>
      <c r="J575" s="671" t="s">
        <v>557</v>
      </c>
      <c r="K575" s="671" t="s">
        <v>1763</v>
      </c>
      <c r="L575" s="705">
        <v>96.63</v>
      </c>
      <c r="M575" s="705">
        <v>96.63</v>
      </c>
      <c r="N575" s="671">
        <v>1</v>
      </c>
      <c r="O575" s="706">
        <v>1</v>
      </c>
      <c r="P575" s="705">
        <v>96.63</v>
      </c>
      <c r="Q575" s="682">
        <v>1</v>
      </c>
      <c r="R575" s="671">
        <v>1</v>
      </c>
      <c r="S575" s="682">
        <v>1</v>
      </c>
      <c r="T575" s="706">
        <v>1</v>
      </c>
      <c r="U575" s="242">
        <v>1</v>
      </c>
    </row>
    <row r="576" spans="1:21" ht="14.4" customHeight="1" x14ac:dyDescent="0.3">
      <c r="A576" s="680">
        <v>11</v>
      </c>
      <c r="B576" s="671" t="s">
        <v>530</v>
      </c>
      <c r="C576" s="671">
        <v>89301112</v>
      </c>
      <c r="D576" s="703" t="s">
        <v>2331</v>
      </c>
      <c r="E576" s="704" t="s">
        <v>1562</v>
      </c>
      <c r="F576" s="671" t="s">
        <v>1538</v>
      </c>
      <c r="G576" s="671" t="s">
        <v>2229</v>
      </c>
      <c r="H576" s="671" t="s">
        <v>529</v>
      </c>
      <c r="I576" s="671" t="s">
        <v>2230</v>
      </c>
      <c r="J576" s="671" t="s">
        <v>596</v>
      </c>
      <c r="K576" s="671" t="s">
        <v>2231</v>
      </c>
      <c r="L576" s="705">
        <v>0</v>
      </c>
      <c r="M576" s="705">
        <v>0</v>
      </c>
      <c r="N576" s="671">
        <v>1</v>
      </c>
      <c r="O576" s="706">
        <v>1</v>
      </c>
      <c r="P576" s="705">
        <v>0</v>
      </c>
      <c r="Q576" s="682"/>
      <c r="R576" s="671">
        <v>1</v>
      </c>
      <c r="S576" s="682">
        <v>1</v>
      </c>
      <c r="T576" s="706">
        <v>1</v>
      </c>
      <c r="U576" s="242">
        <v>1</v>
      </c>
    </row>
    <row r="577" spans="1:21" ht="14.4" customHeight="1" x14ac:dyDescent="0.3">
      <c r="A577" s="680">
        <v>11</v>
      </c>
      <c r="B577" s="671" t="s">
        <v>530</v>
      </c>
      <c r="C577" s="671">
        <v>89301112</v>
      </c>
      <c r="D577" s="703" t="s">
        <v>2331</v>
      </c>
      <c r="E577" s="704" t="s">
        <v>1562</v>
      </c>
      <c r="F577" s="671" t="s">
        <v>1538</v>
      </c>
      <c r="G577" s="671" t="s">
        <v>2229</v>
      </c>
      <c r="H577" s="671" t="s">
        <v>529</v>
      </c>
      <c r="I577" s="671" t="s">
        <v>2232</v>
      </c>
      <c r="J577" s="671" t="s">
        <v>2233</v>
      </c>
      <c r="K577" s="671" t="s">
        <v>2234</v>
      </c>
      <c r="L577" s="705">
        <v>0</v>
      </c>
      <c r="M577" s="705">
        <v>0</v>
      </c>
      <c r="N577" s="671">
        <v>1</v>
      </c>
      <c r="O577" s="706">
        <v>0.5</v>
      </c>
      <c r="P577" s="705"/>
      <c r="Q577" s="682"/>
      <c r="R577" s="671"/>
      <c r="S577" s="682">
        <v>0</v>
      </c>
      <c r="T577" s="706"/>
      <c r="U577" s="242">
        <v>0</v>
      </c>
    </row>
    <row r="578" spans="1:21" ht="14.4" customHeight="1" x14ac:dyDescent="0.3">
      <c r="A578" s="680">
        <v>11</v>
      </c>
      <c r="B578" s="671" t="s">
        <v>530</v>
      </c>
      <c r="C578" s="671">
        <v>89301112</v>
      </c>
      <c r="D578" s="703" t="s">
        <v>2331</v>
      </c>
      <c r="E578" s="704" t="s">
        <v>1562</v>
      </c>
      <c r="F578" s="671" t="s">
        <v>1538</v>
      </c>
      <c r="G578" s="671" t="s">
        <v>1586</v>
      </c>
      <c r="H578" s="671" t="s">
        <v>529</v>
      </c>
      <c r="I578" s="671" t="s">
        <v>607</v>
      </c>
      <c r="J578" s="671" t="s">
        <v>1587</v>
      </c>
      <c r="K578" s="671" t="s">
        <v>1588</v>
      </c>
      <c r="L578" s="705">
        <v>0</v>
      </c>
      <c r="M578" s="705">
        <v>0</v>
      </c>
      <c r="N578" s="671">
        <v>2</v>
      </c>
      <c r="O578" s="706">
        <v>0.5</v>
      </c>
      <c r="P578" s="705">
        <v>0</v>
      </c>
      <c r="Q578" s="682"/>
      <c r="R578" s="671">
        <v>2</v>
      </c>
      <c r="S578" s="682">
        <v>1</v>
      </c>
      <c r="T578" s="706">
        <v>0.5</v>
      </c>
      <c r="U578" s="242">
        <v>1</v>
      </c>
    </row>
    <row r="579" spans="1:21" ht="14.4" customHeight="1" x14ac:dyDescent="0.3">
      <c r="A579" s="680">
        <v>11</v>
      </c>
      <c r="B579" s="671" t="s">
        <v>530</v>
      </c>
      <c r="C579" s="671">
        <v>89301112</v>
      </c>
      <c r="D579" s="703" t="s">
        <v>2331</v>
      </c>
      <c r="E579" s="704" t="s">
        <v>1562</v>
      </c>
      <c r="F579" s="671" t="s">
        <v>1538</v>
      </c>
      <c r="G579" s="671" t="s">
        <v>2235</v>
      </c>
      <c r="H579" s="671" t="s">
        <v>529</v>
      </c>
      <c r="I579" s="671" t="s">
        <v>2236</v>
      </c>
      <c r="J579" s="671" t="s">
        <v>2237</v>
      </c>
      <c r="K579" s="671" t="s">
        <v>2238</v>
      </c>
      <c r="L579" s="705">
        <v>219.94</v>
      </c>
      <c r="M579" s="705">
        <v>219.94</v>
      </c>
      <c r="N579" s="671">
        <v>1</v>
      </c>
      <c r="O579" s="706">
        <v>1</v>
      </c>
      <c r="P579" s="705">
        <v>219.94</v>
      </c>
      <c r="Q579" s="682">
        <v>1</v>
      </c>
      <c r="R579" s="671">
        <v>1</v>
      </c>
      <c r="S579" s="682">
        <v>1</v>
      </c>
      <c r="T579" s="706">
        <v>1</v>
      </c>
      <c r="U579" s="242">
        <v>1</v>
      </c>
    </row>
    <row r="580" spans="1:21" ht="14.4" customHeight="1" x14ac:dyDescent="0.3">
      <c r="A580" s="680">
        <v>11</v>
      </c>
      <c r="B580" s="671" t="s">
        <v>530</v>
      </c>
      <c r="C580" s="671">
        <v>89301112</v>
      </c>
      <c r="D580" s="703" t="s">
        <v>2331</v>
      </c>
      <c r="E580" s="704" t="s">
        <v>1562</v>
      </c>
      <c r="F580" s="671" t="s">
        <v>1538</v>
      </c>
      <c r="G580" s="671" t="s">
        <v>1613</v>
      </c>
      <c r="H580" s="671" t="s">
        <v>742</v>
      </c>
      <c r="I580" s="671" t="s">
        <v>2239</v>
      </c>
      <c r="J580" s="671" t="s">
        <v>2240</v>
      </c>
      <c r="K580" s="671" t="s">
        <v>1500</v>
      </c>
      <c r="L580" s="705">
        <v>196.46</v>
      </c>
      <c r="M580" s="705">
        <v>196.46</v>
      </c>
      <c r="N580" s="671">
        <v>1</v>
      </c>
      <c r="O580" s="706">
        <v>1</v>
      </c>
      <c r="P580" s="705"/>
      <c r="Q580" s="682">
        <v>0</v>
      </c>
      <c r="R580" s="671"/>
      <c r="S580" s="682">
        <v>0</v>
      </c>
      <c r="T580" s="706"/>
      <c r="U580" s="242">
        <v>0</v>
      </c>
    </row>
    <row r="581" spans="1:21" ht="14.4" customHeight="1" x14ac:dyDescent="0.3">
      <c r="A581" s="680">
        <v>11</v>
      </c>
      <c r="B581" s="671" t="s">
        <v>530</v>
      </c>
      <c r="C581" s="671">
        <v>89301112</v>
      </c>
      <c r="D581" s="703" t="s">
        <v>2331</v>
      </c>
      <c r="E581" s="704" t="s">
        <v>1562</v>
      </c>
      <c r="F581" s="671" t="s">
        <v>1538</v>
      </c>
      <c r="G581" s="671" t="s">
        <v>1613</v>
      </c>
      <c r="H581" s="671" t="s">
        <v>742</v>
      </c>
      <c r="I581" s="671" t="s">
        <v>970</v>
      </c>
      <c r="J581" s="671" t="s">
        <v>763</v>
      </c>
      <c r="K581" s="671" t="s">
        <v>1495</v>
      </c>
      <c r="L581" s="705">
        <v>32.74</v>
      </c>
      <c r="M581" s="705">
        <v>32.74</v>
      </c>
      <c r="N581" s="671">
        <v>1</v>
      </c>
      <c r="O581" s="706">
        <v>1</v>
      </c>
      <c r="P581" s="705"/>
      <c r="Q581" s="682">
        <v>0</v>
      </c>
      <c r="R581" s="671"/>
      <c r="S581" s="682">
        <v>0</v>
      </c>
      <c r="T581" s="706"/>
      <c r="U581" s="242">
        <v>0</v>
      </c>
    </row>
    <row r="582" spans="1:21" ht="14.4" customHeight="1" x14ac:dyDescent="0.3">
      <c r="A582" s="680">
        <v>11</v>
      </c>
      <c r="B582" s="671" t="s">
        <v>530</v>
      </c>
      <c r="C582" s="671">
        <v>89301112</v>
      </c>
      <c r="D582" s="703" t="s">
        <v>2331</v>
      </c>
      <c r="E582" s="704" t="s">
        <v>1562</v>
      </c>
      <c r="F582" s="671" t="s">
        <v>1538</v>
      </c>
      <c r="G582" s="671" t="s">
        <v>1613</v>
      </c>
      <c r="H582" s="671" t="s">
        <v>742</v>
      </c>
      <c r="I582" s="671" t="s">
        <v>1695</v>
      </c>
      <c r="J582" s="671" t="s">
        <v>1629</v>
      </c>
      <c r="K582" s="671" t="s">
        <v>1696</v>
      </c>
      <c r="L582" s="705">
        <v>314.33999999999997</v>
      </c>
      <c r="M582" s="705">
        <v>628.67999999999995</v>
      </c>
      <c r="N582" s="671">
        <v>2</v>
      </c>
      <c r="O582" s="706">
        <v>1</v>
      </c>
      <c r="P582" s="705">
        <v>314.33999999999997</v>
      </c>
      <c r="Q582" s="682">
        <v>0.5</v>
      </c>
      <c r="R582" s="671">
        <v>1</v>
      </c>
      <c r="S582" s="682">
        <v>0.5</v>
      </c>
      <c r="T582" s="706">
        <v>0.5</v>
      </c>
      <c r="U582" s="242">
        <v>0.5</v>
      </c>
    </row>
    <row r="583" spans="1:21" ht="14.4" customHeight="1" x14ac:dyDescent="0.3">
      <c r="A583" s="680">
        <v>11</v>
      </c>
      <c r="B583" s="671" t="s">
        <v>530</v>
      </c>
      <c r="C583" s="671">
        <v>89301112</v>
      </c>
      <c r="D583" s="703" t="s">
        <v>2331</v>
      </c>
      <c r="E583" s="704" t="s">
        <v>1562</v>
      </c>
      <c r="F583" s="671" t="s">
        <v>1538</v>
      </c>
      <c r="G583" s="671" t="s">
        <v>1672</v>
      </c>
      <c r="H583" s="671" t="s">
        <v>529</v>
      </c>
      <c r="I583" s="671" t="s">
        <v>2241</v>
      </c>
      <c r="J583" s="671" t="s">
        <v>2242</v>
      </c>
      <c r="K583" s="671" t="s">
        <v>2243</v>
      </c>
      <c r="L583" s="705">
        <v>0</v>
      </c>
      <c r="M583" s="705">
        <v>0</v>
      </c>
      <c r="N583" s="671">
        <v>1</v>
      </c>
      <c r="O583" s="706">
        <v>1</v>
      </c>
      <c r="P583" s="705"/>
      <c r="Q583" s="682"/>
      <c r="R583" s="671"/>
      <c r="S583" s="682">
        <v>0</v>
      </c>
      <c r="T583" s="706"/>
      <c r="U583" s="242">
        <v>0</v>
      </c>
    </row>
    <row r="584" spans="1:21" ht="14.4" customHeight="1" x14ac:dyDescent="0.3">
      <c r="A584" s="680">
        <v>11</v>
      </c>
      <c r="B584" s="671" t="s">
        <v>530</v>
      </c>
      <c r="C584" s="671">
        <v>89301112</v>
      </c>
      <c r="D584" s="703" t="s">
        <v>2331</v>
      </c>
      <c r="E584" s="704" t="s">
        <v>1562</v>
      </c>
      <c r="F584" s="671" t="s">
        <v>1538</v>
      </c>
      <c r="G584" s="671" t="s">
        <v>1672</v>
      </c>
      <c r="H584" s="671" t="s">
        <v>529</v>
      </c>
      <c r="I584" s="671" t="s">
        <v>1771</v>
      </c>
      <c r="J584" s="671" t="s">
        <v>1674</v>
      </c>
      <c r="K584" s="671" t="s">
        <v>1772</v>
      </c>
      <c r="L584" s="705">
        <v>0</v>
      </c>
      <c r="M584" s="705">
        <v>0</v>
      </c>
      <c r="N584" s="671">
        <v>1</v>
      </c>
      <c r="O584" s="706">
        <v>0.5</v>
      </c>
      <c r="P584" s="705">
        <v>0</v>
      </c>
      <c r="Q584" s="682"/>
      <c r="R584" s="671">
        <v>1</v>
      </c>
      <c r="S584" s="682">
        <v>1</v>
      </c>
      <c r="T584" s="706">
        <v>0.5</v>
      </c>
      <c r="U584" s="242">
        <v>1</v>
      </c>
    </row>
    <row r="585" spans="1:21" ht="14.4" customHeight="1" x14ac:dyDescent="0.3">
      <c r="A585" s="680">
        <v>11</v>
      </c>
      <c r="B585" s="671" t="s">
        <v>530</v>
      </c>
      <c r="C585" s="671">
        <v>89301112</v>
      </c>
      <c r="D585" s="703" t="s">
        <v>2331</v>
      </c>
      <c r="E585" s="704" t="s">
        <v>1562</v>
      </c>
      <c r="F585" s="671" t="s">
        <v>1539</v>
      </c>
      <c r="G585" s="671" t="s">
        <v>1700</v>
      </c>
      <c r="H585" s="671" t="s">
        <v>529</v>
      </c>
      <c r="I585" s="671" t="s">
        <v>1701</v>
      </c>
      <c r="J585" s="671" t="s">
        <v>1702</v>
      </c>
      <c r="K585" s="671" t="s">
        <v>1703</v>
      </c>
      <c r="L585" s="705">
        <v>0</v>
      </c>
      <c r="M585" s="705">
        <v>0</v>
      </c>
      <c r="N585" s="671">
        <v>4</v>
      </c>
      <c r="O585" s="706">
        <v>4</v>
      </c>
      <c r="P585" s="705"/>
      <c r="Q585" s="682"/>
      <c r="R585" s="671"/>
      <c r="S585" s="682">
        <v>0</v>
      </c>
      <c r="T585" s="706"/>
      <c r="U585" s="242">
        <v>0</v>
      </c>
    </row>
    <row r="586" spans="1:21" ht="14.4" customHeight="1" x14ac:dyDescent="0.3">
      <c r="A586" s="680">
        <v>11</v>
      </c>
      <c r="B586" s="671" t="s">
        <v>530</v>
      </c>
      <c r="C586" s="671">
        <v>89301112</v>
      </c>
      <c r="D586" s="703" t="s">
        <v>2331</v>
      </c>
      <c r="E586" s="704" t="s">
        <v>1562</v>
      </c>
      <c r="F586" s="671" t="s">
        <v>1539</v>
      </c>
      <c r="G586" s="671" t="s">
        <v>1589</v>
      </c>
      <c r="H586" s="671" t="s">
        <v>529</v>
      </c>
      <c r="I586" s="671" t="s">
        <v>1665</v>
      </c>
      <c r="J586" s="671" t="s">
        <v>1666</v>
      </c>
      <c r="K586" s="671" t="s">
        <v>1667</v>
      </c>
      <c r="L586" s="705">
        <v>200</v>
      </c>
      <c r="M586" s="705">
        <v>1600</v>
      </c>
      <c r="N586" s="671">
        <v>8</v>
      </c>
      <c r="O586" s="706">
        <v>4</v>
      </c>
      <c r="P586" s="705">
        <v>1600</v>
      </c>
      <c r="Q586" s="682">
        <v>1</v>
      </c>
      <c r="R586" s="671">
        <v>8</v>
      </c>
      <c r="S586" s="682">
        <v>1</v>
      </c>
      <c r="T586" s="706">
        <v>4</v>
      </c>
      <c r="U586" s="242">
        <v>1</v>
      </c>
    </row>
    <row r="587" spans="1:21" ht="14.4" customHeight="1" x14ac:dyDescent="0.3">
      <c r="A587" s="680">
        <v>11</v>
      </c>
      <c r="B587" s="671" t="s">
        <v>530</v>
      </c>
      <c r="C587" s="671">
        <v>89301112</v>
      </c>
      <c r="D587" s="703" t="s">
        <v>2331</v>
      </c>
      <c r="E587" s="704" t="s">
        <v>1562</v>
      </c>
      <c r="F587" s="671" t="s">
        <v>1539</v>
      </c>
      <c r="G587" s="671" t="s">
        <v>1589</v>
      </c>
      <c r="H587" s="671" t="s">
        <v>529</v>
      </c>
      <c r="I587" s="671" t="s">
        <v>1590</v>
      </c>
      <c r="J587" s="671" t="s">
        <v>1591</v>
      </c>
      <c r="K587" s="671" t="s">
        <v>1592</v>
      </c>
      <c r="L587" s="705">
        <v>278.75</v>
      </c>
      <c r="M587" s="705">
        <v>5017.5</v>
      </c>
      <c r="N587" s="671">
        <v>18</v>
      </c>
      <c r="O587" s="706">
        <v>9</v>
      </c>
      <c r="P587" s="705">
        <v>5017.5</v>
      </c>
      <c r="Q587" s="682">
        <v>1</v>
      </c>
      <c r="R587" s="671">
        <v>18</v>
      </c>
      <c r="S587" s="682">
        <v>1</v>
      </c>
      <c r="T587" s="706">
        <v>9</v>
      </c>
      <c r="U587" s="242">
        <v>1</v>
      </c>
    </row>
    <row r="588" spans="1:21" ht="14.4" customHeight="1" x14ac:dyDescent="0.3">
      <c r="A588" s="680">
        <v>11</v>
      </c>
      <c r="B588" s="671" t="s">
        <v>530</v>
      </c>
      <c r="C588" s="671">
        <v>89301112</v>
      </c>
      <c r="D588" s="703" t="s">
        <v>2331</v>
      </c>
      <c r="E588" s="704" t="s">
        <v>1562</v>
      </c>
      <c r="F588" s="671" t="s">
        <v>1539</v>
      </c>
      <c r="G588" s="671" t="s">
        <v>1711</v>
      </c>
      <c r="H588" s="671" t="s">
        <v>529</v>
      </c>
      <c r="I588" s="671" t="s">
        <v>1712</v>
      </c>
      <c r="J588" s="671" t="s">
        <v>1713</v>
      </c>
      <c r="K588" s="671" t="s">
        <v>1714</v>
      </c>
      <c r="L588" s="705">
        <v>1659.44</v>
      </c>
      <c r="M588" s="705">
        <v>6637.76</v>
      </c>
      <c r="N588" s="671">
        <v>4</v>
      </c>
      <c r="O588" s="706">
        <v>4</v>
      </c>
      <c r="P588" s="705">
        <v>6637.76</v>
      </c>
      <c r="Q588" s="682">
        <v>1</v>
      </c>
      <c r="R588" s="671">
        <v>4</v>
      </c>
      <c r="S588" s="682">
        <v>1</v>
      </c>
      <c r="T588" s="706">
        <v>4</v>
      </c>
      <c r="U588" s="242">
        <v>1</v>
      </c>
    </row>
    <row r="589" spans="1:21" ht="14.4" customHeight="1" x14ac:dyDescent="0.3">
      <c r="A589" s="680">
        <v>11</v>
      </c>
      <c r="B589" s="671" t="s">
        <v>530</v>
      </c>
      <c r="C589" s="671">
        <v>89301112</v>
      </c>
      <c r="D589" s="703" t="s">
        <v>2331</v>
      </c>
      <c r="E589" s="704" t="s">
        <v>1562</v>
      </c>
      <c r="F589" s="671" t="s">
        <v>1539</v>
      </c>
      <c r="G589" s="671" t="s">
        <v>1593</v>
      </c>
      <c r="H589" s="671" t="s">
        <v>529</v>
      </c>
      <c r="I589" s="671" t="s">
        <v>2244</v>
      </c>
      <c r="J589" s="671" t="s">
        <v>2245</v>
      </c>
      <c r="K589" s="671" t="s">
        <v>2246</v>
      </c>
      <c r="L589" s="705">
        <v>653.76</v>
      </c>
      <c r="M589" s="705">
        <v>1307.52</v>
      </c>
      <c r="N589" s="671">
        <v>2</v>
      </c>
      <c r="O589" s="706">
        <v>1</v>
      </c>
      <c r="P589" s="705">
        <v>1307.52</v>
      </c>
      <c r="Q589" s="682">
        <v>1</v>
      </c>
      <c r="R589" s="671">
        <v>2</v>
      </c>
      <c r="S589" s="682">
        <v>1</v>
      </c>
      <c r="T589" s="706">
        <v>1</v>
      </c>
      <c r="U589" s="242">
        <v>1</v>
      </c>
    </row>
    <row r="590" spans="1:21" ht="14.4" customHeight="1" x14ac:dyDescent="0.3">
      <c r="A590" s="680">
        <v>11</v>
      </c>
      <c r="B590" s="671" t="s">
        <v>530</v>
      </c>
      <c r="C590" s="671">
        <v>89301112</v>
      </c>
      <c r="D590" s="703" t="s">
        <v>2331</v>
      </c>
      <c r="E590" s="704" t="s">
        <v>1562</v>
      </c>
      <c r="F590" s="671" t="s">
        <v>1539</v>
      </c>
      <c r="G590" s="671" t="s">
        <v>1593</v>
      </c>
      <c r="H590" s="671" t="s">
        <v>529</v>
      </c>
      <c r="I590" s="671" t="s">
        <v>1606</v>
      </c>
      <c r="J590" s="671" t="s">
        <v>1607</v>
      </c>
      <c r="K590" s="671" t="s">
        <v>1608</v>
      </c>
      <c r="L590" s="705">
        <v>971.25</v>
      </c>
      <c r="M590" s="705">
        <v>1942.5</v>
      </c>
      <c r="N590" s="671">
        <v>2</v>
      </c>
      <c r="O590" s="706">
        <v>2</v>
      </c>
      <c r="P590" s="705">
        <v>1942.5</v>
      </c>
      <c r="Q590" s="682">
        <v>1</v>
      </c>
      <c r="R590" s="671">
        <v>2</v>
      </c>
      <c r="S590" s="682">
        <v>1</v>
      </c>
      <c r="T590" s="706">
        <v>2</v>
      </c>
      <c r="U590" s="242">
        <v>1</v>
      </c>
    </row>
    <row r="591" spans="1:21" ht="14.4" customHeight="1" x14ac:dyDescent="0.3">
      <c r="A591" s="680">
        <v>11</v>
      </c>
      <c r="B591" s="671" t="s">
        <v>530</v>
      </c>
      <c r="C591" s="671">
        <v>89301112</v>
      </c>
      <c r="D591" s="703" t="s">
        <v>2331</v>
      </c>
      <c r="E591" s="704" t="s">
        <v>1562</v>
      </c>
      <c r="F591" s="671" t="s">
        <v>1539</v>
      </c>
      <c r="G591" s="671" t="s">
        <v>1593</v>
      </c>
      <c r="H591" s="671" t="s">
        <v>529</v>
      </c>
      <c r="I591" s="671" t="s">
        <v>1833</v>
      </c>
      <c r="J591" s="671" t="s">
        <v>1834</v>
      </c>
      <c r="K591" s="671" t="s">
        <v>1835</v>
      </c>
      <c r="L591" s="705">
        <v>180</v>
      </c>
      <c r="M591" s="705">
        <v>720</v>
      </c>
      <c r="N591" s="671">
        <v>4</v>
      </c>
      <c r="O591" s="706">
        <v>4</v>
      </c>
      <c r="P591" s="705">
        <v>540</v>
      </c>
      <c r="Q591" s="682">
        <v>0.75</v>
      </c>
      <c r="R591" s="671">
        <v>3</v>
      </c>
      <c r="S591" s="682">
        <v>0.75</v>
      </c>
      <c r="T591" s="706">
        <v>3</v>
      </c>
      <c r="U591" s="242">
        <v>0.75</v>
      </c>
    </row>
    <row r="592" spans="1:21" ht="14.4" customHeight="1" x14ac:dyDescent="0.3">
      <c r="A592" s="680">
        <v>11</v>
      </c>
      <c r="B592" s="671" t="s">
        <v>530</v>
      </c>
      <c r="C592" s="671">
        <v>89301112</v>
      </c>
      <c r="D592" s="703" t="s">
        <v>2331</v>
      </c>
      <c r="E592" s="704" t="s">
        <v>1562</v>
      </c>
      <c r="F592" s="671" t="s">
        <v>1539</v>
      </c>
      <c r="G592" s="671" t="s">
        <v>1593</v>
      </c>
      <c r="H592" s="671" t="s">
        <v>529</v>
      </c>
      <c r="I592" s="671" t="s">
        <v>2247</v>
      </c>
      <c r="J592" s="671" t="s">
        <v>2248</v>
      </c>
      <c r="K592" s="671" t="s">
        <v>2249</v>
      </c>
      <c r="L592" s="705">
        <v>579.94000000000005</v>
      </c>
      <c r="M592" s="705">
        <v>1159.8800000000001</v>
      </c>
      <c r="N592" s="671">
        <v>2</v>
      </c>
      <c r="O592" s="706">
        <v>1</v>
      </c>
      <c r="P592" s="705">
        <v>1159.8800000000001</v>
      </c>
      <c r="Q592" s="682">
        <v>1</v>
      </c>
      <c r="R592" s="671">
        <v>2</v>
      </c>
      <c r="S592" s="682">
        <v>1</v>
      </c>
      <c r="T592" s="706">
        <v>1</v>
      </c>
      <c r="U592" s="242">
        <v>1</v>
      </c>
    </row>
    <row r="593" spans="1:21" ht="14.4" customHeight="1" x14ac:dyDescent="0.3">
      <c r="A593" s="680">
        <v>11</v>
      </c>
      <c r="B593" s="671" t="s">
        <v>530</v>
      </c>
      <c r="C593" s="671">
        <v>89301112</v>
      </c>
      <c r="D593" s="703" t="s">
        <v>2331</v>
      </c>
      <c r="E593" s="704" t="s">
        <v>1562</v>
      </c>
      <c r="F593" s="671" t="s">
        <v>1539</v>
      </c>
      <c r="G593" s="671" t="s">
        <v>1593</v>
      </c>
      <c r="H593" s="671" t="s">
        <v>529</v>
      </c>
      <c r="I593" s="671" t="s">
        <v>1726</v>
      </c>
      <c r="J593" s="671" t="s">
        <v>1727</v>
      </c>
      <c r="K593" s="671" t="s">
        <v>1728</v>
      </c>
      <c r="L593" s="705">
        <v>1600</v>
      </c>
      <c r="M593" s="705">
        <v>1600</v>
      </c>
      <c r="N593" s="671">
        <v>1</v>
      </c>
      <c r="O593" s="706">
        <v>1</v>
      </c>
      <c r="P593" s="705">
        <v>1600</v>
      </c>
      <c r="Q593" s="682">
        <v>1</v>
      </c>
      <c r="R593" s="671">
        <v>1</v>
      </c>
      <c r="S593" s="682">
        <v>1</v>
      </c>
      <c r="T593" s="706">
        <v>1</v>
      </c>
      <c r="U593" s="242">
        <v>1</v>
      </c>
    </row>
    <row r="594" spans="1:21" ht="14.4" customHeight="1" x14ac:dyDescent="0.3">
      <c r="A594" s="680">
        <v>11</v>
      </c>
      <c r="B594" s="671" t="s">
        <v>530</v>
      </c>
      <c r="C594" s="671">
        <v>89301112</v>
      </c>
      <c r="D594" s="703" t="s">
        <v>2331</v>
      </c>
      <c r="E594" s="704" t="s">
        <v>1562</v>
      </c>
      <c r="F594" s="671" t="s">
        <v>1539</v>
      </c>
      <c r="G594" s="671" t="s">
        <v>1593</v>
      </c>
      <c r="H594" s="671" t="s">
        <v>529</v>
      </c>
      <c r="I594" s="671" t="s">
        <v>2250</v>
      </c>
      <c r="J594" s="671" t="s">
        <v>2251</v>
      </c>
      <c r="K594" s="671" t="s">
        <v>2252</v>
      </c>
      <c r="L594" s="705">
        <v>350</v>
      </c>
      <c r="M594" s="705">
        <v>350</v>
      </c>
      <c r="N594" s="671">
        <v>1</v>
      </c>
      <c r="O594" s="706">
        <v>1</v>
      </c>
      <c r="P594" s="705"/>
      <c r="Q594" s="682">
        <v>0</v>
      </c>
      <c r="R594" s="671"/>
      <c r="S594" s="682">
        <v>0</v>
      </c>
      <c r="T594" s="706"/>
      <c r="U594" s="242">
        <v>0</v>
      </c>
    </row>
    <row r="595" spans="1:21" ht="14.4" customHeight="1" x14ac:dyDescent="0.3">
      <c r="A595" s="680">
        <v>11</v>
      </c>
      <c r="B595" s="671" t="s">
        <v>530</v>
      </c>
      <c r="C595" s="671">
        <v>89301112</v>
      </c>
      <c r="D595" s="703" t="s">
        <v>2331</v>
      </c>
      <c r="E595" s="704" t="s">
        <v>1563</v>
      </c>
      <c r="F595" s="671" t="s">
        <v>1538</v>
      </c>
      <c r="G595" s="671" t="s">
        <v>1569</v>
      </c>
      <c r="H595" s="671" t="s">
        <v>742</v>
      </c>
      <c r="I595" s="671" t="s">
        <v>1121</v>
      </c>
      <c r="J595" s="671" t="s">
        <v>1502</v>
      </c>
      <c r="K595" s="671" t="s">
        <v>1503</v>
      </c>
      <c r="L595" s="705">
        <v>333.31</v>
      </c>
      <c r="M595" s="705">
        <v>666.62</v>
      </c>
      <c r="N595" s="671">
        <v>2</v>
      </c>
      <c r="O595" s="706">
        <v>1</v>
      </c>
      <c r="P595" s="705">
        <v>666.62</v>
      </c>
      <c r="Q595" s="682">
        <v>1</v>
      </c>
      <c r="R595" s="671">
        <v>2</v>
      </c>
      <c r="S595" s="682">
        <v>1</v>
      </c>
      <c r="T595" s="706">
        <v>1</v>
      </c>
      <c r="U595" s="242">
        <v>1</v>
      </c>
    </row>
    <row r="596" spans="1:21" ht="14.4" customHeight="1" x14ac:dyDescent="0.3">
      <c r="A596" s="680">
        <v>11</v>
      </c>
      <c r="B596" s="671" t="s">
        <v>530</v>
      </c>
      <c r="C596" s="671">
        <v>89301112</v>
      </c>
      <c r="D596" s="703" t="s">
        <v>2331</v>
      </c>
      <c r="E596" s="704" t="s">
        <v>1563</v>
      </c>
      <c r="F596" s="671" t="s">
        <v>1538</v>
      </c>
      <c r="G596" s="671" t="s">
        <v>1570</v>
      </c>
      <c r="H596" s="671" t="s">
        <v>742</v>
      </c>
      <c r="I596" s="671" t="s">
        <v>831</v>
      </c>
      <c r="J596" s="671" t="s">
        <v>832</v>
      </c>
      <c r="K596" s="671" t="s">
        <v>1471</v>
      </c>
      <c r="L596" s="705">
        <v>184.22</v>
      </c>
      <c r="M596" s="705">
        <v>368.44</v>
      </c>
      <c r="N596" s="671">
        <v>2</v>
      </c>
      <c r="O596" s="706">
        <v>1</v>
      </c>
      <c r="P596" s="705"/>
      <c r="Q596" s="682">
        <v>0</v>
      </c>
      <c r="R596" s="671"/>
      <c r="S596" s="682">
        <v>0</v>
      </c>
      <c r="T596" s="706"/>
      <c r="U596" s="242">
        <v>0</v>
      </c>
    </row>
    <row r="597" spans="1:21" ht="14.4" customHeight="1" x14ac:dyDescent="0.3">
      <c r="A597" s="680">
        <v>11</v>
      </c>
      <c r="B597" s="671" t="s">
        <v>530</v>
      </c>
      <c r="C597" s="671">
        <v>89301112</v>
      </c>
      <c r="D597" s="703" t="s">
        <v>2331</v>
      </c>
      <c r="E597" s="704" t="s">
        <v>1563</v>
      </c>
      <c r="F597" s="671" t="s">
        <v>1538</v>
      </c>
      <c r="G597" s="671" t="s">
        <v>2253</v>
      </c>
      <c r="H597" s="671" t="s">
        <v>742</v>
      </c>
      <c r="I597" s="671" t="s">
        <v>2254</v>
      </c>
      <c r="J597" s="671" t="s">
        <v>2255</v>
      </c>
      <c r="K597" s="671" t="s">
        <v>2256</v>
      </c>
      <c r="L597" s="705">
        <v>162.13</v>
      </c>
      <c r="M597" s="705">
        <v>162.13</v>
      </c>
      <c r="N597" s="671">
        <v>1</v>
      </c>
      <c r="O597" s="706">
        <v>0.5</v>
      </c>
      <c r="P597" s="705"/>
      <c r="Q597" s="682">
        <v>0</v>
      </c>
      <c r="R597" s="671"/>
      <c r="S597" s="682">
        <v>0</v>
      </c>
      <c r="T597" s="706"/>
      <c r="U597" s="242">
        <v>0</v>
      </c>
    </row>
    <row r="598" spans="1:21" ht="14.4" customHeight="1" x14ac:dyDescent="0.3">
      <c r="A598" s="680">
        <v>11</v>
      </c>
      <c r="B598" s="671" t="s">
        <v>530</v>
      </c>
      <c r="C598" s="671">
        <v>89301112</v>
      </c>
      <c r="D598" s="703" t="s">
        <v>2331</v>
      </c>
      <c r="E598" s="704" t="s">
        <v>1563</v>
      </c>
      <c r="F598" s="671" t="s">
        <v>1538</v>
      </c>
      <c r="G598" s="671" t="s">
        <v>1683</v>
      </c>
      <c r="H598" s="671" t="s">
        <v>529</v>
      </c>
      <c r="I598" s="671" t="s">
        <v>689</v>
      </c>
      <c r="J598" s="671" t="s">
        <v>690</v>
      </c>
      <c r="K598" s="671" t="s">
        <v>691</v>
      </c>
      <c r="L598" s="705">
        <v>84.78</v>
      </c>
      <c r="M598" s="705">
        <v>678.24</v>
      </c>
      <c r="N598" s="671">
        <v>8</v>
      </c>
      <c r="O598" s="706">
        <v>3.5</v>
      </c>
      <c r="P598" s="705">
        <v>254.34</v>
      </c>
      <c r="Q598" s="682">
        <v>0.375</v>
      </c>
      <c r="R598" s="671">
        <v>3</v>
      </c>
      <c r="S598" s="682">
        <v>0.375</v>
      </c>
      <c r="T598" s="706">
        <v>1.5</v>
      </c>
      <c r="U598" s="242">
        <v>0.42857142857142855</v>
      </c>
    </row>
    <row r="599" spans="1:21" ht="14.4" customHeight="1" x14ac:dyDescent="0.3">
      <c r="A599" s="680">
        <v>11</v>
      </c>
      <c r="B599" s="671" t="s">
        <v>530</v>
      </c>
      <c r="C599" s="671">
        <v>89301112</v>
      </c>
      <c r="D599" s="703" t="s">
        <v>2331</v>
      </c>
      <c r="E599" s="704" t="s">
        <v>1563</v>
      </c>
      <c r="F599" s="671" t="s">
        <v>1538</v>
      </c>
      <c r="G599" s="671" t="s">
        <v>1683</v>
      </c>
      <c r="H599" s="671" t="s">
        <v>529</v>
      </c>
      <c r="I599" s="671" t="s">
        <v>2098</v>
      </c>
      <c r="J599" s="671" t="s">
        <v>2099</v>
      </c>
      <c r="K599" s="671" t="s">
        <v>2100</v>
      </c>
      <c r="L599" s="705">
        <v>0</v>
      </c>
      <c r="M599" s="705">
        <v>0</v>
      </c>
      <c r="N599" s="671">
        <v>3</v>
      </c>
      <c r="O599" s="706">
        <v>2.5</v>
      </c>
      <c r="P599" s="705">
        <v>0</v>
      </c>
      <c r="Q599" s="682"/>
      <c r="R599" s="671">
        <v>2</v>
      </c>
      <c r="S599" s="682">
        <v>0.66666666666666663</v>
      </c>
      <c r="T599" s="706">
        <v>2</v>
      </c>
      <c r="U599" s="242">
        <v>0.8</v>
      </c>
    </row>
    <row r="600" spans="1:21" ht="14.4" customHeight="1" x14ac:dyDescent="0.3">
      <c r="A600" s="680">
        <v>11</v>
      </c>
      <c r="B600" s="671" t="s">
        <v>530</v>
      </c>
      <c r="C600" s="671">
        <v>89301112</v>
      </c>
      <c r="D600" s="703" t="s">
        <v>2331</v>
      </c>
      <c r="E600" s="704" t="s">
        <v>1563</v>
      </c>
      <c r="F600" s="671" t="s">
        <v>1538</v>
      </c>
      <c r="G600" s="671" t="s">
        <v>1683</v>
      </c>
      <c r="H600" s="671" t="s">
        <v>529</v>
      </c>
      <c r="I600" s="671" t="s">
        <v>1732</v>
      </c>
      <c r="J600" s="671" t="s">
        <v>1733</v>
      </c>
      <c r="K600" s="671" t="s">
        <v>1734</v>
      </c>
      <c r="L600" s="705">
        <v>113.04</v>
      </c>
      <c r="M600" s="705">
        <v>339.12</v>
      </c>
      <c r="N600" s="671">
        <v>3</v>
      </c>
      <c r="O600" s="706">
        <v>1</v>
      </c>
      <c r="P600" s="705"/>
      <c r="Q600" s="682">
        <v>0</v>
      </c>
      <c r="R600" s="671"/>
      <c r="S600" s="682">
        <v>0</v>
      </c>
      <c r="T600" s="706"/>
      <c r="U600" s="242">
        <v>0</v>
      </c>
    </row>
    <row r="601" spans="1:21" ht="14.4" customHeight="1" x14ac:dyDescent="0.3">
      <c r="A601" s="680">
        <v>11</v>
      </c>
      <c r="B601" s="671" t="s">
        <v>530</v>
      </c>
      <c r="C601" s="671">
        <v>89301112</v>
      </c>
      <c r="D601" s="703" t="s">
        <v>2331</v>
      </c>
      <c r="E601" s="704" t="s">
        <v>1563</v>
      </c>
      <c r="F601" s="671" t="s">
        <v>1538</v>
      </c>
      <c r="G601" s="671" t="s">
        <v>1683</v>
      </c>
      <c r="H601" s="671" t="s">
        <v>529</v>
      </c>
      <c r="I601" s="671" t="s">
        <v>2145</v>
      </c>
      <c r="J601" s="671" t="s">
        <v>2099</v>
      </c>
      <c r="K601" s="671" t="s">
        <v>2146</v>
      </c>
      <c r="L601" s="705">
        <v>75.36</v>
      </c>
      <c r="M601" s="705">
        <v>150.72</v>
      </c>
      <c r="N601" s="671">
        <v>2</v>
      </c>
      <c r="O601" s="706">
        <v>2</v>
      </c>
      <c r="P601" s="705">
        <v>75.36</v>
      </c>
      <c r="Q601" s="682">
        <v>0.5</v>
      </c>
      <c r="R601" s="671">
        <v>1</v>
      </c>
      <c r="S601" s="682">
        <v>0.5</v>
      </c>
      <c r="T601" s="706">
        <v>1</v>
      </c>
      <c r="U601" s="242">
        <v>0.5</v>
      </c>
    </row>
    <row r="602" spans="1:21" ht="14.4" customHeight="1" x14ac:dyDescent="0.3">
      <c r="A602" s="680">
        <v>11</v>
      </c>
      <c r="B602" s="671" t="s">
        <v>530</v>
      </c>
      <c r="C602" s="671">
        <v>89301112</v>
      </c>
      <c r="D602" s="703" t="s">
        <v>2331</v>
      </c>
      <c r="E602" s="704" t="s">
        <v>1563</v>
      </c>
      <c r="F602" s="671" t="s">
        <v>1538</v>
      </c>
      <c r="G602" s="671" t="s">
        <v>1847</v>
      </c>
      <c r="H602" s="671" t="s">
        <v>529</v>
      </c>
      <c r="I602" s="671" t="s">
        <v>2257</v>
      </c>
      <c r="J602" s="671" t="s">
        <v>1849</v>
      </c>
      <c r="K602" s="671" t="s">
        <v>2258</v>
      </c>
      <c r="L602" s="705">
        <v>0</v>
      </c>
      <c r="M602" s="705">
        <v>0</v>
      </c>
      <c r="N602" s="671">
        <v>1</v>
      </c>
      <c r="O602" s="706">
        <v>1</v>
      </c>
      <c r="P602" s="705">
        <v>0</v>
      </c>
      <c r="Q602" s="682"/>
      <c r="R602" s="671">
        <v>1</v>
      </c>
      <c r="S602" s="682">
        <v>1</v>
      </c>
      <c r="T602" s="706">
        <v>1</v>
      </c>
      <c r="U602" s="242">
        <v>1</v>
      </c>
    </row>
    <row r="603" spans="1:21" ht="14.4" customHeight="1" x14ac:dyDescent="0.3">
      <c r="A603" s="680">
        <v>11</v>
      </c>
      <c r="B603" s="671" t="s">
        <v>530</v>
      </c>
      <c r="C603" s="671">
        <v>89301112</v>
      </c>
      <c r="D603" s="703" t="s">
        <v>2331</v>
      </c>
      <c r="E603" s="704" t="s">
        <v>1563</v>
      </c>
      <c r="F603" s="671" t="s">
        <v>1538</v>
      </c>
      <c r="G603" s="671" t="s">
        <v>2259</v>
      </c>
      <c r="H603" s="671" t="s">
        <v>529</v>
      </c>
      <c r="I603" s="671" t="s">
        <v>2260</v>
      </c>
      <c r="J603" s="671" t="s">
        <v>2261</v>
      </c>
      <c r="K603" s="671" t="s">
        <v>2262</v>
      </c>
      <c r="L603" s="705">
        <v>0</v>
      </c>
      <c r="M603" s="705">
        <v>0</v>
      </c>
      <c r="N603" s="671">
        <v>1</v>
      </c>
      <c r="O603" s="706">
        <v>1</v>
      </c>
      <c r="P603" s="705"/>
      <c r="Q603" s="682"/>
      <c r="R603" s="671"/>
      <c r="S603" s="682">
        <v>0</v>
      </c>
      <c r="T603" s="706"/>
      <c r="U603" s="242">
        <v>0</v>
      </c>
    </row>
    <row r="604" spans="1:21" ht="14.4" customHeight="1" x14ac:dyDescent="0.3">
      <c r="A604" s="680">
        <v>11</v>
      </c>
      <c r="B604" s="671" t="s">
        <v>530</v>
      </c>
      <c r="C604" s="671">
        <v>89301112</v>
      </c>
      <c r="D604" s="703" t="s">
        <v>2331</v>
      </c>
      <c r="E604" s="704" t="s">
        <v>1563</v>
      </c>
      <c r="F604" s="671" t="s">
        <v>1538</v>
      </c>
      <c r="G604" s="671" t="s">
        <v>1691</v>
      </c>
      <c r="H604" s="671" t="s">
        <v>529</v>
      </c>
      <c r="I604" s="671" t="s">
        <v>1746</v>
      </c>
      <c r="J604" s="671" t="s">
        <v>1693</v>
      </c>
      <c r="K604" s="671" t="s">
        <v>1747</v>
      </c>
      <c r="L604" s="705">
        <v>166.97</v>
      </c>
      <c r="M604" s="705">
        <v>1502.73</v>
      </c>
      <c r="N604" s="671">
        <v>9</v>
      </c>
      <c r="O604" s="706">
        <v>3</v>
      </c>
      <c r="P604" s="705">
        <v>500.90999999999997</v>
      </c>
      <c r="Q604" s="682">
        <v>0.33333333333333331</v>
      </c>
      <c r="R604" s="671">
        <v>3</v>
      </c>
      <c r="S604" s="682">
        <v>0.33333333333333331</v>
      </c>
      <c r="T604" s="706">
        <v>1</v>
      </c>
      <c r="U604" s="242">
        <v>0.33333333333333331</v>
      </c>
    </row>
    <row r="605" spans="1:21" ht="14.4" customHeight="1" x14ac:dyDescent="0.3">
      <c r="A605" s="680">
        <v>11</v>
      </c>
      <c r="B605" s="671" t="s">
        <v>530</v>
      </c>
      <c r="C605" s="671">
        <v>89301112</v>
      </c>
      <c r="D605" s="703" t="s">
        <v>2331</v>
      </c>
      <c r="E605" s="704" t="s">
        <v>1563</v>
      </c>
      <c r="F605" s="671" t="s">
        <v>1538</v>
      </c>
      <c r="G605" s="671" t="s">
        <v>1966</v>
      </c>
      <c r="H605" s="671" t="s">
        <v>529</v>
      </c>
      <c r="I605" s="671" t="s">
        <v>2106</v>
      </c>
      <c r="J605" s="671" t="s">
        <v>2107</v>
      </c>
      <c r="K605" s="671" t="s">
        <v>1969</v>
      </c>
      <c r="L605" s="705">
        <v>64.13</v>
      </c>
      <c r="M605" s="705">
        <v>320.64999999999998</v>
      </c>
      <c r="N605" s="671">
        <v>5</v>
      </c>
      <c r="O605" s="706">
        <v>2.5</v>
      </c>
      <c r="P605" s="705">
        <v>64.13</v>
      </c>
      <c r="Q605" s="682">
        <v>0.2</v>
      </c>
      <c r="R605" s="671">
        <v>1</v>
      </c>
      <c r="S605" s="682">
        <v>0.2</v>
      </c>
      <c r="T605" s="706">
        <v>0.5</v>
      </c>
      <c r="U605" s="242">
        <v>0.2</v>
      </c>
    </row>
    <row r="606" spans="1:21" ht="14.4" customHeight="1" x14ac:dyDescent="0.3">
      <c r="A606" s="680">
        <v>11</v>
      </c>
      <c r="B606" s="671" t="s">
        <v>530</v>
      </c>
      <c r="C606" s="671">
        <v>89301112</v>
      </c>
      <c r="D606" s="703" t="s">
        <v>2331</v>
      </c>
      <c r="E606" s="704" t="s">
        <v>1563</v>
      </c>
      <c r="F606" s="671" t="s">
        <v>1538</v>
      </c>
      <c r="G606" s="671" t="s">
        <v>1814</v>
      </c>
      <c r="H606" s="671" t="s">
        <v>742</v>
      </c>
      <c r="I606" s="671" t="s">
        <v>2263</v>
      </c>
      <c r="J606" s="671" t="s">
        <v>2035</v>
      </c>
      <c r="K606" s="671" t="s">
        <v>1882</v>
      </c>
      <c r="L606" s="705">
        <v>0</v>
      </c>
      <c r="M606" s="705">
        <v>0</v>
      </c>
      <c r="N606" s="671">
        <v>1</v>
      </c>
      <c r="O606" s="706">
        <v>1</v>
      </c>
      <c r="P606" s="705">
        <v>0</v>
      </c>
      <c r="Q606" s="682"/>
      <c r="R606" s="671">
        <v>1</v>
      </c>
      <c r="S606" s="682">
        <v>1</v>
      </c>
      <c r="T606" s="706">
        <v>1</v>
      </c>
      <c r="U606" s="242">
        <v>1</v>
      </c>
    </row>
    <row r="607" spans="1:21" ht="14.4" customHeight="1" x14ac:dyDescent="0.3">
      <c r="A607" s="680">
        <v>11</v>
      </c>
      <c r="B607" s="671" t="s">
        <v>530</v>
      </c>
      <c r="C607" s="671">
        <v>89301112</v>
      </c>
      <c r="D607" s="703" t="s">
        <v>2331</v>
      </c>
      <c r="E607" s="704" t="s">
        <v>1563</v>
      </c>
      <c r="F607" s="671" t="s">
        <v>1538</v>
      </c>
      <c r="G607" s="671" t="s">
        <v>1814</v>
      </c>
      <c r="H607" s="671" t="s">
        <v>742</v>
      </c>
      <c r="I607" s="671" t="s">
        <v>2182</v>
      </c>
      <c r="J607" s="671" t="s">
        <v>2035</v>
      </c>
      <c r="K607" s="671" t="s">
        <v>2183</v>
      </c>
      <c r="L607" s="705">
        <v>128.84</v>
      </c>
      <c r="M607" s="705">
        <v>257.68</v>
      </c>
      <c r="N607" s="671">
        <v>2</v>
      </c>
      <c r="O607" s="706">
        <v>1.5</v>
      </c>
      <c r="P607" s="705">
        <v>128.84</v>
      </c>
      <c r="Q607" s="682">
        <v>0.5</v>
      </c>
      <c r="R607" s="671">
        <v>1</v>
      </c>
      <c r="S607" s="682">
        <v>0.5</v>
      </c>
      <c r="T607" s="706">
        <v>1</v>
      </c>
      <c r="U607" s="242">
        <v>0.66666666666666663</v>
      </c>
    </row>
    <row r="608" spans="1:21" ht="14.4" customHeight="1" x14ac:dyDescent="0.3">
      <c r="A608" s="680">
        <v>11</v>
      </c>
      <c r="B608" s="671" t="s">
        <v>530</v>
      </c>
      <c r="C608" s="671">
        <v>89301112</v>
      </c>
      <c r="D608" s="703" t="s">
        <v>2331</v>
      </c>
      <c r="E608" s="704" t="s">
        <v>1563</v>
      </c>
      <c r="F608" s="671" t="s">
        <v>1538</v>
      </c>
      <c r="G608" s="671" t="s">
        <v>2264</v>
      </c>
      <c r="H608" s="671" t="s">
        <v>742</v>
      </c>
      <c r="I608" s="671" t="s">
        <v>2265</v>
      </c>
      <c r="J608" s="671" t="s">
        <v>2266</v>
      </c>
      <c r="K608" s="671" t="s">
        <v>2267</v>
      </c>
      <c r="L608" s="705">
        <v>38.130000000000003</v>
      </c>
      <c r="M608" s="705">
        <v>38.130000000000003</v>
      </c>
      <c r="N608" s="671">
        <v>1</v>
      </c>
      <c r="O608" s="706">
        <v>1</v>
      </c>
      <c r="P608" s="705"/>
      <c r="Q608" s="682">
        <v>0</v>
      </c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11</v>
      </c>
      <c r="B609" s="671" t="s">
        <v>530</v>
      </c>
      <c r="C609" s="671">
        <v>89301112</v>
      </c>
      <c r="D609" s="703" t="s">
        <v>2331</v>
      </c>
      <c r="E609" s="704" t="s">
        <v>1563</v>
      </c>
      <c r="F609" s="671" t="s">
        <v>1538</v>
      </c>
      <c r="G609" s="671" t="s">
        <v>1576</v>
      </c>
      <c r="H609" s="671" t="s">
        <v>742</v>
      </c>
      <c r="I609" s="671" t="s">
        <v>747</v>
      </c>
      <c r="J609" s="671" t="s">
        <v>748</v>
      </c>
      <c r="K609" s="671" t="s">
        <v>749</v>
      </c>
      <c r="L609" s="705">
        <v>937.93</v>
      </c>
      <c r="M609" s="705">
        <v>7503.44</v>
      </c>
      <c r="N609" s="671">
        <v>8</v>
      </c>
      <c r="O609" s="706">
        <v>5</v>
      </c>
      <c r="P609" s="705">
        <v>7503.44</v>
      </c>
      <c r="Q609" s="682">
        <v>1</v>
      </c>
      <c r="R609" s="671">
        <v>8</v>
      </c>
      <c r="S609" s="682">
        <v>1</v>
      </c>
      <c r="T609" s="706">
        <v>5</v>
      </c>
      <c r="U609" s="242">
        <v>1</v>
      </c>
    </row>
    <row r="610" spans="1:21" ht="14.4" customHeight="1" x14ac:dyDescent="0.3">
      <c r="A610" s="680">
        <v>11</v>
      </c>
      <c r="B610" s="671" t="s">
        <v>530</v>
      </c>
      <c r="C610" s="671">
        <v>89301112</v>
      </c>
      <c r="D610" s="703" t="s">
        <v>2331</v>
      </c>
      <c r="E610" s="704" t="s">
        <v>1563</v>
      </c>
      <c r="F610" s="671" t="s">
        <v>1538</v>
      </c>
      <c r="G610" s="671" t="s">
        <v>1577</v>
      </c>
      <c r="H610" s="671" t="s">
        <v>742</v>
      </c>
      <c r="I610" s="671" t="s">
        <v>955</v>
      </c>
      <c r="J610" s="671" t="s">
        <v>557</v>
      </c>
      <c r="K610" s="671" t="s">
        <v>558</v>
      </c>
      <c r="L610" s="705">
        <v>96.63</v>
      </c>
      <c r="M610" s="705">
        <v>483.15</v>
      </c>
      <c r="N610" s="671">
        <v>5</v>
      </c>
      <c r="O610" s="706">
        <v>3</v>
      </c>
      <c r="P610" s="705">
        <v>289.89</v>
      </c>
      <c r="Q610" s="682">
        <v>0.6</v>
      </c>
      <c r="R610" s="671">
        <v>3</v>
      </c>
      <c r="S610" s="682">
        <v>0.6</v>
      </c>
      <c r="T610" s="706">
        <v>2</v>
      </c>
      <c r="U610" s="242">
        <v>0.66666666666666663</v>
      </c>
    </row>
    <row r="611" spans="1:21" ht="14.4" customHeight="1" x14ac:dyDescent="0.3">
      <c r="A611" s="680">
        <v>11</v>
      </c>
      <c r="B611" s="671" t="s">
        <v>530</v>
      </c>
      <c r="C611" s="671">
        <v>89301112</v>
      </c>
      <c r="D611" s="703" t="s">
        <v>2331</v>
      </c>
      <c r="E611" s="704" t="s">
        <v>1563</v>
      </c>
      <c r="F611" s="671" t="s">
        <v>1538</v>
      </c>
      <c r="G611" s="671" t="s">
        <v>1577</v>
      </c>
      <c r="H611" s="671" t="s">
        <v>529</v>
      </c>
      <c r="I611" s="671" t="s">
        <v>1762</v>
      </c>
      <c r="J611" s="671" t="s">
        <v>557</v>
      </c>
      <c r="K611" s="671" t="s">
        <v>1763</v>
      </c>
      <c r="L611" s="705">
        <v>96.63</v>
      </c>
      <c r="M611" s="705">
        <v>193.26</v>
      </c>
      <c r="N611" s="671">
        <v>2</v>
      </c>
      <c r="O611" s="706">
        <v>1</v>
      </c>
      <c r="P611" s="705">
        <v>193.26</v>
      </c>
      <c r="Q611" s="682">
        <v>1</v>
      </c>
      <c r="R611" s="671">
        <v>2</v>
      </c>
      <c r="S611" s="682">
        <v>1</v>
      </c>
      <c r="T611" s="706">
        <v>1</v>
      </c>
      <c r="U611" s="242">
        <v>1</v>
      </c>
    </row>
    <row r="612" spans="1:21" ht="14.4" customHeight="1" x14ac:dyDescent="0.3">
      <c r="A612" s="680">
        <v>11</v>
      </c>
      <c r="B612" s="671" t="s">
        <v>530</v>
      </c>
      <c r="C612" s="671">
        <v>89301112</v>
      </c>
      <c r="D612" s="703" t="s">
        <v>2331</v>
      </c>
      <c r="E612" s="704" t="s">
        <v>1563</v>
      </c>
      <c r="F612" s="671" t="s">
        <v>1538</v>
      </c>
      <c r="G612" s="671" t="s">
        <v>2268</v>
      </c>
      <c r="H612" s="671" t="s">
        <v>529</v>
      </c>
      <c r="I612" s="671" t="s">
        <v>2269</v>
      </c>
      <c r="J612" s="671" t="s">
        <v>2270</v>
      </c>
      <c r="K612" s="671" t="s">
        <v>2271</v>
      </c>
      <c r="L612" s="705">
        <v>113.2</v>
      </c>
      <c r="M612" s="705">
        <v>226.4</v>
      </c>
      <c r="N612" s="671">
        <v>2</v>
      </c>
      <c r="O612" s="706">
        <v>0.5</v>
      </c>
      <c r="P612" s="705">
        <v>226.4</v>
      </c>
      <c r="Q612" s="682">
        <v>1</v>
      </c>
      <c r="R612" s="671">
        <v>2</v>
      </c>
      <c r="S612" s="682">
        <v>1</v>
      </c>
      <c r="T612" s="706">
        <v>0.5</v>
      </c>
      <c r="U612" s="242">
        <v>1</v>
      </c>
    </row>
    <row r="613" spans="1:21" ht="14.4" customHeight="1" x14ac:dyDescent="0.3">
      <c r="A613" s="680">
        <v>11</v>
      </c>
      <c r="B613" s="671" t="s">
        <v>530</v>
      </c>
      <c r="C613" s="671">
        <v>89301112</v>
      </c>
      <c r="D613" s="703" t="s">
        <v>2331</v>
      </c>
      <c r="E613" s="704" t="s">
        <v>1563</v>
      </c>
      <c r="F613" s="671" t="s">
        <v>1538</v>
      </c>
      <c r="G613" s="671" t="s">
        <v>1586</v>
      </c>
      <c r="H613" s="671" t="s">
        <v>529</v>
      </c>
      <c r="I613" s="671" t="s">
        <v>607</v>
      </c>
      <c r="J613" s="671" t="s">
        <v>1587</v>
      </c>
      <c r="K613" s="671" t="s">
        <v>1588</v>
      </c>
      <c r="L613" s="705">
        <v>0</v>
      </c>
      <c r="M613" s="705">
        <v>0</v>
      </c>
      <c r="N613" s="671">
        <v>4</v>
      </c>
      <c r="O613" s="706">
        <v>2.5</v>
      </c>
      <c r="P613" s="705">
        <v>0</v>
      </c>
      <c r="Q613" s="682"/>
      <c r="R613" s="671">
        <v>2</v>
      </c>
      <c r="S613" s="682">
        <v>0.5</v>
      </c>
      <c r="T613" s="706">
        <v>1.5</v>
      </c>
      <c r="U613" s="242">
        <v>0.6</v>
      </c>
    </row>
    <row r="614" spans="1:21" ht="14.4" customHeight="1" x14ac:dyDescent="0.3">
      <c r="A614" s="680">
        <v>11</v>
      </c>
      <c r="B614" s="671" t="s">
        <v>530</v>
      </c>
      <c r="C614" s="671">
        <v>89301112</v>
      </c>
      <c r="D614" s="703" t="s">
        <v>2331</v>
      </c>
      <c r="E614" s="704" t="s">
        <v>1563</v>
      </c>
      <c r="F614" s="671" t="s">
        <v>1538</v>
      </c>
      <c r="G614" s="671" t="s">
        <v>2272</v>
      </c>
      <c r="H614" s="671" t="s">
        <v>529</v>
      </c>
      <c r="I614" s="671" t="s">
        <v>1023</v>
      </c>
      <c r="J614" s="671" t="s">
        <v>1024</v>
      </c>
      <c r="K614" s="671" t="s">
        <v>2273</v>
      </c>
      <c r="L614" s="705">
        <v>472.71</v>
      </c>
      <c r="M614" s="705">
        <v>472.71</v>
      </c>
      <c r="N614" s="671">
        <v>1</v>
      </c>
      <c r="O614" s="706">
        <v>0.5</v>
      </c>
      <c r="P614" s="705">
        <v>472.71</v>
      </c>
      <c r="Q614" s="682">
        <v>1</v>
      </c>
      <c r="R614" s="671">
        <v>1</v>
      </c>
      <c r="S614" s="682">
        <v>1</v>
      </c>
      <c r="T614" s="706">
        <v>0.5</v>
      </c>
      <c r="U614" s="242">
        <v>1</v>
      </c>
    </row>
    <row r="615" spans="1:21" ht="14.4" customHeight="1" x14ac:dyDescent="0.3">
      <c r="A615" s="680">
        <v>11</v>
      </c>
      <c r="B615" s="671" t="s">
        <v>530</v>
      </c>
      <c r="C615" s="671">
        <v>89301112</v>
      </c>
      <c r="D615" s="703" t="s">
        <v>2331</v>
      </c>
      <c r="E615" s="704" t="s">
        <v>1563</v>
      </c>
      <c r="F615" s="671" t="s">
        <v>1538</v>
      </c>
      <c r="G615" s="671" t="s">
        <v>1613</v>
      </c>
      <c r="H615" s="671" t="s">
        <v>742</v>
      </c>
      <c r="I615" s="671" t="s">
        <v>1068</v>
      </c>
      <c r="J615" s="671" t="s">
        <v>1069</v>
      </c>
      <c r="K615" s="671" t="s">
        <v>1070</v>
      </c>
      <c r="L615" s="705">
        <v>32.74</v>
      </c>
      <c r="M615" s="705">
        <v>98.22</v>
      </c>
      <c r="N615" s="671">
        <v>3</v>
      </c>
      <c r="O615" s="706">
        <v>3</v>
      </c>
      <c r="P615" s="705">
        <v>32.74</v>
      </c>
      <c r="Q615" s="682">
        <v>0.33333333333333337</v>
      </c>
      <c r="R615" s="671">
        <v>1</v>
      </c>
      <c r="S615" s="682">
        <v>0.33333333333333331</v>
      </c>
      <c r="T615" s="706">
        <v>1</v>
      </c>
      <c r="U615" s="242">
        <v>0.33333333333333331</v>
      </c>
    </row>
    <row r="616" spans="1:21" ht="14.4" customHeight="1" x14ac:dyDescent="0.3">
      <c r="A616" s="680">
        <v>11</v>
      </c>
      <c r="B616" s="671" t="s">
        <v>530</v>
      </c>
      <c r="C616" s="671">
        <v>89301112</v>
      </c>
      <c r="D616" s="703" t="s">
        <v>2331</v>
      </c>
      <c r="E616" s="704" t="s">
        <v>1563</v>
      </c>
      <c r="F616" s="671" t="s">
        <v>1538</v>
      </c>
      <c r="G616" s="671" t="s">
        <v>1613</v>
      </c>
      <c r="H616" s="671" t="s">
        <v>742</v>
      </c>
      <c r="I616" s="671" t="s">
        <v>762</v>
      </c>
      <c r="J616" s="671" t="s">
        <v>763</v>
      </c>
      <c r="K616" s="671" t="s">
        <v>1480</v>
      </c>
      <c r="L616" s="705">
        <v>98.23</v>
      </c>
      <c r="M616" s="705">
        <v>98.23</v>
      </c>
      <c r="N616" s="671">
        <v>1</v>
      </c>
      <c r="O616" s="706">
        <v>0.5</v>
      </c>
      <c r="P616" s="705"/>
      <c r="Q616" s="682">
        <v>0</v>
      </c>
      <c r="R616" s="671"/>
      <c r="S616" s="682">
        <v>0</v>
      </c>
      <c r="T616" s="706"/>
      <c r="U616" s="242">
        <v>0</v>
      </c>
    </row>
    <row r="617" spans="1:21" ht="14.4" customHeight="1" x14ac:dyDescent="0.3">
      <c r="A617" s="680">
        <v>11</v>
      </c>
      <c r="B617" s="671" t="s">
        <v>530</v>
      </c>
      <c r="C617" s="671">
        <v>89301112</v>
      </c>
      <c r="D617" s="703" t="s">
        <v>2331</v>
      </c>
      <c r="E617" s="704" t="s">
        <v>1563</v>
      </c>
      <c r="F617" s="671" t="s">
        <v>1538</v>
      </c>
      <c r="G617" s="671" t="s">
        <v>1672</v>
      </c>
      <c r="H617" s="671" t="s">
        <v>529</v>
      </c>
      <c r="I617" s="671" t="s">
        <v>2274</v>
      </c>
      <c r="J617" s="671" t="s">
        <v>636</v>
      </c>
      <c r="K617" s="671" t="s">
        <v>709</v>
      </c>
      <c r="L617" s="705">
        <v>0</v>
      </c>
      <c r="M617" s="705">
        <v>0</v>
      </c>
      <c r="N617" s="671">
        <v>1</v>
      </c>
      <c r="O617" s="706">
        <v>1</v>
      </c>
      <c r="P617" s="705">
        <v>0</v>
      </c>
      <c r="Q617" s="682"/>
      <c r="R617" s="671">
        <v>1</v>
      </c>
      <c r="S617" s="682">
        <v>1</v>
      </c>
      <c r="T617" s="706">
        <v>1</v>
      </c>
      <c r="U617" s="242">
        <v>1</v>
      </c>
    </row>
    <row r="618" spans="1:21" ht="14.4" customHeight="1" x14ac:dyDescent="0.3">
      <c r="A618" s="680">
        <v>11</v>
      </c>
      <c r="B618" s="671" t="s">
        <v>530</v>
      </c>
      <c r="C618" s="671">
        <v>89301112</v>
      </c>
      <c r="D618" s="703" t="s">
        <v>2331</v>
      </c>
      <c r="E618" s="704" t="s">
        <v>1563</v>
      </c>
      <c r="F618" s="671" t="s">
        <v>1538</v>
      </c>
      <c r="G618" s="671" t="s">
        <v>2275</v>
      </c>
      <c r="H618" s="671" t="s">
        <v>529</v>
      </c>
      <c r="I618" s="671" t="s">
        <v>1281</v>
      </c>
      <c r="J618" s="671" t="s">
        <v>1282</v>
      </c>
      <c r="K618" s="671" t="s">
        <v>2276</v>
      </c>
      <c r="L618" s="705">
        <v>224.86</v>
      </c>
      <c r="M618" s="705">
        <v>224.86</v>
      </c>
      <c r="N618" s="671">
        <v>1</v>
      </c>
      <c r="O618" s="706">
        <v>0.5</v>
      </c>
      <c r="P618" s="705">
        <v>224.86</v>
      </c>
      <c r="Q618" s="682">
        <v>1</v>
      </c>
      <c r="R618" s="671">
        <v>1</v>
      </c>
      <c r="S618" s="682">
        <v>1</v>
      </c>
      <c r="T618" s="706">
        <v>0.5</v>
      </c>
      <c r="U618" s="242">
        <v>1</v>
      </c>
    </row>
    <row r="619" spans="1:21" ht="14.4" customHeight="1" x14ac:dyDescent="0.3">
      <c r="A619" s="680">
        <v>11</v>
      </c>
      <c r="B619" s="671" t="s">
        <v>530</v>
      </c>
      <c r="C619" s="671">
        <v>89301112</v>
      </c>
      <c r="D619" s="703" t="s">
        <v>2331</v>
      </c>
      <c r="E619" s="704" t="s">
        <v>1563</v>
      </c>
      <c r="F619" s="671" t="s">
        <v>1539</v>
      </c>
      <c r="G619" s="671" t="s">
        <v>1700</v>
      </c>
      <c r="H619" s="671" t="s">
        <v>529</v>
      </c>
      <c r="I619" s="671" t="s">
        <v>1701</v>
      </c>
      <c r="J619" s="671" t="s">
        <v>1702</v>
      </c>
      <c r="K619" s="671" t="s">
        <v>1703</v>
      </c>
      <c r="L619" s="705">
        <v>0</v>
      </c>
      <c r="M619" s="705">
        <v>0</v>
      </c>
      <c r="N619" s="671">
        <v>7</v>
      </c>
      <c r="O619" s="706">
        <v>7</v>
      </c>
      <c r="P619" s="705"/>
      <c r="Q619" s="682"/>
      <c r="R619" s="671"/>
      <c r="S619" s="682">
        <v>0</v>
      </c>
      <c r="T619" s="706"/>
      <c r="U619" s="242">
        <v>0</v>
      </c>
    </row>
    <row r="620" spans="1:21" ht="14.4" customHeight="1" x14ac:dyDescent="0.3">
      <c r="A620" s="680">
        <v>11</v>
      </c>
      <c r="B620" s="671" t="s">
        <v>530</v>
      </c>
      <c r="C620" s="671">
        <v>89301112</v>
      </c>
      <c r="D620" s="703" t="s">
        <v>2331</v>
      </c>
      <c r="E620" s="704" t="s">
        <v>1563</v>
      </c>
      <c r="F620" s="671" t="s">
        <v>1539</v>
      </c>
      <c r="G620" s="671" t="s">
        <v>1704</v>
      </c>
      <c r="H620" s="671" t="s">
        <v>529</v>
      </c>
      <c r="I620" s="671" t="s">
        <v>1708</v>
      </c>
      <c r="J620" s="671" t="s">
        <v>1709</v>
      </c>
      <c r="K620" s="671" t="s">
        <v>1710</v>
      </c>
      <c r="L620" s="705">
        <v>35.75</v>
      </c>
      <c r="M620" s="705">
        <v>71.5</v>
      </c>
      <c r="N620" s="671">
        <v>2</v>
      </c>
      <c r="O620" s="706">
        <v>2</v>
      </c>
      <c r="P620" s="705">
        <v>71.5</v>
      </c>
      <c r="Q620" s="682">
        <v>1</v>
      </c>
      <c r="R620" s="671">
        <v>2</v>
      </c>
      <c r="S620" s="682">
        <v>1</v>
      </c>
      <c r="T620" s="706">
        <v>2</v>
      </c>
      <c r="U620" s="242">
        <v>1</v>
      </c>
    </row>
    <row r="621" spans="1:21" ht="14.4" customHeight="1" x14ac:dyDescent="0.3">
      <c r="A621" s="680">
        <v>11</v>
      </c>
      <c r="B621" s="671" t="s">
        <v>530</v>
      </c>
      <c r="C621" s="671">
        <v>89301112</v>
      </c>
      <c r="D621" s="703" t="s">
        <v>2331</v>
      </c>
      <c r="E621" s="704" t="s">
        <v>1563</v>
      </c>
      <c r="F621" s="671" t="s">
        <v>1539</v>
      </c>
      <c r="G621" s="671" t="s">
        <v>1704</v>
      </c>
      <c r="H621" s="671" t="s">
        <v>529</v>
      </c>
      <c r="I621" s="671" t="s">
        <v>1985</v>
      </c>
      <c r="J621" s="671" t="s">
        <v>1986</v>
      </c>
      <c r="K621" s="671" t="s">
        <v>1987</v>
      </c>
      <c r="L621" s="705">
        <v>553</v>
      </c>
      <c r="M621" s="705">
        <v>553</v>
      </c>
      <c r="N621" s="671">
        <v>1</v>
      </c>
      <c r="O621" s="706">
        <v>1</v>
      </c>
      <c r="P621" s="705">
        <v>553</v>
      </c>
      <c r="Q621" s="682">
        <v>1</v>
      </c>
      <c r="R621" s="671">
        <v>1</v>
      </c>
      <c r="S621" s="682">
        <v>1</v>
      </c>
      <c r="T621" s="706">
        <v>1</v>
      </c>
      <c r="U621" s="242">
        <v>1</v>
      </c>
    </row>
    <row r="622" spans="1:21" ht="14.4" customHeight="1" x14ac:dyDescent="0.3">
      <c r="A622" s="680">
        <v>11</v>
      </c>
      <c r="B622" s="671" t="s">
        <v>530</v>
      </c>
      <c r="C622" s="671">
        <v>89301112</v>
      </c>
      <c r="D622" s="703" t="s">
        <v>2331</v>
      </c>
      <c r="E622" s="704" t="s">
        <v>1563</v>
      </c>
      <c r="F622" s="671" t="s">
        <v>1539</v>
      </c>
      <c r="G622" s="671" t="s">
        <v>1589</v>
      </c>
      <c r="H622" s="671" t="s">
        <v>529</v>
      </c>
      <c r="I622" s="671" t="s">
        <v>1633</v>
      </c>
      <c r="J622" s="671" t="s">
        <v>1634</v>
      </c>
      <c r="K622" s="671" t="s">
        <v>1635</v>
      </c>
      <c r="L622" s="705">
        <v>1110</v>
      </c>
      <c r="M622" s="705">
        <v>1110</v>
      </c>
      <c r="N622" s="671">
        <v>1</v>
      </c>
      <c r="O622" s="706">
        <v>1</v>
      </c>
      <c r="P622" s="705">
        <v>1110</v>
      </c>
      <c r="Q622" s="682">
        <v>1</v>
      </c>
      <c r="R622" s="671">
        <v>1</v>
      </c>
      <c r="S622" s="682">
        <v>1</v>
      </c>
      <c r="T622" s="706">
        <v>1</v>
      </c>
      <c r="U622" s="242">
        <v>1</v>
      </c>
    </row>
    <row r="623" spans="1:21" ht="14.4" customHeight="1" x14ac:dyDescent="0.3">
      <c r="A623" s="680">
        <v>11</v>
      </c>
      <c r="B623" s="671" t="s">
        <v>530</v>
      </c>
      <c r="C623" s="671">
        <v>89301112</v>
      </c>
      <c r="D623" s="703" t="s">
        <v>2331</v>
      </c>
      <c r="E623" s="704" t="s">
        <v>1563</v>
      </c>
      <c r="F623" s="671" t="s">
        <v>1539</v>
      </c>
      <c r="G623" s="671" t="s">
        <v>1589</v>
      </c>
      <c r="H623" s="671" t="s">
        <v>529</v>
      </c>
      <c r="I623" s="671" t="s">
        <v>1665</v>
      </c>
      <c r="J623" s="671" t="s">
        <v>1666</v>
      </c>
      <c r="K623" s="671" t="s">
        <v>1667</v>
      </c>
      <c r="L623" s="705">
        <v>200</v>
      </c>
      <c r="M623" s="705">
        <v>3800</v>
      </c>
      <c r="N623" s="671">
        <v>19</v>
      </c>
      <c r="O623" s="706">
        <v>10</v>
      </c>
      <c r="P623" s="705">
        <v>3400</v>
      </c>
      <c r="Q623" s="682">
        <v>0.89473684210526316</v>
      </c>
      <c r="R623" s="671">
        <v>17</v>
      </c>
      <c r="S623" s="682">
        <v>0.89473684210526316</v>
      </c>
      <c r="T623" s="706">
        <v>9</v>
      </c>
      <c r="U623" s="242">
        <v>0.9</v>
      </c>
    </row>
    <row r="624" spans="1:21" ht="14.4" customHeight="1" x14ac:dyDescent="0.3">
      <c r="A624" s="680">
        <v>11</v>
      </c>
      <c r="B624" s="671" t="s">
        <v>530</v>
      </c>
      <c r="C624" s="671">
        <v>89301112</v>
      </c>
      <c r="D624" s="703" t="s">
        <v>2331</v>
      </c>
      <c r="E624" s="704" t="s">
        <v>1563</v>
      </c>
      <c r="F624" s="671" t="s">
        <v>1539</v>
      </c>
      <c r="G624" s="671" t="s">
        <v>1589</v>
      </c>
      <c r="H624" s="671" t="s">
        <v>529</v>
      </c>
      <c r="I624" s="671" t="s">
        <v>1590</v>
      </c>
      <c r="J624" s="671" t="s">
        <v>1591</v>
      </c>
      <c r="K624" s="671" t="s">
        <v>1592</v>
      </c>
      <c r="L624" s="705">
        <v>278.75</v>
      </c>
      <c r="M624" s="705">
        <v>5017.5</v>
      </c>
      <c r="N624" s="671">
        <v>18</v>
      </c>
      <c r="O624" s="706">
        <v>9</v>
      </c>
      <c r="P624" s="705">
        <v>5017.5</v>
      </c>
      <c r="Q624" s="682">
        <v>1</v>
      </c>
      <c r="R624" s="671">
        <v>18</v>
      </c>
      <c r="S624" s="682">
        <v>1</v>
      </c>
      <c r="T624" s="706">
        <v>9</v>
      </c>
      <c r="U624" s="242">
        <v>1</v>
      </c>
    </row>
    <row r="625" spans="1:21" ht="14.4" customHeight="1" x14ac:dyDescent="0.3">
      <c r="A625" s="680">
        <v>11</v>
      </c>
      <c r="B625" s="671" t="s">
        <v>530</v>
      </c>
      <c r="C625" s="671">
        <v>89301112</v>
      </c>
      <c r="D625" s="703" t="s">
        <v>2331</v>
      </c>
      <c r="E625" s="704" t="s">
        <v>1563</v>
      </c>
      <c r="F625" s="671" t="s">
        <v>1539</v>
      </c>
      <c r="G625" s="671" t="s">
        <v>1711</v>
      </c>
      <c r="H625" s="671" t="s">
        <v>529</v>
      </c>
      <c r="I625" s="671" t="s">
        <v>1712</v>
      </c>
      <c r="J625" s="671" t="s">
        <v>1713</v>
      </c>
      <c r="K625" s="671" t="s">
        <v>1714</v>
      </c>
      <c r="L625" s="705">
        <v>1659.44</v>
      </c>
      <c r="M625" s="705">
        <v>16594.400000000001</v>
      </c>
      <c r="N625" s="671">
        <v>10</v>
      </c>
      <c r="O625" s="706">
        <v>10</v>
      </c>
      <c r="P625" s="705">
        <v>16594.400000000001</v>
      </c>
      <c r="Q625" s="682">
        <v>1</v>
      </c>
      <c r="R625" s="671">
        <v>10</v>
      </c>
      <c r="S625" s="682">
        <v>1</v>
      </c>
      <c r="T625" s="706">
        <v>10</v>
      </c>
      <c r="U625" s="242">
        <v>1</v>
      </c>
    </row>
    <row r="626" spans="1:21" ht="14.4" customHeight="1" x14ac:dyDescent="0.3">
      <c r="A626" s="680">
        <v>11</v>
      </c>
      <c r="B626" s="671" t="s">
        <v>530</v>
      </c>
      <c r="C626" s="671">
        <v>89301112</v>
      </c>
      <c r="D626" s="703" t="s">
        <v>2331</v>
      </c>
      <c r="E626" s="704" t="s">
        <v>1563</v>
      </c>
      <c r="F626" s="671" t="s">
        <v>1539</v>
      </c>
      <c r="G626" s="671" t="s">
        <v>1593</v>
      </c>
      <c r="H626" s="671" t="s">
        <v>529</v>
      </c>
      <c r="I626" s="671" t="s">
        <v>1833</v>
      </c>
      <c r="J626" s="671" t="s">
        <v>1834</v>
      </c>
      <c r="K626" s="671" t="s">
        <v>1835</v>
      </c>
      <c r="L626" s="705">
        <v>180</v>
      </c>
      <c r="M626" s="705">
        <v>180</v>
      </c>
      <c r="N626" s="671">
        <v>1</v>
      </c>
      <c r="O626" s="706">
        <v>1</v>
      </c>
      <c r="P626" s="705">
        <v>180</v>
      </c>
      <c r="Q626" s="682">
        <v>1</v>
      </c>
      <c r="R626" s="671">
        <v>1</v>
      </c>
      <c r="S626" s="682">
        <v>1</v>
      </c>
      <c r="T626" s="706">
        <v>1</v>
      </c>
      <c r="U626" s="242">
        <v>1</v>
      </c>
    </row>
    <row r="627" spans="1:21" ht="14.4" customHeight="1" x14ac:dyDescent="0.3">
      <c r="A627" s="680">
        <v>11</v>
      </c>
      <c r="B627" s="671" t="s">
        <v>530</v>
      </c>
      <c r="C627" s="671">
        <v>89301112</v>
      </c>
      <c r="D627" s="703" t="s">
        <v>2331</v>
      </c>
      <c r="E627" s="704" t="s">
        <v>1563</v>
      </c>
      <c r="F627" s="671" t="s">
        <v>1539</v>
      </c>
      <c r="G627" s="671" t="s">
        <v>1593</v>
      </c>
      <c r="H627" s="671" t="s">
        <v>529</v>
      </c>
      <c r="I627" s="671" t="s">
        <v>2166</v>
      </c>
      <c r="J627" s="671" t="s">
        <v>2167</v>
      </c>
      <c r="K627" s="671" t="s">
        <v>2008</v>
      </c>
      <c r="L627" s="705">
        <v>250</v>
      </c>
      <c r="M627" s="705">
        <v>250</v>
      </c>
      <c r="N627" s="671">
        <v>1</v>
      </c>
      <c r="O627" s="706">
        <v>1</v>
      </c>
      <c r="P627" s="705">
        <v>250</v>
      </c>
      <c r="Q627" s="682">
        <v>1</v>
      </c>
      <c r="R627" s="671">
        <v>1</v>
      </c>
      <c r="S627" s="682">
        <v>1</v>
      </c>
      <c r="T627" s="706">
        <v>1</v>
      </c>
      <c r="U627" s="242">
        <v>1</v>
      </c>
    </row>
    <row r="628" spans="1:21" ht="14.4" customHeight="1" x14ac:dyDescent="0.3">
      <c r="A628" s="680">
        <v>11</v>
      </c>
      <c r="B628" s="671" t="s">
        <v>530</v>
      </c>
      <c r="C628" s="671">
        <v>89301112</v>
      </c>
      <c r="D628" s="703" t="s">
        <v>2331</v>
      </c>
      <c r="E628" s="704" t="s">
        <v>1563</v>
      </c>
      <c r="F628" s="671" t="s">
        <v>1539</v>
      </c>
      <c r="G628" s="671" t="s">
        <v>1593</v>
      </c>
      <c r="H628" s="671" t="s">
        <v>529</v>
      </c>
      <c r="I628" s="671" t="s">
        <v>1836</v>
      </c>
      <c r="J628" s="671" t="s">
        <v>1837</v>
      </c>
      <c r="K628" s="671" t="s">
        <v>1838</v>
      </c>
      <c r="L628" s="705">
        <v>100</v>
      </c>
      <c r="M628" s="705">
        <v>100</v>
      </c>
      <c r="N628" s="671">
        <v>1</v>
      </c>
      <c r="O628" s="706">
        <v>1</v>
      </c>
      <c r="P628" s="705"/>
      <c r="Q628" s="682">
        <v>0</v>
      </c>
      <c r="R628" s="671"/>
      <c r="S628" s="682">
        <v>0</v>
      </c>
      <c r="T628" s="706"/>
      <c r="U628" s="242">
        <v>0</v>
      </c>
    </row>
    <row r="629" spans="1:21" ht="14.4" customHeight="1" x14ac:dyDescent="0.3">
      <c r="A629" s="680">
        <v>11</v>
      </c>
      <c r="B629" s="671" t="s">
        <v>530</v>
      </c>
      <c r="C629" s="671">
        <v>89301112</v>
      </c>
      <c r="D629" s="703" t="s">
        <v>2331</v>
      </c>
      <c r="E629" s="704" t="s">
        <v>1563</v>
      </c>
      <c r="F629" s="671" t="s">
        <v>1539</v>
      </c>
      <c r="G629" s="671" t="s">
        <v>1593</v>
      </c>
      <c r="H629" s="671" t="s">
        <v>529</v>
      </c>
      <c r="I629" s="671" t="s">
        <v>2277</v>
      </c>
      <c r="J629" s="671" t="s">
        <v>2278</v>
      </c>
      <c r="K629" s="671" t="s">
        <v>2279</v>
      </c>
      <c r="L629" s="705">
        <v>659.94</v>
      </c>
      <c r="M629" s="705">
        <v>659.94</v>
      </c>
      <c r="N629" s="671">
        <v>1</v>
      </c>
      <c r="O629" s="706">
        <v>1</v>
      </c>
      <c r="P629" s="705"/>
      <c r="Q629" s="682">
        <v>0</v>
      </c>
      <c r="R629" s="671"/>
      <c r="S629" s="682">
        <v>0</v>
      </c>
      <c r="T629" s="706"/>
      <c r="U629" s="242">
        <v>0</v>
      </c>
    </row>
    <row r="630" spans="1:21" ht="14.4" customHeight="1" x14ac:dyDescent="0.3">
      <c r="A630" s="680">
        <v>11</v>
      </c>
      <c r="B630" s="671" t="s">
        <v>530</v>
      </c>
      <c r="C630" s="671">
        <v>89301112</v>
      </c>
      <c r="D630" s="703" t="s">
        <v>2331</v>
      </c>
      <c r="E630" s="704" t="s">
        <v>1563</v>
      </c>
      <c r="F630" s="671" t="s">
        <v>1539</v>
      </c>
      <c r="G630" s="671" t="s">
        <v>1593</v>
      </c>
      <c r="H630" s="671" t="s">
        <v>529</v>
      </c>
      <c r="I630" s="671" t="s">
        <v>2280</v>
      </c>
      <c r="J630" s="671" t="s">
        <v>2281</v>
      </c>
      <c r="K630" s="671" t="s">
        <v>2282</v>
      </c>
      <c r="L630" s="705">
        <v>600</v>
      </c>
      <c r="M630" s="705">
        <v>600</v>
      </c>
      <c r="N630" s="671">
        <v>1</v>
      </c>
      <c r="O630" s="706">
        <v>1</v>
      </c>
      <c r="P630" s="705">
        <v>600</v>
      </c>
      <c r="Q630" s="682">
        <v>1</v>
      </c>
      <c r="R630" s="671">
        <v>1</v>
      </c>
      <c r="S630" s="682">
        <v>1</v>
      </c>
      <c r="T630" s="706">
        <v>1</v>
      </c>
      <c r="U630" s="242">
        <v>1</v>
      </c>
    </row>
    <row r="631" spans="1:21" ht="14.4" customHeight="1" x14ac:dyDescent="0.3">
      <c r="A631" s="680">
        <v>11</v>
      </c>
      <c r="B631" s="671" t="s">
        <v>530</v>
      </c>
      <c r="C631" s="671">
        <v>89301112</v>
      </c>
      <c r="D631" s="703" t="s">
        <v>2331</v>
      </c>
      <c r="E631" s="704" t="s">
        <v>1564</v>
      </c>
      <c r="F631" s="671" t="s">
        <v>1538</v>
      </c>
      <c r="G631" s="671" t="s">
        <v>1679</v>
      </c>
      <c r="H631" s="671" t="s">
        <v>529</v>
      </c>
      <c r="I631" s="671" t="s">
        <v>2283</v>
      </c>
      <c r="J631" s="671" t="s">
        <v>1681</v>
      </c>
      <c r="K631" s="671" t="s">
        <v>2284</v>
      </c>
      <c r="L631" s="705">
        <v>106.23</v>
      </c>
      <c r="M631" s="705">
        <v>106.23</v>
      </c>
      <c r="N631" s="671">
        <v>1</v>
      </c>
      <c r="O631" s="706">
        <v>1</v>
      </c>
      <c r="P631" s="705">
        <v>106.23</v>
      </c>
      <c r="Q631" s="682">
        <v>1</v>
      </c>
      <c r="R631" s="671">
        <v>1</v>
      </c>
      <c r="S631" s="682">
        <v>1</v>
      </c>
      <c r="T631" s="706">
        <v>1</v>
      </c>
      <c r="U631" s="242">
        <v>1</v>
      </c>
    </row>
    <row r="632" spans="1:21" ht="14.4" customHeight="1" x14ac:dyDescent="0.3">
      <c r="A632" s="680">
        <v>11</v>
      </c>
      <c r="B632" s="671" t="s">
        <v>530</v>
      </c>
      <c r="C632" s="671">
        <v>89301112</v>
      </c>
      <c r="D632" s="703" t="s">
        <v>2331</v>
      </c>
      <c r="E632" s="704" t="s">
        <v>1564</v>
      </c>
      <c r="F632" s="671" t="s">
        <v>1538</v>
      </c>
      <c r="G632" s="671" t="s">
        <v>1569</v>
      </c>
      <c r="H632" s="671" t="s">
        <v>742</v>
      </c>
      <c r="I632" s="671" t="s">
        <v>1121</v>
      </c>
      <c r="J632" s="671" t="s">
        <v>1502</v>
      </c>
      <c r="K632" s="671" t="s">
        <v>1503</v>
      </c>
      <c r="L632" s="705">
        <v>333.31</v>
      </c>
      <c r="M632" s="705">
        <v>333.31</v>
      </c>
      <c r="N632" s="671">
        <v>1</v>
      </c>
      <c r="O632" s="706">
        <v>1</v>
      </c>
      <c r="P632" s="705"/>
      <c r="Q632" s="682">
        <v>0</v>
      </c>
      <c r="R632" s="671"/>
      <c r="S632" s="682">
        <v>0</v>
      </c>
      <c r="T632" s="706"/>
      <c r="U632" s="242">
        <v>0</v>
      </c>
    </row>
    <row r="633" spans="1:21" ht="14.4" customHeight="1" x14ac:dyDescent="0.3">
      <c r="A633" s="680">
        <v>11</v>
      </c>
      <c r="B633" s="671" t="s">
        <v>530</v>
      </c>
      <c r="C633" s="671">
        <v>89301112</v>
      </c>
      <c r="D633" s="703" t="s">
        <v>2331</v>
      </c>
      <c r="E633" s="704" t="s">
        <v>1564</v>
      </c>
      <c r="F633" s="671" t="s">
        <v>1538</v>
      </c>
      <c r="G633" s="671" t="s">
        <v>2213</v>
      </c>
      <c r="H633" s="671" t="s">
        <v>529</v>
      </c>
      <c r="I633" s="671" t="s">
        <v>2285</v>
      </c>
      <c r="J633" s="671" t="s">
        <v>2286</v>
      </c>
      <c r="K633" s="671" t="s">
        <v>2287</v>
      </c>
      <c r="L633" s="705">
        <v>221.03</v>
      </c>
      <c r="M633" s="705">
        <v>221.03</v>
      </c>
      <c r="N633" s="671">
        <v>1</v>
      </c>
      <c r="O633" s="706">
        <v>1</v>
      </c>
      <c r="P633" s="705"/>
      <c r="Q633" s="682">
        <v>0</v>
      </c>
      <c r="R633" s="671"/>
      <c r="S633" s="682">
        <v>0</v>
      </c>
      <c r="T633" s="706"/>
      <c r="U633" s="242">
        <v>0</v>
      </c>
    </row>
    <row r="634" spans="1:21" ht="14.4" customHeight="1" x14ac:dyDescent="0.3">
      <c r="A634" s="680">
        <v>11</v>
      </c>
      <c r="B634" s="671" t="s">
        <v>530</v>
      </c>
      <c r="C634" s="671">
        <v>89301112</v>
      </c>
      <c r="D634" s="703" t="s">
        <v>2331</v>
      </c>
      <c r="E634" s="704" t="s">
        <v>1564</v>
      </c>
      <c r="F634" s="671" t="s">
        <v>1538</v>
      </c>
      <c r="G634" s="671" t="s">
        <v>1847</v>
      </c>
      <c r="H634" s="671" t="s">
        <v>529</v>
      </c>
      <c r="I634" s="671" t="s">
        <v>1848</v>
      </c>
      <c r="J634" s="671" t="s">
        <v>1849</v>
      </c>
      <c r="K634" s="671" t="s">
        <v>1850</v>
      </c>
      <c r="L634" s="705">
        <v>0</v>
      </c>
      <c r="M634" s="705">
        <v>0</v>
      </c>
      <c r="N634" s="671">
        <v>1</v>
      </c>
      <c r="O634" s="706">
        <v>1</v>
      </c>
      <c r="P634" s="705">
        <v>0</v>
      </c>
      <c r="Q634" s="682"/>
      <c r="R634" s="671">
        <v>1</v>
      </c>
      <c r="S634" s="682">
        <v>1</v>
      </c>
      <c r="T634" s="706">
        <v>1</v>
      </c>
      <c r="U634" s="242">
        <v>1</v>
      </c>
    </row>
    <row r="635" spans="1:21" ht="14.4" customHeight="1" x14ac:dyDescent="0.3">
      <c r="A635" s="680">
        <v>11</v>
      </c>
      <c r="B635" s="671" t="s">
        <v>530</v>
      </c>
      <c r="C635" s="671">
        <v>89301112</v>
      </c>
      <c r="D635" s="703" t="s">
        <v>2331</v>
      </c>
      <c r="E635" s="704" t="s">
        <v>1564</v>
      </c>
      <c r="F635" s="671" t="s">
        <v>1538</v>
      </c>
      <c r="G635" s="671" t="s">
        <v>1691</v>
      </c>
      <c r="H635" s="671" t="s">
        <v>529</v>
      </c>
      <c r="I635" s="671" t="s">
        <v>1692</v>
      </c>
      <c r="J635" s="671" t="s">
        <v>1693</v>
      </c>
      <c r="K635" s="671" t="s">
        <v>1694</v>
      </c>
      <c r="L635" s="705">
        <v>0</v>
      </c>
      <c r="M635" s="705">
        <v>0</v>
      </c>
      <c r="N635" s="671">
        <v>1</v>
      </c>
      <c r="O635" s="706">
        <v>0.5</v>
      </c>
      <c r="P635" s="705"/>
      <c r="Q635" s="682"/>
      <c r="R635" s="671"/>
      <c r="S635" s="682">
        <v>0</v>
      </c>
      <c r="T635" s="706"/>
      <c r="U635" s="242">
        <v>0</v>
      </c>
    </row>
    <row r="636" spans="1:21" ht="14.4" customHeight="1" x14ac:dyDescent="0.3">
      <c r="A636" s="680">
        <v>11</v>
      </c>
      <c r="B636" s="671" t="s">
        <v>530</v>
      </c>
      <c r="C636" s="671">
        <v>89301112</v>
      </c>
      <c r="D636" s="703" t="s">
        <v>2331</v>
      </c>
      <c r="E636" s="704" t="s">
        <v>1564</v>
      </c>
      <c r="F636" s="671" t="s">
        <v>1538</v>
      </c>
      <c r="G636" s="671" t="s">
        <v>2288</v>
      </c>
      <c r="H636" s="671" t="s">
        <v>529</v>
      </c>
      <c r="I636" s="671" t="s">
        <v>2289</v>
      </c>
      <c r="J636" s="671" t="s">
        <v>2290</v>
      </c>
      <c r="K636" s="671" t="s">
        <v>2291</v>
      </c>
      <c r="L636" s="705">
        <v>64.23</v>
      </c>
      <c r="M636" s="705">
        <v>64.23</v>
      </c>
      <c r="N636" s="671">
        <v>1</v>
      </c>
      <c r="O636" s="706">
        <v>1</v>
      </c>
      <c r="P636" s="705"/>
      <c r="Q636" s="682">
        <v>0</v>
      </c>
      <c r="R636" s="671"/>
      <c r="S636" s="682">
        <v>0</v>
      </c>
      <c r="T636" s="706"/>
      <c r="U636" s="242">
        <v>0</v>
      </c>
    </row>
    <row r="637" spans="1:21" ht="14.4" customHeight="1" x14ac:dyDescent="0.3">
      <c r="A637" s="680">
        <v>11</v>
      </c>
      <c r="B637" s="671" t="s">
        <v>530</v>
      </c>
      <c r="C637" s="671">
        <v>89301112</v>
      </c>
      <c r="D637" s="703" t="s">
        <v>2331</v>
      </c>
      <c r="E637" s="704" t="s">
        <v>1564</v>
      </c>
      <c r="F637" s="671" t="s">
        <v>1538</v>
      </c>
      <c r="G637" s="671" t="s">
        <v>2288</v>
      </c>
      <c r="H637" s="671" t="s">
        <v>529</v>
      </c>
      <c r="I637" s="671" t="s">
        <v>2292</v>
      </c>
      <c r="J637" s="671" t="s">
        <v>2290</v>
      </c>
      <c r="K637" s="671" t="s">
        <v>2293</v>
      </c>
      <c r="L637" s="705">
        <v>0</v>
      </c>
      <c r="M637" s="705">
        <v>0</v>
      </c>
      <c r="N637" s="671">
        <v>11</v>
      </c>
      <c r="O637" s="706">
        <v>8</v>
      </c>
      <c r="P637" s="705">
        <v>0</v>
      </c>
      <c r="Q637" s="682"/>
      <c r="R637" s="671">
        <v>6</v>
      </c>
      <c r="S637" s="682">
        <v>0.54545454545454541</v>
      </c>
      <c r="T637" s="706">
        <v>3.5</v>
      </c>
      <c r="U637" s="242">
        <v>0.4375</v>
      </c>
    </row>
    <row r="638" spans="1:21" ht="14.4" customHeight="1" x14ac:dyDescent="0.3">
      <c r="A638" s="680">
        <v>11</v>
      </c>
      <c r="B638" s="671" t="s">
        <v>530</v>
      </c>
      <c r="C638" s="671">
        <v>89301112</v>
      </c>
      <c r="D638" s="703" t="s">
        <v>2331</v>
      </c>
      <c r="E638" s="704" t="s">
        <v>1564</v>
      </c>
      <c r="F638" s="671" t="s">
        <v>1538</v>
      </c>
      <c r="G638" s="671" t="s">
        <v>1814</v>
      </c>
      <c r="H638" s="671" t="s">
        <v>529</v>
      </c>
      <c r="I638" s="671" t="s">
        <v>2294</v>
      </c>
      <c r="J638" s="671" t="s">
        <v>2295</v>
      </c>
      <c r="K638" s="671" t="s">
        <v>2183</v>
      </c>
      <c r="L638" s="705">
        <v>128.84</v>
      </c>
      <c r="M638" s="705">
        <v>257.68</v>
      </c>
      <c r="N638" s="671">
        <v>2</v>
      </c>
      <c r="O638" s="706">
        <v>1</v>
      </c>
      <c r="P638" s="705"/>
      <c r="Q638" s="682">
        <v>0</v>
      </c>
      <c r="R638" s="671"/>
      <c r="S638" s="682">
        <v>0</v>
      </c>
      <c r="T638" s="706"/>
      <c r="U638" s="242">
        <v>0</v>
      </c>
    </row>
    <row r="639" spans="1:21" ht="14.4" customHeight="1" x14ac:dyDescent="0.3">
      <c r="A639" s="680">
        <v>11</v>
      </c>
      <c r="B639" s="671" t="s">
        <v>530</v>
      </c>
      <c r="C639" s="671">
        <v>89301112</v>
      </c>
      <c r="D639" s="703" t="s">
        <v>2331</v>
      </c>
      <c r="E639" s="704" t="s">
        <v>1564</v>
      </c>
      <c r="F639" s="671" t="s">
        <v>1538</v>
      </c>
      <c r="G639" s="671" t="s">
        <v>1576</v>
      </c>
      <c r="H639" s="671" t="s">
        <v>742</v>
      </c>
      <c r="I639" s="671" t="s">
        <v>800</v>
      </c>
      <c r="J639" s="671" t="s">
        <v>748</v>
      </c>
      <c r="K639" s="671" t="s">
        <v>801</v>
      </c>
      <c r="L639" s="705">
        <v>625.29</v>
      </c>
      <c r="M639" s="705">
        <v>3126.45</v>
      </c>
      <c r="N639" s="671">
        <v>5</v>
      </c>
      <c r="O639" s="706">
        <v>3</v>
      </c>
      <c r="P639" s="705">
        <v>1250.58</v>
      </c>
      <c r="Q639" s="682">
        <v>0.4</v>
      </c>
      <c r="R639" s="671">
        <v>2</v>
      </c>
      <c r="S639" s="682">
        <v>0.4</v>
      </c>
      <c r="T639" s="706">
        <v>1</v>
      </c>
      <c r="U639" s="242">
        <v>0.33333333333333331</v>
      </c>
    </row>
    <row r="640" spans="1:21" ht="14.4" customHeight="1" x14ac:dyDescent="0.3">
      <c r="A640" s="680">
        <v>11</v>
      </c>
      <c r="B640" s="671" t="s">
        <v>530</v>
      </c>
      <c r="C640" s="671">
        <v>89301112</v>
      </c>
      <c r="D640" s="703" t="s">
        <v>2331</v>
      </c>
      <c r="E640" s="704" t="s">
        <v>1564</v>
      </c>
      <c r="F640" s="671" t="s">
        <v>1538</v>
      </c>
      <c r="G640" s="671" t="s">
        <v>1576</v>
      </c>
      <c r="H640" s="671" t="s">
        <v>742</v>
      </c>
      <c r="I640" s="671" t="s">
        <v>747</v>
      </c>
      <c r="J640" s="671" t="s">
        <v>748</v>
      </c>
      <c r="K640" s="671" t="s">
        <v>749</v>
      </c>
      <c r="L640" s="705">
        <v>937.93</v>
      </c>
      <c r="M640" s="705">
        <v>2813.79</v>
      </c>
      <c r="N640" s="671">
        <v>3</v>
      </c>
      <c r="O640" s="706">
        <v>1.5</v>
      </c>
      <c r="P640" s="705">
        <v>2813.79</v>
      </c>
      <c r="Q640" s="682">
        <v>1</v>
      </c>
      <c r="R640" s="671">
        <v>3</v>
      </c>
      <c r="S640" s="682">
        <v>1</v>
      </c>
      <c r="T640" s="706">
        <v>1.5</v>
      </c>
      <c r="U640" s="242">
        <v>1</v>
      </c>
    </row>
    <row r="641" spans="1:21" ht="14.4" customHeight="1" x14ac:dyDescent="0.3">
      <c r="A641" s="680">
        <v>11</v>
      </c>
      <c r="B641" s="671" t="s">
        <v>530</v>
      </c>
      <c r="C641" s="671">
        <v>89301112</v>
      </c>
      <c r="D641" s="703" t="s">
        <v>2331</v>
      </c>
      <c r="E641" s="704" t="s">
        <v>1564</v>
      </c>
      <c r="F641" s="671" t="s">
        <v>1538</v>
      </c>
      <c r="G641" s="671" t="s">
        <v>1577</v>
      </c>
      <c r="H641" s="671" t="s">
        <v>742</v>
      </c>
      <c r="I641" s="671" t="s">
        <v>790</v>
      </c>
      <c r="J641" s="671" t="s">
        <v>557</v>
      </c>
      <c r="K641" s="671" t="s">
        <v>1478</v>
      </c>
      <c r="L641" s="705">
        <v>48.31</v>
      </c>
      <c r="M641" s="705">
        <v>48.31</v>
      </c>
      <c r="N641" s="671">
        <v>1</v>
      </c>
      <c r="O641" s="706">
        <v>1</v>
      </c>
      <c r="P641" s="705">
        <v>48.31</v>
      </c>
      <c r="Q641" s="682">
        <v>1</v>
      </c>
      <c r="R641" s="671">
        <v>1</v>
      </c>
      <c r="S641" s="682">
        <v>1</v>
      </c>
      <c r="T641" s="706">
        <v>1</v>
      </c>
      <c r="U641" s="242">
        <v>1</v>
      </c>
    </row>
    <row r="642" spans="1:21" ht="14.4" customHeight="1" x14ac:dyDescent="0.3">
      <c r="A642" s="680">
        <v>11</v>
      </c>
      <c r="B642" s="671" t="s">
        <v>530</v>
      </c>
      <c r="C642" s="671">
        <v>89301112</v>
      </c>
      <c r="D642" s="703" t="s">
        <v>2331</v>
      </c>
      <c r="E642" s="704" t="s">
        <v>1564</v>
      </c>
      <c r="F642" s="671" t="s">
        <v>1538</v>
      </c>
      <c r="G642" s="671" t="s">
        <v>1577</v>
      </c>
      <c r="H642" s="671" t="s">
        <v>742</v>
      </c>
      <c r="I642" s="671" t="s">
        <v>955</v>
      </c>
      <c r="J642" s="671" t="s">
        <v>557</v>
      </c>
      <c r="K642" s="671" t="s">
        <v>558</v>
      </c>
      <c r="L642" s="705">
        <v>96.63</v>
      </c>
      <c r="M642" s="705">
        <v>483.15</v>
      </c>
      <c r="N642" s="671">
        <v>5</v>
      </c>
      <c r="O642" s="706">
        <v>3</v>
      </c>
      <c r="P642" s="705"/>
      <c r="Q642" s="682">
        <v>0</v>
      </c>
      <c r="R642" s="671"/>
      <c r="S642" s="682">
        <v>0</v>
      </c>
      <c r="T642" s="706"/>
      <c r="U642" s="242">
        <v>0</v>
      </c>
    </row>
    <row r="643" spans="1:21" ht="14.4" customHeight="1" x14ac:dyDescent="0.3">
      <c r="A643" s="680">
        <v>11</v>
      </c>
      <c r="B643" s="671" t="s">
        <v>530</v>
      </c>
      <c r="C643" s="671">
        <v>89301112</v>
      </c>
      <c r="D643" s="703" t="s">
        <v>2331</v>
      </c>
      <c r="E643" s="704" t="s">
        <v>1564</v>
      </c>
      <c r="F643" s="671" t="s">
        <v>1538</v>
      </c>
      <c r="G643" s="671" t="s">
        <v>1577</v>
      </c>
      <c r="H643" s="671" t="s">
        <v>529</v>
      </c>
      <c r="I643" s="671" t="s">
        <v>1762</v>
      </c>
      <c r="J643" s="671" t="s">
        <v>557</v>
      </c>
      <c r="K643" s="671" t="s">
        <v>1763</v>
      </c>
      <c r="L643" s="705">
        <v>96.63</v>
      </c>
      <c r="M643" s="705">
        <v>1159.56</v>
      </c>
      <c r="N643" s="671">
        <v>12</v>
      </c>
      <c r="O643" s="706">
        <v>7</v>
      </c>
      <c r="P643" s="705">
        <v>773.04</v>
      </c>
      <c r="Q643" s="682">
        <v>0.66666666666666663</v>
      </c>
      <c r="R643" s="671">
        <v>8</v>
      </c>
      <c r="S643" s="682">
        <v>0.66666666666666663</v>
      </c>
      <c r="T643" s="706">
        <v>5</v>
      </c>
      <c r="U643" s="242">
        <v>0.7142857142857143</v>
      </c>
    </row>
    <row r="644" spans="1:21" ht="14.4" customHeight="1" x14ac:dyDescent="0.3">
      <c r="A644" s="680">
        <v>11</v>
      </c>
      <c r="B644" s="671" t="s">
        <v>530</v>
      </c>
      <c r="C644" s="671">
        <v>89301112</v>
      </c>
      <c r="D644" s="703" t="s">
        <v>2331</v>
      </c>
      <c r="E644" s="704" t="s">
        <v>1564</v>
      </c>
      <c r="F644" s="671" t="s">
        <v>1538</v>
      </c>
      <c r="G644" s="671" t="s">
        <v>1577</v>
      </c>
      <c r="H644" s="671" t="s">
        <v>529</v>
      </c>
      <c r="I644" s="671" t="s">
        <v>873</v>
      </c>
      <c r="J644" s="671" t="s">
        <v>557</v>
      </c>
      <c r="K644" s="671" t="s">
        <v>1934</v>
      </c>
      <c r="L644" s="705">
        <v>48.31</v>
      </c>
      <c r="M644" s="705">
        <v>144.93</v>
      </c>
      <c r="N644" s="671">
        <v>3</v>
      </c>
      <c r="O644" s="706">
        <v>3</v>
      </c>
      <c r="P644" s="705"/>
      <c r="Q644" s="682">
        <v>0</v>
      </c>
      <c r="R644" s="671"/>
      <c r="S644" s="682">
        <v>0</v>
      </c>
      <c r="T644" s="706"/>
      <c r="U644" s="242">
        <v>0</v>
      </c>
    </row>
    <row r="645" spans="1:21" ht="14.4" customHeight="1" x14ac:dyDescent="0.3">
      <c r="A645" s="680">
        <v>11</v>
      </c>
      <c r="B645" s="671" t="s">
        <v>530</v>
      </c>
      <c r="C645" s="671">
        <v>89301112</v>
      </c>
      <c r="D645" s="703" t="s">
        <v>2331</v>
      </c>
      <c r="E645" s="704" t="s">
        <v>1564</v>
      </c>
      <c r="F645" s="671" t="s">
        <v>1538</v>
      </c>
      <c r="G645" s="671" t="s">
        <v>1586</v>
      </c>
      <c r="H645" s="671" t="s">
        <v>529</v>
      </c>
      <c r="I645" s="671" t="s">
        <v>607</v>
      </c>
      <c r="J645" s="671" t="s">
        <v>1587</v>
      </c>
      <c r="K645" s="671" t="s">
        <v>1588</v>
      </c>
      <c r="L645" s="705">
        <v>0</v>
      </c>
      <c r="M645" s="705">
        <v>0</v>
      </c>
      <c r="N645" s="671">
        <v>4</v>
      </c>
      <c r="O645" s="706">
        <v>1.5</v>
      </c>
      <c r="P645" s="705">
        <v>0</v>
      </c>
      <c r="Q645" s="682"/>
      <c r="R645" s="671">
        <v>4</v>
      </c>
      <c r="S645" s="682">
        <v>1</v>
      </c>
      <c r="T645" s="706">
        <v>1.5</v>
      </c>
      <c r="U645" s="242">
        <v>1</v>
      </c>
    </row>
    <row r="646" spans="1:21" ht="14.4" customHeight="1" x14ac:dyDescent="0.3">
      <c r="A646" s="680">
        <v>11</v>
      </c>
      <c r="B646" s="671" t="s">
        <v>530</v>
      </c>
      <c r="C646" s="671">
        <v>89301112</v>
      </c>
      <c r="D646" s="703" t="s">
        <v>2331</v>
      </c>
      <c r="E646" s="704" t="s">
        <v>1564</v>
      </c>
      <c r="F646" s="671" t="s">
        <v>1538</v>
      </c>
      <c r="G646" s="671" t="s">
        <v>1935</v>
      </c>
      <c r="H646" s="671" t="s">
        <v>529</v>
      </c>
      <c r="I646" s="671" t="s">
        <v>2296</v>
      </c>
      <c r="J646" s="671" t="s">
        <v>1937</v>
      </c>
      <c r="K646" s="671" t="s">
        <v>978</v>
      </c>
      <c r="L646" s="705">
        <v>64.13</v>
      </c>
      <c r="M646" s="705">
        <v>64.13</v>
      </c>
      <c r="N646" s="671">
        <v>1</v>
      </c>
      <c r="O646" s="706">
        <v>0.5</v>
      </c>
      <c r="P646" s="705">
        <v>64.13</v>
      </c>
      <c r="Q646" s="682">
        <v>1</v>
      </c>
      <c r="R646" s="671">
        <v>1</v>
      </c>
      <c r="S646" s="682">
        <v>1</v>
      </c>
      <c r="T646" s="706">
        <v>0.5</v>
      </c>
      <c r="U646" s="242">
        <v>1</v>
      </c>
    </row>
    <row r="647" spans="1:21" ht="14.4" customHeight="1" x14ac:dyDescent="0.3">
      <c r="A647" s="680">
        <v>11</v>
      </c>
      <c r="B647" s="671" t="s">
        <v>530</v>
      </c>
      <c r="C647" s="671">
        <v>89301112</v>
      </c>
      <c r="D647" s="703" t="s">
        <v>2331</v>
      </c>
      <c r="E647" s="704" t="s">
        <v>1564</v>
      </c>
      <c r="F647" s="671" t="s">
        <v>1538</v>
      </c>
      <c r="G647" s="671" t="s">
        <v>1935</v>
      </c>
      <c r="H647" s="671" t="s">
        <v>529</v>
      </c>
      <c r="I647" s="671" t="s">
        <v>2297</v>
      </c>
      <c r="J647" s="671" t="s">
        <v>2298</v>
      </c>
      <c r="K647" s="671" t="s">
        <v>2267</v>
      </c>
      <c r="L647" s="705">
        <v>85.49</v>
      </c>
      <c r="M647" s="705">
        <v>85.49</v>
      </c>
      <c r="N647" s="671">
        <v>1</v>
      </c>
      <c r="O647" s="706">
        <v>1</v>
      </c>
      <c r="P647" s="705">
        <v>85.49</v>
      </c>
      <c r="Q647" s="682">
        <v>1</v>
      </c>
      <c r="R647" s="671">
        <v>1</v>
      </c>
      <c r="S647" s="682">
        <v>1</v>
      </c>
      <c r="T647" s="706">
        <v>1</v>
      </c>
      <c r="U647" s="242">
        <v>1</v>
      </c>
    </row>
    <row r="648" spans="1:21" ht="14.4" customHeight="1" x14ac:dyDescent="0.3">
      <c r="A648" s="680">
        <v>11</v>
      </c>
      <c r="B648" s="671" t="s">
        <v>530</v>
      </c>
      <c r="C648" s="671">
        <v>89301112</v>
      </c>
      <c r="D648" s="703" t="s">
        <v>2331</v>
      </c>
      <c r="E648" s="704" t="s">
        <v>1564</v>
      </c>
      <c r="F648" s="671" t="s">
        <v>1539</v>
      </c>
      <c r="G648" s="671" t="s">
        <v>1700</v>
      </c>
      <c r="H648" s="671" t="s">
        <v>529</v>
      </c>
      <c r="I648" s="671" t="s">
        <v>1701</v>
      </c>
      <c r="J648" s="671" t="s">
        <v>1702</v>
      </c>
      <c r="K648" s="671" t="s">
        <v>1703</v>
      </c>
      <c r="L648" s="705">
        <v>0</v>
      </c>
      <c r="M648" s="705">
        <v>0</v>
      </c>
      <c r="N648" s="671">
        <v>26</v>
      </c>
      <c r="O648" s="706">
        <v>25</v>
      </c>
      <c r="P648" s="705">
        <v>0</v>
      </c>
      <c r="Q648" s="682"/>
      <c r="R648" s="671">
        <v>1</v>
      </c>
      <c r="S648" s="682">
        <v>3.8461538461538464E-2</v>
      </c>
      <c r="T648" s="706">
        <v>1</v>
      </c>
      <c r="U648" s="242">
        <v>0.04</v>
      </c>
    </row>
    <row r="649" spans="1:21" ht="14.4" customHeight="1" x14ac:dyDescent="0.3">
      <c r="A649" s="680">
        <v>11</v>
      </c>
      <c r="B649" s="671" t="s">
        <v>530</v>
      </c>
      <c r="C649" s="671">
        <v>89301112</v>
      </c>
      <c r="D649" s="703" t="s">
        <v>2331</v>
      </c>
      <c r="E649" s="704" t="s">
        <v>1564</v>
      </c>
      <c r="F649" s="671" t="s">
        <v>1539</v>
      </c>
      <c r="G649" s="671" t="s">
        <v>1704</v>
      </c>
      <c r="H649" s="671" t="s">
        <v>529</v>
      </c>
      <c r="I649" s="671" t="s">
        <v>1705</v>
      </c>
      <c r="J649" s="671" t="s">
        <v>1706</v>
      </c>
      <c r="K649" s="671" t="s">
        <v>1707</v>
      </c>
      <c r="L649" s="705">
        <v>186.96</v>
      </c>
      <c r="M649" s="705">
        <v>186.96</v>
      </c>
      <c r="N649" s="671">
        <v>1</v>
      </c>
      <c r="O649" s="706">
        <v>1</v>
      </c>
      <c r="P649" s="705">
        <v>186.96</v>
      </c>
      <c r="Q649" s="682">
        <v>1</v>
      </c>
      <c r="R649" s="671">
        <v>1</v>
      </c>
      <c r="S649" s="682">
        <v>1</v>
      </c>
      <c r="T649" s="706">
        <v>1</v>
      </c>
      <c r="U649" s="242">
        <v>1</v>
      </c>
    </row>
    <row r="650" spans="1:21" ht="14.4" customHeight="1" x14ac:dyDescent="0.3">
      <c r="A650" s="680">
        <v>11</v>
      </c>
      <c r="B650" s="671" t="s">
        <v>530</v>
      </c>
      <c r="C650" s="671">
        <v>89301112</v>
      </c>
      <c r="D650" s="703" t="s">
        <v>2331</v>
      </c>
      <c r="E650" s="704" t="s">
        <v>1564</v>
      </c>
      <c r="F650" s="671" t="s">
        <v>1539</v>
      </c>
      <c r="G650" s="671" t="s">
        <v>1704</v>
      </c>
      <c r="H650" s="671" t="s">
        <v>529</v>
      </c>
      <c r="I650" s="671" t="s">
        <v>1708</v>
      </c>
      <c r="J650" s="671" t="s">
        <v>1709</v>
      </c>
      <c r="K650" s="671" t="s">
        <v>1710</v>
      </c>
      <c r="L650" s="705">
        <v>35.75</v>
      </c>
      <c r="M650" s="705">
        <v>107.25</v>
      </c>
      <c r="N650" s="671">
        <v>3</v>
      </c>
      <c r="O650" s="706">
        <v>3</v>
      </c>
      <c r="P650" s="705">
        <v>107.25</v>
      </c>
      <c r="Q650" s="682">
        <v>1</v>
      </c>
      <c r="R650" s="671">
        <v>3</v>
      </c>
      <c r="S650" s="682">
        <v>1</v>
      </c>
      <c r="T650" s="706">
        <v>3</v>
      </c>
      <c r="U650" s="242">
        <v>1</v>
      </c>
    </row>
    <row r="651" spans="1:21" ht="14.4" customHeight="1" x14ac:dyDescent="0.3">
      <c r="A651" s="680">
        <v>11</v>
      </c>
      <c r="B651" s="671" t="s">
        <v>530</v>
      </c>
      <c r="C651" s="671">
        <v>89301112</v>
      </c>
      <c r="D651" s="703" t="s">
        <v>2331</v>
      </c>
      <c r="E651" s="704" t="s">
        <v>1564</v>
      </c>
      <c r="F651" s="671" t="s">
        <v>1539</v>
      </c>
      <c r="G651" s="671" t="s">
        <v>1589</v>
      </c>
      <c r="H651" s="671" t="s">
        <v>529</v>
      </c>
      <c r="I651" s="671" t="s">
        <v>1665</v>
      </c>
      <c r="J651" s="671" t="s">
        <v>1666</v>
      </c>
      <c r="K651" s="671" t="s">
        <v>1667</v>
      </c>
      <c r="L651" s="705">
        <v>200</v>
      </c>
      <c r="M651" s="705">
        <v>800</v>
      </c>
      <c r="N651" s="671">
        <v>4</v>
      </c>
      <c r="O651" s="706">
        <v>2</v>
      </c>
      <c r="P651" s="705">
        <v>800</v>
      </c>
      <c r="Q651" s="682">
        <v>1</v>
      </c>
      <c r="R651" s="671">
        <v>4</v>
      </c>
      <c r="S651" s="682">
        <v>1</v>
      </c>
      <c r="T651" s="706">
        <v>2</v>
      </c>
      <c r="U651" s="242">
        <v>1</v>
      </c>
    </row>
    <row r="652" spans="1:21" ht="14.4" customHeight="1" x14ac:dyDescent="0.3">
      <c r="A652" s="680">
        <v>11</v>
      </c>
      <c r="B652" s="671" t="s">
        <v>530</v>
      </c>
      <c r="C652" s="671">
        <v>89301112</v>
      </c>
      <c r="D652" s="703" t="s">
        <v>2331</v>
      </c>
      <c r="E652" s="704" t="s">
        <v>1564</v>
      </c>
      <c r="F652" s="671" t="s">
        <v>1539</v>
      </c>
      <c r="G652" s="671" t="s">
        <v>1589</v>
      </c>
      <c r="H652" s="671" t="s">
        <v>529</v>
      </c>
      <c r="I652" s="671" t="s">
        <v>1590</v>
      </c>
      <c r="J652" s="671" t="s">
        <v>1591</v>
      </c>
      <c r="K652" s="671" t="s">
        <v>1592</v>
      </c>
      <c r="L652" s="705">
        <v>278.75</v>
      </c>
      <c r="M652" s="705">
        <v>13380</v>
      </c>
      <c r="N652" s="671">
        <v>48</v>
      </c>
      <c r="O652" s="706">
        <v>24</v>
      </c>
      <c r="P652" s="705">
        <v>11707.5</v>
      </c>
      <c r="Q652" s="682">
        <v>0.875</v>
      </c>
      <c r="R652" s="671">
        <v>42</v>
      </c>
      <c r="S652" s="682">
        <v>0.875</v>
      </c>
      <c r="T652" s="706">
        <v>21</v>
      </c>
      <c r="U652" s="242">
        <v>0.875</v>
      </c>
    </row>
    <row r="653" spans="1:21" ht="14.4" customHeight="1" x14ac:dyDescent="0.3">
      <c r="A653" s="680">
        <v>11</v>
      </c>
      <c r="B653" s="671" t="s">
        <v>530</v>
      </c>
      <c r="C653" s="671">
        <v>89301112</v>
      </c>
      <c r="D653" s="703" t="s">
        <v>2331</v>
      </c>
      <c r="E653" s="704" t="s">
        <v>1564</v>
      </c>
      <c r="F653" s="671" t="s">
        <v>1539</v>
      </c>
      <c r="G653" s="671" t="s">
        <v>1711</v>
      </c>
      <c r="H653" s="671" t="s">
        <v>529</v>
      </c>
      <c r="I653" s="671" t="s">
        <v>1827</v>
      </c>
      <c r="J653" s="671" t="s">
        <v>1828</v>
      </c>
      <c r="K653" s="671" t="s">
        <v>1829</v>
      </c>
      <c r="L653" s="705">
        <v>553.15</v>
      </c>
      <c r="M653" s="705">
        <v>6637.7999999999993</v>
      </c>
      <c r="N653" s="671">
        <v>12</v>
      </c>
      <c r="O653" s="706">
        <v>4</v>
      </c>
      <c r="P653" s="705">
        <v>6637.7999999999993</v>
      </c>
      <c r="Q653" s="682">
        <v>1</v>
      </c>
      <c r="R653" s="671">
        <v>12</v>
      </c>
      <c r="S653" s="682">
        <v>1</v>
      </c>
      <c r="T653" s="706">
        <v>4</v>
      </c>
      <c r="U653" s="242">
        <v>1</v>
      </c>
    </row>
    <row r="654" spans="1:21" ht="14.4" customHeight="1" x14ac:dyDescent="0.3">
      <c r="A654" s="680">
        <v>11</v>
      </c>
      <c r="B654" s="671" t="s">
        <v>530</v>
      </c>
      <c r="C654" s="671">
        <v>89301112</v>
      </c>
      <c r="D654" s="703" t="s">
        <v>2331</v>
      </c>
      <c r="E654" s="704" t="s">
        <v>1564</v>
      </c>
      <c r="F654" s="671" t="s">
        <v>1539</v>
      </c>
      <c r="G654" s="671" t="s">
        <v>1593</v>
      </c>
      <c r="H654" s="671" t="s">
        <v>529</v>
      </c>
      <c r="I654" s="671" t="s">
        <v>2299</v>
      </c>
      <c r="J654" s="671" t="s">
        <v>2300</v>
      </c>
      <c r="K654" s="671" t="s">
        <v>2301</v>
      </c>
      <c r="L654" s="705">
        <v>3000</v>
      </c>
      <c r="M654" s="705">
        <v>3000</v>
      </c>
      <c r="N654" s="671">
        <v>1</v>
      </c>
      <c r="O654" s="706">
        <v>1</v>
      </c>
      <c r="P654" s="705">
        <v>3000</v>
      </c>
      <c r="Q654" s="682">
        <v>1</v>
      </c>
      <c r="R654" s="671">
        <v>1</v>
      </c>
      <c r="S654" s="682">
        <v>1</v>
      </c>
      <c r="T654" s="706">
        <v>1</v>
      </c>
      <c r="U654" s="242">
        <v>1</v>
      </c>
    </row>
    <row r="655" spans="1:21" ht="14.4" customHeight="1" x14ac:dyDescent="0.3">
      <c r="A655" s="680">
        <v>11</v>
      </c>
      <c r="B655" s="671" t="s">
        <v>530</v>
      </c>
      <c r="C655" s="671">
        <v>89301112</v>
      </c>
      <c r="D655" s="703" t="s">
        <v>2331</v>
      </c>
      <c r="E655" s="704" t="s">
        <v>1564</v>
      </c>
      <c r="F655" s="671" t="s">
        <v>1539</v>
      </c>
      <c r="G655" s="671" t="s">
        <v>1593</v>
      </c>
      <c r="H655" s="671" t="s">
        <v>529</v>
      </c>
      <c r="I655" s="671" t="s">
        <v>1597</v>
      </c>
      <c r="J655" s="671" t="s">
        <v>1598</v>
      </c>
      <c r="K655" s="671" t="s">
        <v>1599</v>
      </c>
      <c r="L655" s="705">
        <v>1000</v>
      </c>
      <c r="M655" s="705">
        <v>1000</v>
      </c>
      <c r="N655" s="671">
        <v>1</v>
      </c>
      <c r="O655" s="706">
        <v>1</v>
      </c>
      <c r="P655" s="705">
        <v>1000</v>
      </c>
      <c r="Q655" s="682">
        <v>1</v>
      </c>
      <c r="R655" s="671">
        <v>1</v>
      </c>
      <c r="S655" s="682">
        <v>1</v>
      </c>
      <c r="T655" s="706">
        <v>1</v>
      </c>
      <c r="U655" s="242">
        <v>1</v>
      </c>
    </row>
    <row r="656" spans="1:21" ht="14.4" customHeight="1" x14ac:dyDescent="0.3">
      <c r="A656" s="680">
        <v>11</v>
      </c>
      <c r="B656" s="671" t="s">
        <v>530</v>
      </c>
      <c r="C656" s="671">
        <v>89301112</v>
      </c>
      <c r="D656" s="703" t="s">
        <v>2331</v>
      </c>
      <c r="E656" s="704" t="s">
        <v>1564</v>
      </c>
      <c r="F656" s="671" t="s">
        <v>1539</v>
      </c>
      <c r="G656" s="671" t="s">
        <v>1593</v>
      </c>
      <c r="H656" s="671" t="s">
        <v>529</v>
      </c>
      <c r="I656" s="671" t="s">
        <v>1606</v>
      </c>
      <c r="J656" s="671" t="s">
        <v>1607</v>
      </c>
      <c r="K656" s="671" t="s">
        <v>1608</v>
      </c>
      <c r="L656" s="705">
        <v>971.25</v>
      </c>
      <c r="M656" s="705">
        <v>971.25</v>
      </c>
      <c r="N656" s="671">
        <v>1</v>
      </c>
      <c r="O656" s="706">
        <v>1</v>
      </c>
      <c r="P656" s="705">
        <v>971.25</v>
      </c>
      <c r="Q656" s="682">
        <v>1</v>
      </c>
      <c r="R656" s="671">
        <v>1</v>
      </c>
      <c r="S656" s="682">
        <v>1</v>
      </c>
      <c r="T656" s="706">
        <v>1</v>
      </c>
      <c r="U656" s="242">
        <v>1</v>
      </c>
    </row>
    <row r="657" spans="1:21" ht="14.4" customHeight="1" x14ac:dyDescent="0.3">
      <c r="A657" s="680">
        <v>11</v>
      </c>
      <c r="B657" s="671" t="s">
        <v>530</v>
      </c>
      <c r="C657" s="671">
        <v>89301112</v>
      </c>
      <c r="D657" s="703" t="s">
        <v>2331</v>
      </c>
      <c r="E657" s="704" t="s">
        <v>1564</v>
      </c>
      <c r="F657" s="671" t="s">
        <v>1539</v>
      </c>
      <c r="G657" s="671" t="s">
        <v>1593</v>
      </c>
      <c r="H657" s="671" t="s">
        <v>529</v>
      </c>
      <c r="I657" s="671" t="s">
        <v>2302</v>
      </c>
      <c r="J657" s="671" t="s">
        <v>2303</v>
      </c>
      <c r="K657" s="671" t="s">
        <v>2304</v>
      </c>
      <c r="L657" s="705">
        <v>1600</v>
      </c>
      <c r="M657" s="705">
        <v>1600</v>
      </c>
      <c r="N657" s="671">
        <v>1</v>
      </c>
      <c r="O657" s="706">
        <v>1</v>
      </c>
      <c r="P657" s="705"/>
      <c r="Q657" s="682">
        <v>0</v>
      </c>
      <c r="R657" s="671"/>
      <c r="S657" s="682">
        <v>0</v>
      </c>
      <c r="T657" s="706"/>
      <c r="U657" s="242">
        <v>0</v>
      </c>
    </row>
    <row r="658" spans="1:21" ht="14.4" customHeight="1" x14ac:dyDescent="0.3">
      <c r="A658" s="680">
        <v>11</v>
      </c>
      <c r="B658" s="671" t="s">
        <v>530</v>
      </c>
      <c r="C658" s="671">
        <v>89301112</v>
      </c>
      <c r="D658" s="703" t="s">
        <v>2331</v>
      </c>
      <c r="E658" s="704" t="s">
        <v>1564</v>
      </c>
      <c r="F658" s="671" t="s">
        <v>1539</v>
      </c>
      <c r="G658" s="671" t="s">
        <v>1593</v>
      </c>
      <c r="H658" s="671" t="s">
        <v>529</v>
      </c>
      <c r="I658" s="671" t="s">
        <v>2305</v>
      </c>
      <c r="J658" s="671" t="s">
        <v>2306</v>
      </c>
      <c r="K658" s="671"/>
      <c r="L658" s="705">
        <v>400</v>
      </c>
      <c r="M658" s="705">
        <v>400</v>
      </c>
      <c r="N658" s="671">
        <v>1</v>
      </c>
      <c r="O658" s="706">
        <v>1</v>
      </c>
      <c r="P658" s="705"/>
      <c r="Q658" s="682">
        <v>0</v>
      </c>
      <c r="R658" s="671"/>
      <c r="S658" s="682">
        <v>0</v>
      </c>
      <c r="T658" s="706"/>
      <c r="U658" s="242">
        <v>0</v>
      </c>
    </row>
    <row r="659" spans="1:21" ht="14.4" customHeight="1" x14ac:dyDescent="0.3">
      <c r="A659" s="680">
        <v>11</v>
      </c>
      <c r="B659" s="671" t="s">
        <v>530</v>
      </c>
      <c r="C659" s="671">
        <v>89301112</v>
      </c>
      <c r="D659" s="703" t="s">
        <v>2331</v>
      </c>
      <c r="E659" s="704" t="s">
        <v>1564</v>
      </c>
      <c r="F659" s="671" t="s">
        <v>1539</v>
      </c>
      <c r="G659" s="671" t="s">
        <v>1593</v>
      </c>
      <c r="H659" s="671" t="s">
        <v>529</v>
      </c>
      <c r="I659" s="671" t="s">
        <v>1724</v>
      </c>
      <c r="J659" s="671" t="s">
        <v>1725</v>
      </c>
      <c r="K659" s="671"/>
      <c r="L659" s="705">
        <v>600</v>
      </c>
      <c r="M659" s="705">
        <v>600</v>
      </c>
      <c r="N659" s="671">
        <v>1</v>
      </c>
      <c r="O659" s="706">
        <v>1</v>
      </c>
      <c r="P659" s="705">
        <v>600</v>
      </c>
      <c r="Q659" s="682">
        <v>1</v>
      </c>
      <c r="R659" s="671">
        <v>1</v>
      </c>
      <c r="S659" s="682">
        <v>1</v>
      </c>
      <c r="T659" s="706">
        <v>1</v>
      </c>
      <c r="U659" s="242">
        <v>1</v>
      </c>
    </row>
    <row r="660" spans="1:21" ht="14.4" customHeight="1" x14ac:dyDescent="0.3">
      <c r="A660" s="680">
        <v>11</v>
      </c>
      <c r="B660" s="671" t="s">
        <v>530</v>
      </c>
      <c r="C660" s="671">
        <v>89301112</v>
      </c>
      <c r="D660" s="703" t="s">
        <v>2331</v>
      </c>
      <c r="E660" s="704" t="s">
        <v>1564</v>
      </c>
      <c r="F660" s="671" t="s">
        <v>1539</v>
      </c>
      <c r="G660" s="671" t="s">
        <v>1593</v>
      </c>
      <c r="H660" s="671" t="s">
        <v>529</v>
      </c>
      <c r="I660" s="671" t="s">
        <v>2307</v>
      </c>
      <c r="J660" s="671" t="s">
        <v>2308</v>
      </c>
      <c r="K660" s="671" t="s">
        <v>2309</v>
      </c>
      <c r="L660" s="705">
        <v>700</v>
      </c>
      <c r="M660" s="705">
        <v>700</v>
      </c>
      <c r="N660" s="671">
        <v>1</v>
      </c>
      <c r="O660" s="706">
        <v>1</v>
      </c>
      <c r="P660" s="705">
        <v>700</v>
      </c>
      <c r="Q660" s="682">
        <v>1</v>
      </c>
      <c r="R660" s="671">
        <v>1</v>
      </c>
      <c r="S660" s="682">
        <v>1</v>
      </c>
      <c r="T660" s="706">
        <v>1</v>
      </c>
      <c r="U660" s="242">
        <v>1</v>
      </c>
    </row>
    <row r="661" spans="1:21" ht="14.4" customHeight="1" x14ac:dyDescent="0.3">
      <c r="A661" s="680">
        <v>11</v>
      </c>
      <c r="B661" s="671" t="s">
        <v>530</v>
      </c>
      <c r="C661" s="671">
        <v>89301112</v>
      </c>
      <c r="D661" s="703" t="s">
        <v>2331</v>
      </c>
      <c r="E661" s="704" t="s">
        <v>1565</v>
      </c>
      <c r="F661" s="671" t="s">
        <v>1538</v>
      </c>
      <c r="G661" s="671" t="s">
        <v>1569</v>
      </c>
      <c r="H661" s="671" t="s">
        <v>742</v>
      </c>
      <c r="I661" s="671" t="s">
        <v>1121</v>
      </c>
      <c r="J661" s="671" t="s">
        <v>1502</v>
      </c>
      <c r="K661" s="671" t="s">
        <v>1503</v>
      </c>
      <c r="L661" s="705">
        <v>333.31</v>
      </c>
      <c r="M661" s="705">
        <v>999.93000000000006</v>
      </c>
      <c r="N661" s="671">
        <v>3</v>
      </c>
      <c r="O661" s="706">
        <v>2</v>
      </c>
      <c r="P661" s="705">
        <v>333.31</v>
      </c>
      <c r="Q661" s="682">
        <v>0.33333333333333331</v>
      </c>
      <c r="R661" s="671">
        <v>1</v>
      </c>
      <c r="S661" s="682">
        <v>0.33333333333333331</v>
      </c>
      <c r="T661" s="706">
        <v>1</v>
      </c>
      <c r="U661" s="242">
        <v>0.5</v>
      </c>
    </row>
    <row r="662" spans="1:21" ht="14.4" customHeight="1" x14ac:dyDescent="0.3">
      <c r="A662" s="680">
        <v>11</v>
      </c>
      <c r="B662" s="671" t="s">
        <v>530</v>
      </c>
      <c r="C662" s="671">
        <v>89301112</v>
      </c>
      <c r="D662" s="703" t="s">
        <v>2331</v>
      </c>
      <c r="E662" s="704" t="s">
        <v>1565</v>
      </c>
      <c r="F662" s="671" t="s">
        <v>1538</v>
      </c>
      <c r="G662" s="671" t="s">
        <v>2094</v>
      </c>
      <c r="H662" s="671" t="s">
        <v>529</v>
      </c>
      <c r="I662" s="671" t="s">
        <v>2310</v>
      </c>
      <c r="J662" s="671" t="s">
        <v>2096</v>
      </c>
      <c r="K662" s="671" t="s">
        <v>2311</v>
      </c>
      <c r="L662" s="705">
        <v>83.48</v>
      </c>
      <c r="M662" s="705">
        <v>4507.92</v>
      </c>
      <c r="N662" s="671">
        <v>54</v>
      </c>
      <c r="O662" s="706">
        <v>24.5</v>
      </c>
      <c r="P662" s="705">
        <v>1669.6000000000001</v>
      </c>
      <c r="Q662" s="682">
        <v>0.37037037037037041</v>
      </c>
      <c r="R662" s="671">
        <v>20</v>
      </c>
      <c r="S662" s="682">
        <v>0.37037037037037035</v>
      </c>
      <c r="T662" s="706">
        <v>11</v>
      </c>
      <c r="U662" s="242">
        <v>0.44897959183673469</v>
      </c>
    </row>
    <row r="663" spans="1:21" ht="14.4" customHeight="1" x14ac:dyDescent="0.3">
      <c r="A663" s="680">
        <v>11</v>
      </c>
      <c r="B663" s="671" t="s">
        <v>530</v>
      </c>
      <c r="C663" s="671">
        <v>89301112</v>
      </c>
      <c r="D663" s="703" t="s">
        <v>2331</v>
      </c>
      <c r="E663" s="704" t="s">
        <v>1565</v>
      </c>
      <c r="F663" s="671" t="s">
        <v>1538</v>
      </c>
      <c r="G663" s="671" t="s">
        <v>1683</v>
      </c>
      <c r="H663" s="671" t="s">
        <v>529</v>
      </c>
      <c r="I663" s="671" t="s">
        <v>689</v>
      </c>
      <c r="J663" s="671" t="s">
        <v>690</v>
      </c>
      <c r="K663" s="671" t="s">
        <v>691</v>
      </c>
      <c r="L663" s="705">
        <v>84.78</v>
      </c>
      <c r="M663" s="705">
        <v>932.57999999999993</v>
      </c>
      <c r="N663" s="671">
        <v>11</v>
      </c>
      <c r="O663" s="706">
        <v>8.5</v>
      </c>
      <c r="P663" s="705">
        <v>508.67999999999995</v>
      </c>
      <c r="Q663" s="682">
        <v>0.54545454545454541</v>
      </c>
      <c r="R663" s="671">
        <v>6</v>
      </c>
      <c r="S663" s="682">
        <v>0.54545454545454541</v>
      </c>
      <c r="T663" s="706">
        <v>4.5</v>
      </c>
      <c r="U663" s="242">
        <v>0.52941176470588236</v>
      </c>
    </row>
    <row r="664" spans="1:21" ht="14.4" customHeight="1" x14ac:dyDescent="0.3">
      <c r="A664" s="680">
        <v>11</v>
      </c>
      <c r="B664" s="671" t="s">
        <v>530</v>
      </c>
      <c r="C664" s="671">
        <v>89301112</v>
      </c>
      <c r="D664" s="703" t="s">
        <v>2331</v>
      </c>
      <c r="E664" s="704" t="s">
        <v>1565</v>
      </c>
      <c r="F664" s="671" t="s">
        <v>1538</v>
      </c>
      <c r="G664" s="671" t="s">
        <v>1683</v>
      </c>
      <c r="H664" s="671" t="s">
        <v>529</v>
      </c>
      <c r="I664" s="671" t="s">
        <v>2219</v>
      </c>
      <c r="J664" s="671" t="s">
        <v>2220</v>
      </c>
      <c r="K664" s="671" t="s">
        <v>2221</v>
      </c>
      <c r="L664" s="705">
        <v>0</v>
      </c>
      <c r="M664" s="705">
        <v>0</v>
      </c>
      <c r="N664" s="671">
        <v>1</v>
      </c>
      <c r="O664" s="706">
        <v>0.5</v>
      </c>
      <c r="P664" s="705">
        <v>0</v>
      </c>
      <c r="Q664" s="682"/>
      <c r="R664" s="671">
        <v>1</v>
      </c>
      <c r="S664" s="682">
        <v>1</v>
      </c>
      <c r="T664" s="706">
        <v>0.5</v>
      </c>
      <c r="U664" s="242">
        <v>1</v>
      </c>
    </row>
    <row r="665" spans="1:21" ht="14.4" customHeight="1" x14ac:dyDescent="0.3">
      <c r="A665" s="680">
        <v>11</v>
      </c>
      <c r="B665" s="671" t="s">
        <v>530</v>
      </c>
      <c r="C665" s="671">
        <v>89301112</v>
      </c>
      <c r="D665" s="703" t="s">
        <v>2331</v>
      </c>
      <c r="E665" s="704" t="s">
        <v>1565</v>
      </c>
      <c r="F665" s="671" t="s">
        <v>1538</v>
      </c>
      <c r="G665" s="671" t="s">
        <v>1687</v>
      </c>
      <c r="H665" s="671" t="s">
        <v>529</v>
      </c>
      <c r="I665" s="671" t="s">
        <v>1688</v>
      </c>
      <c r="J665" s="671" t="s">
        <v>1689</v>
      </c>
      <c r="K665" s="671" t="s">
        <v>1690</v>
      </c>
      <c r="L665" s="705">
        <v>111.31</v>
      </c>
      <c r="M665" s="705">
        <v>333.93</v>
      </c>
      <c r="N665" s="671">
        <v>3</v>
      </c>
      <c r="O665" s="706">
        <v>1</v>
      </c>
      <c r="P665" s="705"/>
      <c r="Q665" s="682">
        <v>0</v>
      </c>
      <c r="R665" s="671"/>
      <c r="S665" s="682">
        <v>0</v>
      </c>
      <c r="T665" s="706"/>
      <c r="U665" s="242">
        <v>0</v>
      </c>
    </row>
    <row r="666" spans="1:21" ht="14.4" customHeight="1" x14ac:dyDescent="0.3">
      <c r="A666" s="680">
        <v>11</v>
      </c>
      <c r="B666" s="671" t="s">
        <v>530</v>
      </c>
      <c r="C666" s="671">
        <v>89301112</v>
      </c>
      <c r="D666" s="703" t="s">
        <v>2331</v>
      </c>
      <c r="E666" s="704" t="s">
        <v>1565</v>
      </c>
      <c r="F666" s="671" t="s">
        <v>1538</v>
      </c>
      <c r="G666" s="671" t="s">
        <v>1691</v>
      </c>
      <c r="H666" s="671" t="s">
        <v>529</v>
      </c>
      <c r="I666" s="671" t="s">
        <v>1746</v>
      </c>
      <c r="J666" s="671" t="s">
        <v>1693</v>
      </c>
      <c r="K666" s="671" t="s">
        <v>1747</v>
      </c>
      <c r="L666" s="705">
        <v>166.97</v>
      </c>
      <c r="M666" s="705">
        <v>1001.8199999999999</v>
      </c>
      <c r="N666" s="671">
        <v>6</v>
      </c>
      <c r="O666" s="706">
        <v>2</v>
      </c>
      <c r="P666" s="705">
        <v>500.90999999999997</v>
      </c>
      <c r="Q666" s="682">
        <v>0.5</v>
      </c>
      <c r="R666" s="671">
        <v>3</v>
      </c>
      <c r="S666" s="682">
        <v>0.5</v>
      </c>
      <c r="T666" s="706">
        <v>1</v>
      </c>
      <c r="U666" s="242">
        <v>0.5</v>
      </c>
    </row>
    <row r="667" spans="1:21" ht="14.4" customHeight="1" x14ac:dyDescent="0.3">
      <c r="A667" s="680">
        <v>11</v>
      </c>
      <c r="B667" s="671" t="s">
        <v>530</v>
      </c>
      <c r="C667" s="671">
        <v>89301112</v>
      </c>
      <c r="D667" s="703" t="s">
        <v>2331</v>
      </c>
      <c r="E667" s="704" t="s">
        <v>1565</v>
      </c>
      <c r="F667" s="671" t="s">
        <v>1538</v>
      </c>
      <c r="G667" s="671" t="s">
        <v>1754</v>
      </c>
      <c r="H667" s="671" t="s">
        <v>529</v>
      </c>
      <c r="I667" s="671" t="s">
        <v>1800</v>
      </c>
      <c r="J667" s="671" t="s">
        <v>1801</v>
      </c>
      <c r="K667" s="671" t="s">
        <v>1757</v>
      </c>
      <c r="L667" s="705">
        <v>1857.43</v>
      </c>
      <c r="M667" s="705">
        <v>7429.72</v>
      </c>
      <c r="N667" s="671">
        <v>4</v>
      </c>
      <c r="O667" s="706">
        <v>3.5</v>
      </c>
      <c r="P667" s="705">
        <v>5572.29</v>
      </c>
      <c r="Q667" s="682">
        <v>0.75</v>
      </c>
      <c r="R667" s="671">
        <v>3</v>
      </c>
      <c r="S667" s="682">
        <v>0.75</v>
      </c>
      <c r="T667" s="706">
        <v>2.5</v>
      </c>
      <c r="U667" s="242">
        <v>0.7142857142857143</v>
      </c>
    </row>
    <row r="668" spans="1:21" ht="14.4" customHeight="1" x14ac:dyDescent="0.3">
      <c r="A668" s="680">
        <v>11</v>
      </c>
      <c r="B668" s="671" t="s">
        <v>530</v>
      </c>
      <c r="C668" s="671">
        <v>89301112</v>
      </c>
      <c r="D668" s="703" t="s">
        <v>2331</v>
      </c>
      <c r="E668" s="704" t="s">
        <v>1565</v>
      </c>
      <c r="F668" s="671" t="s">
        <v>1538</v>
      </c>
      <c r="G668" s="671" t="s">
        <v>1576</v>
      </c>
      <c r="H668" s="671" t="s">
        <v>742</v>
      </c>
      <c r="I668" s="671" t="s">
        <v>797</v>
      </c>
      <c r="J668" s="671" t="s">
        <v>748</v>
      </c>
      <c r="K668" s="671" t="s">
        <v>798</v>
      </c>
      <c r="L668" s="705">
        <v>468.96</v>
      </c>
      <c r="M668" s="705">
        <v>468.96</v>
      </c>
      <c r="N668" s="671">
        <v>1</v>
      </c>
      <c r="O668" s="706"/>
      <c r="P668" s="705">
        <v>468.96</v>
      </c>
      <c r="Q668" s="682">
        <v>1</v>
      </c>
      <c r="R668" s="671">
        <v>1</v>
      </c>
      <c r="S668" s="682">
        <v>1</v>
      </c>
      <c r="T668" s="706"/>
      <c r="U668" s="242"/>
    </row>
    <row r="669" spans="1:21" ht="14.4" customHeight="1" x14ac:dyDescent="0.3">
      <c r="A669" s="680">
        <v>11</v>
      </c>
      <c r="B669" s="671" t="s">
        <v>530</v>
      </c>
      <c r="C669" s="671">
        <v>89301112</v>
      </c>
      <c r="D669" s="703" t="s">
        <v>2331</v>
      </c>
      <c r="E669" s="704" t="s">
        <v>1565</v>
      </c>
      <c r="F669" s="671" t="s">
        <v>1538</v>
      </c>
      <c r="G669" s="671" t="s">
        <v>1576</v>
      </c>
      <c r="H669" s="671" t="s">
        <v>742</v>
      </c>
      <c r="I669" s="671" t="s">
        <v>747</v>
      </c>
      <c r="J669" s="671" t="s">
        <v>748</v>
      </c>
      <c r="K669" s="671" t="s">
        <v>749</v>
      </c>
      <c r="L669" s="705">
        <v>937.93</v>
      </c>
      <c r="M669" s="705">
        <v>13131.02</v>
      </c>
      <c r="N669" s="671">
        <v>14</v>
      </c>
      <c r="O669" s="706">
        <v>5</v>
      </c>
      <c r="P669" s="705">
        <v>7503.44</v>
      </c>
      <c r="Q669" s="682">
        <v>0.5714285714285714</v>
      </c>
      <c r="R669" s="671">
        <v>8</v>
      </c>
      <c r="S669" s="682">
        <v>0.5714285714285714</v>
      </c>
      <c r="T669" s="706">
        <v>3</v>
      </c>
      <c r="U669" s="242">
        <v>0.6</v>
      </c>
    </row>
    <row r="670" spans="1:21" ht="14.4" customHeight="1" x14ac:dyDescent="0.3">
      <c r="A670" s="680">
        <v>11</v>
      </c>
      <c r="B670" s="671" t="s">
        <v>530</v>
      </c>
      <c r="C670" s="671">
        <v>89301112</v>
      </c>
      <c r="D670" s="703" t="s">
        <v>2331</v>
      </c>
      <c r="E670" s="704" t="s">
        <v>1565</v>
      </c>
      <c r="F670" s="671" t="s">
        <v>1538</v>
      </c>
      <c r="G670" s="671" t="s">
        <v>1577</v>
      </c>
      <c r="H670" s="671" t="s">
        <v>742</v>
      </c>
      <c r="I670" s="671" t="s">
        <v>955</v>
      </c>
      <c r="J670" s="671" t="s">
        <v>557</v>
      </c>
      <c r="K670" s="671" t="s">
        <v>558</v>
      </c>
      <c r="L670" s="705">
        <v>96.63</v>
      </c>
      <c r="M670" s="705">
        <v>579.78</v>
      </c>
      <c r="N670" s="671">
        <v>6</v>
      </c>
      <c r="O670" s="706">
        <v>3.5</v>
      </c>
      <c r="P670" s="705">
        <v>96.63</v>
      </c>
      <c r="Q670" s="682">
        <v>0.16666666666666666</v>
      </c>
      <c r="R670" s="671">
        <v>1</v>
      </c>
      <c r="S670" s="682">
        <v>0.16666666666666666</v>
      </c>
      <c r="T670" s="706">
        <v>0.5</v>
      </c>
      <c r="U670" s="242">
        <v>0.14285714285714285</v>
      </c>
    </row>
    <row r="671" spans="1:21" ht="14.4" customHeight="1" x14ac:dyDescent="0.3">
      <c r="A671" s="680">
        <v>11</v>
      </c>
      <c r="B671" s="671" t="s">
        <v>530</v>
      </c>
      <c r="C671" s="671">
        <v>89301112</v>
      </c>
      <c r="D671" s="703" t="s">
        <v>2331</v>
      </c>
      <c r="E671" s="704" t="s">
        <v>1565</v>
      </c>
      <c r="F671" s="671" t="s">
        <v>1538</v>
      </c>
      <c r="G671" s="671" t="s">
        <v>2312</v>
      </c>
      <c r="H671" s="671" t="s">
        <v>529</v>
      </c>
      <c r="I671" s="671" t="s">
        <v>2313</v>
      </c>
      <c r="J671" s="671" t="s">
        <v>2314</v>
      </c>
      <c r="K671" s="671" t="s">
        <v>1795</v>
      </c>
      <c r="L671" s="705">
        <v>0</v>
      </c>
      <c r="M671" s="705">
        <v>0</v>
      </c>
      <c r="N671" s="671">
        <v>1</v>
      </c>
      <c r="O671" s="706">
        <v>1</v>
      </c>
      <c r="P671" s="705">
        <v>0</v>
      </c>
      <c r="Q671" s="682"/>
      <c r="R671" s="671">
        <v>1</v>
      </c>
      <c r="S671" s="682">
        <v>1</v>
      </c>
      <c r="T671" s="706">
        <v>1</v>
      </c>
      <c r="U671" s="242">
        <v>1</v>
      </c>
    </row>
    <row r="672" spans="1:21" ht="14.4" customHeight="1" x14ac:dyDescent="0.3">
      <c r="A672" s="680">
        <v>11</v>
      </c>
      <c r="B672" s="671" t="s">
        <v>530</v>
      </c>
      <c r="C672" s="671">
        <v>89301112</v>
      </c>
      <c r="D672" s="703" t="s">
        <v>2331</v>
      </c>
      <c r="E672" s="704" t="s">
        <v>1565</v>
      </c>
      <c r="F672" s="671" t="s">
        <v>1538</v>
      </c>
      <c r="G672" s="671" t="s">
        <v>2315</v>
      </c>
      <c r="H672" s="671" t="s">
        <v>529</v>
      </c>
      <c r="I672" s="671" t="s">
        <v>2316</v>
      </c>
      <c r="J672" s="671" t="s">
        <v>2317</v>
      </c>
      <c r="K672" s="671" t="s">
        <v>2318</v>
      </c>
      <c r="L672" s="705">
        <v>92.4</v>
      </c>
      <c r="M672" s="705">
        <v>92.4</v>
      </c>
      <c r="N672" s="671">
        <v>1</v>
      </c>
      <c r="O672" s="706">
        <v>1</v>
      </c>
      <c r="P672" s="705">
        <v>92.4</v>
      </c>
      <c r="Q672" s="682">
        <v>1</v>
      </c>
      <c r="R672" s="671">
        <v>1</v>
      </c>
      <c r="S672" s="682">
        <v>1</v>
      </c>
      <c r="T672" s="706">
        <v>1</v>
      </c>
      <c r="U672" s="242">
        <v>1</v>
      </c>
    </row>
    <row r="673" spans="1:21" ht="14.4" customHeight="1" x14ac:dyDescent="0.3">
      <c r="A673" s="680">
        <v>11</v>
      </c>
      <c r="B673" s="671" t="s">
        <v>530</v>
      </c>
      <c r="C673" s="671">
        <v>89301112</v>
      </c>
      <c r="D673" s="703" t="s">
        <v>2331</v>
      </c>
      <c r="E673" s="704" t="s">
        <v>1565</v>
      </c>
      <c r="F673" s="671" t="s">
        <v>1538</v>
      </c>
      <c r="G673" s="671" t="s">
        <v>1586</v>
      </c>
      <c r="H673" s="671" t="s">
        <v>529</v>
      </c>
      <c r="I673" s="671" t="s">
        <v>607</v>
      </c>
      <c r="J673" s="671" t="s">
        <v>1587</v>
      </c>
      <c r="K673" s="671" t="s">
        <v>1588</v>
      </c>
      <c r="L673" s="705">
        <v>0</v>
      </c>
      <c r="M673" s="705">
        <v>0</v>
      </c>
      <c r="N673" s="671">
        <v>9</v>
      </c>
      <c r="O673" s="706">
        <v>3.5</v>
      </c>
      <c r="P673" s="705">
        <v>0</v>
      </c>
      <c r="Q673" s="682"/>
      <c r="R673" s="671">
        <v>3</v>
      </c>
      <c r="S673" s="682">
        <v>0.33333333333333331</v>
      </c>
      <c r="T673" s="706">
        <v>0.5</v>
      </c>
      <c r="U673" s="242">
        <v>0.14285714285714285</v>
      </c>
    </row>
    <row r="674" spans="1:21" ht="14.4" customHeight="1" x14ac:dyDescent="0.3">
      <c r="A674" s="680">
        <v>11</v>
      </c>
      <c r="B674" s="671" t="s">
        <v>530</v>
      </c>
      <c r="C674" s="671">
        <v>89301112</v>
      </c>
      <c r="D674" s="703" t="s">
        <v>2331</v>
      </c>
      <c r="E674" s="704" t="s">
        <v>1565</v>
      </c>
      <c r="F674" s="671" t="s">
        <v>1538</v>
      </c>
      <c r="G674" s="671" t="s">
        <v>1697</v>
      </c>
      <c r="H674" s="671" t="s">
        <v>529</v>
      </c>
      <c r="I674" s="671" t="s">
        <v>2319</v>
      </c>
      <c r="J674" s="671" t="s">
        <v>1699</v>
      </c>
      <c r="K674" s="671" t="s">
        <v>672</v>
      </c>
      <c r="L674" s="705">
        <v>154.33000000000001</v>
      </c>
      <c r="M674" s="705">
        <v>154.33000000000001</v>
      </c>
      <c r="N674" s="671">
        <v>1</v>
      </c>
      <c r="O674" s="706">
        <v>0.5</v>
      </c>
      <c r="P674" s="705"/>
      <c r="Q674" s="682">
        <v>0</v>
      </c>
      <c r="R674" s="671"/>
      <c r="S674" s="682">
        <v>0</v>
      </c>
      <c r="T674" s="706"/>
      <c r="U674" s="242">
        <v>0</v>
      </c>
    </row>
    <row r="675" spans="1:21" ht="14.4" customHeight="1" x14ac:dyDescent="0.3">
      <c r="A675" s="680">
        <v>11</v>
      </c>
      <c r="B675" s="671" t="s">
        <v>530</v>
      </c>
      <c r="C675" s="671">
        <v>89301112</v>
      </c>
      <c r="D675" s="703" t="s">
        <v>2331</v>
      </c>
      <c r="E675" s="704" t="s">
        <v>1565</v>
      </c>
      <c r="F675" s="671" t="s">
        <v>1538</v>
      </c>
      <c r="G675" s="671" t="s">
        <v>1767</v>
      </c>
      <c r="H675" s="671" t="s">
        <v>529</v>
      </c>
      <c r="I675" s="671" t="s">
        <v>2161</v>
      </c>
      <c r="J675" s="671" t="s">
        <v>2162</v>
      </c>
      <c r="K675" s="671" t="s">
        <v>1770</v>
      </c>
      <c r="L675" s="705">
        <v>0</v>
      </c>
      <c r="M675" s="705">
        <v>0</v>
      </c>
      <c r="N675" s="671">
        <v>1</v>
      </c>
      <c r="O675" s="706">
        <v>0.5</v>
      </c>
      <c r="P675" s="705">
        <v>0</v>
      </c>
      <c r="Q675" s="682"/>
      <c r="R675" s="671">
        <v>1</v>
      </c>
      <c r="S675" s="682">
        <v>1</v>
      </c>
      <c r="T675" s="706">
        <v>0.5</v>
      </c>
      <c r="U675" s="242">
        <v>1</v>
      </c>
    </row>
    <row r="676" spans="1:21" ht="14.4" customHeight="1" x14ac:dyDescent="0.3">
      <c r="A676" s="680">
        <v>11</v>
      </c>
      <c r="B676" s="671" t="s">
        <v>530</v>
      </c>
      <c r="C676" s="671">
        <v>89301112</v>
      </c>
      <c r="D676" s="703" t="s">
        <v>2331</v>
      </c>
      <c r="E676" s="704" t="s">
        <v>1565</v>
      </c>
      <c r="F676" s="671" t="s">
        <v>1539</v>
      </c>
      <c r="G676" s="671" t="s">
        <v>1700</v>
      </c>
      <c r="H676" s="671" t="s">
        <v>529</v>
      </c>
      <c r="I676" s="671" t="s">
        <v>1701</v>
      </c>
      <c r="J676" s="671" t="s">
        <v>1702</v>
      </c>
      <c r="K676" s="671" t="s">
        <v>1703</v>
      </c>
      <c r="L676" s="705">
        <v>0</v>
      </c>
      <c r="M676" s="705">
        <v>0</v>
      </c>
      <c r="N676" s="671">
        <v>3</v>
      </c>
      <c r="O676" s="706">
        <v>3</v>
      </c>
      <c r="P676" s="705"/>
      <c r="Q676" s="682"/>
      <c r="R676" s="671"/>
      <c r="S676" s="682">
        <v>0</v>
      </c>
      <c r="T676" s="706"/>
      <c r="U676" s="242">
        <v>0</v>
      </c>
    </row>
    <row r="677" spans="1:21" ht="14.4" customHeight="1" x14ac:dyDescent="0.3">
      <c r="A677" s="680">
        <v>11</v>
      </c>
      <c r="B677" s="671" t="s">
        <v>530</v>
      </c>
      <c r="C677" s="671">
        <v>89301112</v>
      </c>
      <c r="D677" s="703" t="s">
        <v>2331</v>
      </c>
      <c r="E677" s="704" t="s">
        <v>1565</v>
      </c>
      <c r="F677" s="671" t="s">
        <v>1539</v>
      </c>
      <c r="G677" s="671" t="s">
        <v>1704</v>
      </c>
      <c r="H677" s="671" t="s">
        <v>529</v>
      </c>
      <c r="I677" s="671" t="s">
        <v>1708</v>
      </c>
      <c r="J677" s="671" t="s">
        <v>1709</v>
      </c>
      <c r="K677" s="671" t="s">
        <v>1710</v>
      </c>
      <c r="L677" s="705">
        <v>35.75</v>
      </c>
      <c r="M677" s="705">
        <v>143</v>
      </c>
      <c r="N677" s="671">
        <v>4</v>
      </c>
      <c r="O677" s="706">
        <v>3</v>
      </c>
      <c r="P677" s="705">
        <v>143</v>
      </c>
      <c r="Q677" s="682">
        <v>1</v>
      </c>
      <c r="R677" s="671">
        <v>4</v>
      </c>
      <c r="S677" s="682">
        <v>1</v>
      </c>
      <c r="T677" s="706">
        <v>3</v>
      </c>
      <c r="U677" s="242">
        <v>1</v>
      </c>
    </row>
    <row r="678" spans="1:21" ht="14.4" customHeight="1" x14ac:dyDescent="0.3">
      <c r="A678" s="680">
        <v>11</v>
      </c>
      <c r="B678" s="671" t="s">
        <v>530</v>
      </c>
      <c r="C678" s="671">
        <v>89301112</v>
      </c>
      <c r="D678" s="703" t="s">
        <v>2331</v>
      </c>
      <c r="E678" s="704" t="s">
        <v>1565</v>
      </c>
      <c r="F678" s="671" t="s">
        <v>1539</v>
      </c>
      <c r="G678" s="671" t="s">
        <v>1589</v>
      </c>
      <c r="H678" s="671" t="s">
        <v>529</v>
      </c>
      <c r="I678" s="671" t="s">
        <v>1633</v>
      </c>
      <c r="J678" s="671" t="s">
        <v>1634</v>
      </c>
      <c r="K678" s="671" t="s">
        <v>1635</v>
      </c>
      <c r="L678" s="705">
        <v>1110</v>
      </c>
      <c r="M678" s="705">
        <v>1110</v>
      </c>
      <c r="N678" s="671">
        <v>1</v>
      </c>
      <c r="O678" s="706">
        <v>1</v>
      </c>
      <c r="P678" s="705">
        <v>1110</v>
      </c>
      <c r="Q678" s="682">
        <v>1</v>
      </c>
      <c r="R678" s="671">
        <v>1</v>
      </c>
      <c r="S678" s="682">
        <v>1</v>
      </c>
      <c r="T678" s="706">
        <v>1</v>
      </c>
      <c r="U678" s="242">
        <v>1</v>
      </c>
    </row>
    <row r="679" spans="1:21" ht="14.4" customHeight="1" x14ac:dyDescent="0.3">
      <c r="A679" s="680">
        <v>11</v>
      </c>
      <c r="B679" s="671" t="s">
        <v>530</v>
      </c>
      <c r="C679" s="671">
        <v>89301112</v>
      </c>
      <c r="D679" s="703" t="s">
        <v>2331</v>
      </c>
      <c r="E679" s="704" t="s">
        <v>1565</v>
      </c>
      <c r="F679" s="671" t="s">
        <v>1539</v>
      </c>
      <c r="G679" s="671" t="s">
        <v>1589</v>
      </c>
      <c r="H679" s="671" t="s">
        <v>529</v>
      </c>
      <c r="I679" s="671" t="s">
        <v>1665</v>
      </c>
      <c r="J679" s="671" t="s">
        <v>1666</v>
      </c>
      <c r="K679" s="671" t="s">
        <v>1667</v>
      </c>
      <c r="L679" s="705">
        <v>200</v>
      </c>
      <c r="M679" s="705">
        <v>4000</v>
      </c>
      <c r="N679" s="671">
        <v>20</v>
      </c>
      <c r="O679" s="706">
        <v>10</v>
      </c>
      <c r="P679" s="705">
        <v>3200</v>
      </c>
      <c r="Q679" s="682">
        <v>0.8</v>
      </c>
      <c r="R679" s="671">
        <v>16</v>
      </c>
      <c r="S679" s="682">
        <v>0.8</v>
      </c>
      <c r="T679" s="706">
        <v>8</v>
      </c>
      <c r="U679" s="242">
        <v>0.8</v>
      </c>
    </row>
    <row r="680" spans="1:21" ht="14.4" customHeight="1" x14ac:dyDescent="0.3">
      <c r="A680" s="680">
        <v>11</v>
      </c>
      <c r="B680" s="671" t="s">
        <v>530</v>
      </c>
      <c r="C680" s="671">
        <v>89301112</v>
      </c>
      <c r="D680" s="703" t="s">
        <v>2331</v>
      </c>
      <c r="E680" s="704" t="s">
        <v>1565</v>
      </c>
      <c r="F680" s="671" t="s">
        <v>1539</v>
      </c>
      <c r="G680" s="671" t="s">
        <v>1589</v>
      </c>
      <c r="H680" s="671" t="s">
        <v>529</v>
      </c>
      <c r="I680" s="671" t="s">
        <v>1590</v>
      </c>
      <c r="J680" s="671" t="s">
        <v>1591</v>
      </c>
      <c r="K680" s="671" t="s">
        <v>1592</v>
      </c>
      <c r="L680" s="705">
        <v>278.75</v>
      </c>
      <c r="M680" s="705">
        <v>6690</v>
      </c>
      <c r="N680" s="671">
        <v>24</v>
      </c>
      <c r="O680" s="706">
        <v>12</v>
      </c>
      <c r="P680" s="705">
        <v>6690</v>
      </c>
      <c r="Q680" s="682">
        <v>1</v>
      </c>
      <c r="R680" s="671">
        <v>24</v>
      </c>
      <c r="S680" s="682">
        <v>1</v>
      </c>
      <c r="T680" s="706">
        <v>12</v>
      </c>
      <c r="U680" s="242">
        <v>1</v>
      </c>
    </row>
    <row r="681" spans="1:21" ht="14.4" customHeight="1" x14ac:dyDescent="0.3">
      <c r="A681" s="680">
        <v>11</v>
      </c>
      <c r="B681" s="671" t="s">
        <v>530</v>
      </c>
      <c r="C681" s="671">
        <v>89301112</v>
      </c>
      <c r="D681" s="703" t="s">
        <v>2331</v>
      </c>
      <c r="E681" s="704" t="s">
        <v>1565</v>
      </c>
      <c r="F681" s="671" t="s">
        <v>1539</v>
      </c>
      <c r="G681" s="671" t="s">
        <v>1711</v>
      </c>
      <c r="H681" s="671" t="s">
        <v>529</v>
      </c>
      <c r="I681" s="671" t="s">
        <v>1827</v>
      </c>
      <c r="J681" s="671" t="s">
        <v>1828</v>
      </c>
      <c r="K681" s="671" t="s">
        <v>1829</v>
      </c>
      <c r="L681" s="705">
        <v>553.15</v>
      </c>
      <c r="M681" s="705">
        <v>21572.850000000006</v>
      </c>
      <c r="N681" s="671">
        <v>39</v>
      </c>
      <c r="O681" s="706">
        <v>13</v>
      </c>
      <c r="P681" s="705">
        <v>19913.400000000005</v>
      </c>
      <c r="Q681" s="682">
        <v>0.92307692307692302</v>
      </c>
      <c r="R681" s="671">
        <v>36</v>
      </c>
      <c r="S681" s="682">
        <v>0.92307692307692313</v>
      </c>
      <c r="T681" s="706">
        <v>12</v>
      </c>
      <c r="U681" s="242">
        <v>0.92307692307692313</v>
      </c>
    </row>
    <row r="682" spans="1:21" ht="14.4" customHeight="1" x14ac:dyDescent="0.3">
      <c r="A682" s="680">
        <v>11</v>
      </c>
      <c r="B682" s="671" t="s">
        <v>530</v>
      </c>
      <c r="C682" s="671">
        <v>89301112</v>
      </c>
      <c r="D682" s="703" t="s">
        <v>2331</v>
      </c>
      <c r="E682" s="704" t="s">
        <v>1565</v>
      </c>
      <c r="F682" s="671" t="s">
        <v>1539</v>
      </c>
      <c r="G682" s="671" t="s">
        <v>1593</v>
      </c>
      <c r="H682" s="671" t="s">
        <v>529</v>
      </c>
      <c r="I682" s="671" t="s">
        <v>1600</v>
      </c>
      <c r="J682" s="671" t="s">
        <v>1601</v>
      </c>
      <c r="K682" s="671" t="s">
        <v>1602</v>
      </c>
      <c r="L682" s="705">
        <v>500</v>
      </c>
      <c r="M682" s="705">
        <v>1500</v>
      </c>
      <c r="N682" s="671">
        <v>3</v>
      </c>
      <c r="O682" s="706">
        <v>3</v>
      </c>
      <c r="P682" s="705">
        <v>1500</v>
      </c>
      <c r="Q682" s="682">
        <v>1</v>
      </c>
      <c r="R682" s="671">
        <v>3</v>
      </c>
      <c r="S682" s="682">
        <v>1</v>
      </c>
      <c r="T682" s="706">
        <v>3</v>
      </c>
      <c r="U682" s="242">
        <v>1</v>
      </c>
    </row>
    <row r="683" spans="1:21" ht="14.4" customHeight="1" x14ac:dyDescent="0.3">
      <c r="A683" s="680">
        <v>11</v>
      </c>
      <c r="B683" s="671" t="s">
        <v>530</v>
      </c>
      <c r="C683" s="671">
        <v>89301112</v>
      </c>
      <c r="D683" s="703" t="s">
        <v>2331</v>
      </c>
      <c r="E683" s="704" t="s">
        <v>1565</v>
      </c>
      <c r="F683" s="671" t="s">
        <v>1539</v>
      </c>
      <c r="G683" s="671" t="s">
        <v>1593</v>
      </c>
      <c r="H683" s="671" t="s">
        <v>529</v>
      </c>
      <c r="I683" s="671" t="s">
        <v>2320</v>
      </c>
      <c r="J683" s="671" t="s">
        <v>2321</v>
      </c>
      <c r="K683" s="671" t="s">
        <v>2322</v>
      </c>
      <c r="L683" s="705">
        <v>969.57</v>
      </c>
      <c r="M683" s="705">
        <v>969.57</v>
      </c>
      <c r="N683" s="671">
        <v>1</v>
      </c>
      <c r="O683" s="706">
        <v>1</v>
      </c>
      <c r="P683" s="705">
        <v>969.57</v>
      </c>
      <c r="Q683" s="682">
        <v>1</v>
      </c>
      <c r="R683" s="671">
        <v>1</v>
      </c>
      <c r="S683" s="682">
        <v>1</v>
      </c>
      <c r="T683" s="706">
        <v>1</v>
      </c>
      <c r="U683" s="242">
        <v>1</v>
      </c>
    </row>
    <row r="684" spans="1:21" ht="14.4" customHeight="1" x14ac:dyDescent="0.3">
      <c r="A684" s="680">
        <v>11</v>
      </c>
      <c r="B684" s="671" t="s">
        <v>530</v>
      </c>
      <c r="C684" s="671">
        <v>89301112</v>
      </c>
      <c r="D684" s="703" t="s">
        <v>2331</v>
      </c>
      <c r="E684" s="704" t="s">
        <v>1565</v>
      </c>
      <c r="F684" s="671" t="s">
        <v>1539</v>
      </c>
      <c r="G684" s="671" t="s">
        <v>1593</v>
      </c>
      <c r="H684" s="671" t="s">
        <v>529</v>
      </c>
      <c r="I684" s="671" t="s">
        <v>1721</v>
      </c>
      <c r="J684" s="671" t="s">
        <v>1722</v>
      </c>
      <c r="K684" s="671" t="s">
        <v>1723</v>
      </c>
      <c r="L684" s="705">
        <v>1545.22</v>
      </c>
      <c r="M684" s="705">
        <v>1545.22</v>
      </c>
      <c r="N684" s="671">
        <v>1</v>
      </c>
      <c r="O684" s="706">
        <v>1</v>
      </c>
      <c r="P684" s="705">
        <v>1545.22</v>
      </c>
      <c r="Q684" s="682">
        <v>1</v>
      </c>
      <c r="R684" s="671">
        <v>1</v>
      </c>
      <c r="S684" s="682">
        <v>1</v>
      </c>
      <c r="T684" s="706">
        <v>1</v>
      </c>
      <c r="U684" s="242">
        <v>1</v>
      </c>
    </row>
    <row r="685" spans="1:21" ht="14.4" customHeight="1" x14ac:dyDescent="0.3">
      <c r="A685" s="680">
        <v>11</v>
      </c>
      <c r="B685" s="671" t="s">
        <v>530</v>
      </c>
      <c r="C685" s="671">
        <v>89301112</v>
      </c>
      <c r="D685" s="703" t="s">
        <v>2331</v>
      </c>
      <c r="E685" s="704" t="s">
        <v>1565</v>
      </c>
      <c r="F685" s="671" t="s">
        <v>1539</v>
      </c>
      <c r="G685" s="671" t="s">
        <v>1593</v>
      </c>
      <c r="H685" s="671" t="s">
        <v>529</v>
      </c>
      <c r="I685" s="671" t="s">
        <v>1997</v>
      </c>
      <c r="J685" s="671" t="s">
        <v>1998</v>
      </c>
      <c r="K685" s="671" t="s">
        <v>1999</v>
      </c>
      <c r="L685" s="705">
        <v>1600</v>
      </c>
      <c r="M685" s="705">
        <v>1600</v>
      </c>
      <c r="N685" s="671">
        <v>1</v>
      </c>
      <c r="O685" s="706">
        <v>1</v>
      </c>
      <c r="P685" s="705">
        <v>1600</v>
      </c>
      <c r="Q685" s="682">
        <v>1</v>
      </c>
      <c r="R685" s="671">
        <v>1</v>
      </c>
      <c r="S685" s="682">
        <v>1</v>
      </c>
      <c r="T685" s="706">
        <v>1</v>
      </c>
      <c r="U685" s="242">
        <v>1</v>
      </c>
    </row>
    <row r="686" spans="1:21" ht="14.4" customHeight="1" x14ac:dyDescent="0.3">
      <c r="A686" s="680">
        <v>11</v>
      </c>
      <c r="B686" s="671" t="s">
        <v>530</v>
      </c>
      <c r="C686" s="671">
        <v>89301112</v>
      </c>
      <c r="D686" s="703" t="s">
        <v>2331</v>
      </c>
      <c r="E686" s="704" t="s">
        <v>1565</v>
      </c>
      <c r="F686" s="671" t="s">
        <v>1539</v>
      </c>
      <c r="G686" s="671" t="s">
        <v>1593</v>
      </c>
      <c r="H686" s="671" t="s">
        <v>529</v>
      </c>
      <c r="I686" s="671" t="s">
        <v>1606</v>
      </c>
      <c r="J686" s="671" t="s">
        <v>1607</v>
      </c>
      <c r="K686" s="671" t="s">
        <v>1608</v>
      </c>
      <c r="L686" s="705">
        <v>971.25</v>
      </c>
      <c r="M686" s="705">
        <v>971.25</v>
      </c>
      <c r="N686" s="671">
        <v>1</v>
      </c>
      <c r="O686" s="706">
        <v>1</v>
      </c>
      <c r="P686" s="705">
        <v>971.25</v>
      </c>
      <c r="Q686" s="682">
        <v>1</v>
      </c>
      <c r="R686" s="671">
        <v>1</v>
      </c>
      <c r="S686" s="682">
        <v>1</v>
      </c>
      <c r="T686" s="706">
        <v>1</v>
      </c>
      <c r="U686" s="242">
        <v>1</v>
      </c>
    </row>
    <row r="687" spans="1:21" ht="14.4" customHeight="1" x14ac:dyDescent="0.3">
      <c r="A687" s="680">
        <v>11</v>
      </c>
      <c r="B687" s="671" t="s">
        <v>530</v>
      </c>
      <c r="C687" s="671">
        <v>89301112</v>
      </c>
      <c r="D687" s="703" t="s">
        <v>2331</v>
      </c>
      <c r="E687" s="704" t="s">
        <v>1565</v>
      </c>
      <c r="F687" s="671" t="s">
        <v>1539</v>
      </c>
      <c r="G687" s="671" t="s">
        <v>1593</v>
      </c>
      <c r="H687" s="671" t="s">
        <v>529</v>
      </c>
      <c r="I687" s="671" t="s">
        <v>1609</v>
      </c>
      <c r="J687" s="671" t="s">
        <v>1610</v>
      </c>
      <c r="K687" s="671"/>
      <c r="L687" s="705">
        <v>1000</v>
      </c>
      <c r="M687" s="705">
        <v>1000</v>
      </c>
      <c r="N687" s="671">
        <v>1</v>
      </c>
      <c r="O687" s="706">
        <v>1</v>
      </c>
      <c r="P687" s="705">
        <v>1000</v>
      </c>
      <c r="Q687" s="682">
        <v>1</v>
      </c>
      <c r="R687" s="671">
        <v>1</v>
      </c>
      <c r="S687" s="682">
        <v>1</v>
      </c>
      <c r="T687" s="706">
        <v>1</v>
      </c>
      <c r="U687" s="242">
        <v>1</v>
      </c>
    </row>
    <row r="688" spans="1:21" ht="14.4" customHeight="1" x14ac:dyDescent="0.3">
      <c r="A688" s="680">
        <v>11</v>
      </c>
      <c r="B688" s="671" t="s">
        <v>530</v>
      </c>
      <c r="C688" s="671">
        <v>89301112</v>
      </c>
      <c r="D688" s="703" t="s">
        <v>2331</v>
      </c>
      <c r="E688" s="704" t="s">
        <v>1565</v>
      </c>
      <c r="F688" s="671" t="s">
        <v>1539</v>
      </c>
      <c r="G688" s="671" t="s">
        <v>1593</v>
      </c>
      <c r="H688" s="671" t="s">
        <v>529</v>
      </c>
      <c r="I688" s="671" t="s">
        <v>1726</v>
      </c>
      <c r="J688" s="671" t="s">
        <v>1727</v>
      </c>
      <c r="K688" s="671" t="s">
        <v>1728</v>
      </c>
      <c r="L688" s="705">
        <v>1600</v>
      </c>
      <c r="M688" s="705">
        <v>1600</v>
      </c>
      <c r="N688" s="671">
        <v>1</v>
      </c>
      <c r="O688" s="706">
        <v>1</v>
      </c>
      <c r="P688" s="705">
        <v>1600</v>
      </c>
      <c r="Q688" s="682">
        <v>1</v>
      </c>
      <c r="R688" s="671">
        <v>1</v>
      </c>
      <c r="S688" s="682">
        <v>1</v>
      </c>
      <c r="T688" s="706">
        <v>1</v>
      </c>
      <c r="U688" s="242">
        <v>1</v>
      </c>
    </row>
    <row r="689" spans="1:21" ht="14.4" customHeight="1" x14ac:dyDescent="0.3">
      <c r="A689" s="680">
        <v>11</v>
      </c>
      <c r="B689" s="671" t="s">
        <v>530</v>
      </c>
      <c r="C689" s="671">
        <v>89301112</v>
      </c>
      <c r="D689" s="703" t="s">
        <v>2331</v>
      </c>
      <c r="E689" s="704" t="s">
        <v>1565</v>
      </c>
      <c r="F689" s="671" t="s">
        <v>1539</v>
      </c>
      <c r="G689" s="671" t="s">
        <v>1675</v>
      </c>
      <c r="H689" s="671" t="s">
        <v>529</v>
      </c>
      <c r="I689" s="671" t="s">
        <v>2125</v>
      </c>
      <c r="J689" s="671" t="s">
        <v>2126</v>
      </c>
      <c r="K689" s="671" t="s">
        <v>2127</v>
      </c>
      <c r="L689" s="705">
        <v>0</v>
      </c>
      <c r="M689" s="705">
        <v>0</v>
      </c>
      <c r="N689" s="671">
        <v>1</v>
      </c>
      <c r="O689" s="706">
        <v>1</v>
      </c>
      <c r="P689" s="705"/>
      <c r="Q689" s="682"/>
      <c r="R689" s="671"/>
      <c r="S689" s="682">
        <v>0</v>
      </c>
      <c r="T689" s="706"/>
      <c r="U689" s="242">
        <v>0</v>
      </c>
    </row>
    <row r="690" spans="1:21" ht="14.4" customHeight="1" x14ac:dyDescent="0.3">
      <c r="A690" s="680">
        <v>11</v>
      </c>
      <c r="B690" s="671" t="s">
        <v>530</v>
      </c>
      <c r="C690" s="671">
        <v>89301112</v>
      </c>
      <c r="D690" s="703" t="s">
        <v>2331</v>
      </c>
      <c r="E690" s="704" t="s">
        <v>1566</v>
      </c>
      <c r="F690" s="671" t="s">
        <v>1538</v>
      </c>
      <c r="G690" s="671" t="s">
        <v>1569</v>
      </c>
      <c r="H690" s="671" t="s">
        <v>742</v>
      </c>
      <c r="I690" s="671" t="s">
        <v>1121</v>
      </c>
      <c r="J690" s="671" t="s">
        <v>1502</v>
      </c>
      <c r="K690" s="671" t="s">
        <v>1503</v>
      </c>
      <c r="L690" s="705">
        <v>333.31</v>
      </c>
      <c r="M690" s="705">
        <v>666.62</v>
      </c>
      <c r="N690" s="671">
        <v>2</v>
      </c>
      <c r="O690" s="706">
        <v>2</v>
      </c>
      <c r="P690" s="705">
        <v>666.62</v>
      </c>
      <c r="Q690" s="682">
        <v>1</v>
      </c>
      <c r="R690" s="671">
        <v>2</v>
      </c>
      <c r="S690" s="682">
        <v>1</v>
      </c>
      <c r="T690" s="706">
        <v>2</v>
      </c>
      <c r="U690" s="242">
        <v>1</v>
      </c>
    </row>
    <row r="691" spans="1:21" ht="14.4" customHeight="1" x14ac:dyDescent="0.3">
      <c r="A691" s="680">
        <v>11</v>
      </c>
      <c r="B691" s="671" t="s">
        <v>530</v>
      </c>
      <c r="C691" s="671">
        <v>89301112</v>
      </c>
      <c r="D691" s="703" t="s">
        <v>2331</v>
      </c>
      <c r="E691" s="704" t="s">
        <v>1566</v>
      </c>
      <c r="F691" s="671" t="s">
        <v>1538</v>
      </c>
      <c r="G691" s="671" t="s">
        <v>1909</v>
      </c>
      <c r="H691" s="671" t="s">
        <v>529</v>
      </c>
      <c r="I691" s="671" t="s">
        <v>2323</v>
      </c>
      <c r="J691" s="671" t="s">
        <v>2324</v>
      </c>
      <c r="K691" s="671" t="s">
        <v>2325</v>
      </c>
      <c r="L691" s="705">
        <v>0</v>
      </c>
      <c r="M691" s="705">
        <v>0</v>
      </c>
      <c r="N691" s="671">
        <v>5</v>
      </c>
      <c r="O691" s="706">
        <v>2</v>
      </c>
      <c r="P691" s="705"/>
      <c r="Q691" s="682"/>
      <c r="R691" s="671"/>
      <c r="S691" s="682">
        <v>0</v>
      </c>
      <c r="T691" s="706"/>
      <c r="U691" s="242">
        <v>0</v>
      </c>
    </row>
    <row r="692" spans="1:21" ht="14.4" customHeight="1" x14ac:dyDescent="0.3">
      <c r="A692" s="680">
        <v>11</v>
      </c>
      <c r="B692" s="671" t="s">
        <v>530</v>
      </c>
      <c r="C692" s="671">
        <v>89301112</v>
      </c>
      <c r="D692" s="703" t="s">
        <v>2331</v>
      </c>
      <c r="E692" s="704" t="s">
        <v>1566</v>
      </c>
      <c r="F692" s="671" t="s">
        <v>1538</v>
      </c>
      <c r="G692" s="671" t="s">
        <v>1872</v>
      </c>
      <c r="H692" s="671" t="s">
        <v>742</v>
      </c>
      <c r="I692" s="671" t="s">
        <v>2326</v>
      </c>
      <c r="J692" s="671" t="s">
        <v>1080</v>
      </c>
      <c r="K692" s="671" t="s">
        <v>2327</v>
      </c>
      <c r="L692" s="705">
        <v>413.22</v>
      </c>
      <c r="M692" s="705">
        <v>413.22</v>
      </c>
      <c r="N692" s="671">
        <v>1</v>
      </c>
      <c r="O692" s="706">
        <v>1</v>
      </c>
      <c r="P692" s="705">
        <v>413.22</v>
      </c>
      <c r="Q692" s="682">
        <v>1</v>
      </c>
      <c r="R692" s="671">
        <v>1</v>
      </c>
      <c r="S692" s="682">
        <v>1</v>
      </c>
      <c r="T692" s="706">
        <v>1</v>
      </c>
      <c r="U692" s="242">
        <v>1</v>
      </c>
    </row>
    <row r="693" spans="1:21" ht="14.4" customHeight="1" x14ac:dyDescent="0.3">
      <c r="A693" s="680">
        <v>11</v>
      </c>
      <c r="B693" s="671" t="s">
        <v>530</v>
      </c>
      <c r="C693" s="671">
        <v>89301112</v>
      </c>
      <c r="D693" s="703" t="s">
        <v>2331</v>
      </c>
      <c r="E693" s="704" t="s">
        <v>1566</v>
      </c>
      <c r="F693" s="671" t="s">
        <v>1538</v>
      </c>
      <c r="G693" s="671" t="s">
        <v>1683</v>
      </c>
      <c r="H693" s="671" t="s">
        <v>529</v>
      </c>
      <c r="I693" s="671" t="s">
        <v>689</v>
      </c>
      <c r="J693" s="671" t="s">
        <v>690</v>
      </c>
      <c r="K693" s="671" t="s">
        <v>691</v>
      </c>
      <c r="L693" s="705">
        <v>84.78</v>
      </c>
      <c r="M693" s="705">
        <v>84.78</v>
      </c>
      <c r="N693" s="671">
        <v>1</v>
      </c>
      <c r="O693" s="706">
        <v>1</v>
      </c>
      <c r="P693" s="705"/>
      <c r="Q693" s="682">
        <v>0</v>
      </c>
      <c r="R693" s="671"/>
      <c r="S693" s="682">
        <v>0</v>
      </c>
      <c r="T693" s="706"/>
      <c r="U693" s="242">
        <v>0</v>
      </c>
    </row>
    <row r="694" spans="1:21" ht="14.4" customHeight="1" x14ac:dyDescent="0.3">
      <c r="A694" s="680">
        <v>11</v>
      </c>
      <c r="B694" s="671" t="s">
        <v>530</v>
      </c>
      <c r="C694" s="671">
        <v>89301112</v>
      </c>
      <c r="D694" s="703" t="s">
        <v>2331</v>
      </c>
      <c r="E694" s="704" t="s">
        <v>1566</v>
      </c>
      <c r="F694" s="671" t="s">
        <v>1538</v>
      </c>
      <c r="G694" s="671" t="s">
        <v>1748</v>
      </c>
      <c r="H694" s="671" t="s">
        <v>529</v>
      </c>
      <c r="I694" s="671" t="s">
        <v>1285</v>
      </c>
      <c r="J694" s="671" t="s">
        <v>1286</v>
      </c>
      <c r="K694" s="671" t="s">
        <v>2170</v>
      </c>
      <c r="L694" s="705">
        <v>31.84</v>
      </c>
      <c r="M694" s="705">
        <v>95.52</v>
      </c>
      <c r="N694" s="671">
        <v>3</v>
      </c>
      <c r="O694" s="706">
        <v>1</v>
      </c>
      <c r="P694" s="705"/>
      <c r="Q694" s="682">
        <v>0</v>
      </c>
      <c r="R694" s="671"/>
      <c r="S694" s="682">
        <v>0</v>
      </c>
      <c r="T694" s="706"/>
      <c r="U694" s="242">
        <v>0</v>
      </c>
    </row>
    <row r="695" spans="1:21" ht="14.4" customHeight="1" x14ac:dyDescent="0.3">
      <c r="A695" s="680">
        <v>11</v>
      </c>
      <c r="B695" s="671" t="s">
        <v>530</v>
      </c>
      <c r="C695" s="671">
        <v>89301112</v>
      </c>
      <c r="D695" s="703" t="s">
        <v>2331</v>
      </c>
      <c r="E695" s="704" t="s">
        <v>1566</v>
      </c>
      <c r="F695" s="671" t="s">
        <v>1538</v>
      </c>
      <c r="G695" s="671" t="s">
        <v>1754</v>
      </c>
      <c r="H695" s="671" t="s">
        <v>529</v>
      </c>
      <c r="I695" s="671" t="s">
        <v>1755</v>
      </c>
      <c r="J695" s="671" t="s">
        <v>1756</v>
      </c>
      <c r="K695" s="671" t="s">
        <v>1757</v>
      </c>
      <c r="L695" s="705">
        <v>1857.44</v>
      </c>
      <c r="M695" s="705">
        <v>11144.640000000001</v>
      </c>
      <c r="N695" s="671">
        <v>6</v>
      </c>
      <c r="O695" s="706">
        <v>6</v>
      </c>
      <c r="P695" s="705">
        <v>11144.640000000001</v>
      </c>
      <c r="Q695" s="682">
        <v>1</v>
      </c>
      <c r="R695" s="671">
        <v>6</v>
      </c>
      <c r="S695" s="682">
        <v>1</v>
      </c>
      <c r="T695" s="706">
        <v>6</v>
      </c>
      <c r="U695" s="242">
        <v>1</v>
      </c>
    </row>
    <row r="696" spans="1:21" ht="14.4" customHeight="1" x14ac:dyDescent="0.3">
      <c r="A696" s="680">
        <v>11</v>
      </c>
      <c r="B696" s="671" t="s">
        <v>530</v>
      </c>
      <c r="C696" s="671">
        <v>89301112</v>
      </c>
      <c r="D696" s="703" t="s">
        <v>2331</v>
      </c>
      <c r="E696" s="704" t="s">
        <v>1566</v>
      </c>
      <c r="F696" s="671" t="s">
        <v>1538</v>
      </c>
      <c r="G696" s="671" t="s">
        <v>1576</v>
      </c>
      <c r="H696" s="671" t="s">
        <v>742</v>
      </c>
      <c r="I696" s="671" t="s">
        <v>800</v>
      </c>
      <c r="J696" s="671" t="s">
        <v>748</v>
      </c>
      <c r="K696" s="671" t="s">
        <v>801</v>
      </c>
      <c r="L696" s="705">
        <v>625.29</v>
      </c>
      <c r="M696" s="705">
        <v>22510.44</v>
      </c>
      <c r="N696" s="671">
        <v>36</v>
      </c>
      <c r="O696" s="706">
        <v>13</v>
      </c>
      <c r="P696" s="705">
        <v>16882.829999999998</v>
      </c>
      <c r="Q696" s="682">
        <v>0.75</v>
      </c>
      <c r="R696" s="671">
        <v>27</v>
      </c>
      <c r="S696" s="682">
        <v>0.75</v>
      </c>
      <c r="T696" s="706">
        <v>9</v>
      </c>
      <c r="U696" s="242">
        <v>0.69230769230769229</v>
      </c>
    </row>
    <row r="697" spans="1:21" ht="14.4" customHeight="1" x14ac:dyDescent="0.3">
      <c r="A697" s="680">
        <v>11</v>
      </c>
      <c r="B697" s="671" t="s">
        <v>530</v>
      </c>
      <c r="C697" s="671">
        <v>89301112</v>
      </c>
      <c r="D697" s="703" t="s">
        <v>2331</v>
      </c>
      <c r="E697" s="704" t="s">
        <v>1566</v>
      </c>
      <c r="F697" s="671" t="s">
        <v>1538</v>
      </c>
      <c r="G697" s="671" t="s">
        <v>1577</v>
      </c>
      <c r="H697" s="671" t="s">
        <v>742</v>
      </c>
      <c r="I697" s="671" t="s">
        <v>955</v>
      </c>
      <c r="J697" s="671" t="s">
        <v>557</v>
      </c>
      <c r="K697" s="671" t="s">
        <v>558</v>
      </c>
      <c r="L697" s="705">
        <v>96.63</v>
      </c>
      <c r="M697" s="705">
        <v>483.15</v>
      </c>
      <c r="N697" s="671">
        <v>5</v>
      </c>
      <c r="O697" s="706">
        <v>2</v>
      </c>
      <c r="P697" s="705">
        <v>483.15</v>
      </c>
      <c r="Q697" s="682">
        <v>1</v>
      </c>
      <c r="R697" s="671">
        <v>5</v>
      </c>
      <c r="S697" s="682">
        <v>1</v>
      </c>
      <c r="T697" s="706">
        <v>2</v>
      </c>
      <c r="U697" s="242">
        <v>1</v>
      </c>
    </row>
    <row r="698" spans="1:21" ht="14.4" customHeight="1" x14ac:dyDescent="0.3">
      <c r="A698" s="680">
        <v>11</v>
      </c>
      <c r="B698" s="671" t="s">
        <v>530</v>
      </c>
      <c r="C698" s="671">
        <v>89301112</v>
      </c>
      <c r="D698" s="703" t="s">
        <v>2331</v>
      </c>
      <c r="E698" s="704" t="s">
        <v>1566</v>
      </c>
      <c r="F698" s="671" t="s">
        <v>1538</v>
      </c>
      <c r="G698" s="671" t="s">
        <v>1935</v>
      </c>
      <c r="H698" s="671" t="s">
        <v>529</v>
      </c>
      <c r="I698" s="671" t="s">
        <v>2296</v>
      </c>
      <c r="J698" s="671" t="s">
        <v>1937</v>
      </c>
      <c r="K698" s="671" t="s">
        <v>978</v>
      </c>
      <c r="L698" s="705">
        <v>64.13</v>
      </c>
      <c r="M698" s="705">
        <v>128.26</v>
      </c>
      <c r="N698" s="671">
        <v>2</v>
      </c>
      <c r="O698" s="706">
        <v>1</v>
      </c>
      <c r="P698" s="705">
        <v>128.26</v>
      </c>
      <c r="Q698" s="682">
        <v>1</v>
      </c>
      <c r="R698" s="671">
        <v>2</v>
      </c>
      <c r="S698" s="682">
        <v>1</v>
      </c>
      <c r="T698" s="706">
        <v>1</v>
      </c>
      <c r="U698" s="242">
        <v>1</v>
      </c>
    </row>
    <row r="699" spans="1:21" ht="14.4" customHeight="1" x14ac:dyDescent="0.3">
      <c r="A699" s="680">
        <v>11</v>
      </c>
      <c r="B699" s="671" t="s">
        <v>530</v>
      </c>
      <c r="C699" s="671">
        <v>89301112</v>
      </c>
      <c r="D699" s="703" t="s">
        <v>2331</v>
      </c>
      <c r="E699" s="704" t="s">
        <v>1566</v>
      </c>
      <c r="F699" s="671" t="s">
        <v>1539</v>
      </c>
      <c r="G699" s="671" t="s">
        <v>1700</v>
      </c>
      <c r="H699" s="671" t="s">
        <v>529</v>
      </c>
      <c r="I699" s="671" t="s">
        <v>1701</v>
      </c>
      <c r="J699" s="671" t="s">
        <v>1702</v>
      </c>
      <c r="K699" s="671" t="s">
        <v>1703</v>
      </c>
      <c r="L699" s="705">
        <v>0</v>
      </c>
      <c r="M699" s="705">
        <v>0</v>
      </c>
      <c r="N699" s="671">
        <v>26</v>
      </c>
      <c r="O699" s="706">
        <v>23</v>
      </c>
      <c r="P699" s="705">
        <v>0</v>
      </c>
      <c r="Q699" s="682"/>
      <c r="R699" s="671">
        <v>1</v>
      </c>
      <c r="S699" s="682">
        <v>3.8461538461538464E-2</v>
      </c>
      <c r="T699" s="706">
        <v>1</v>
      </c>
      <c r="U699" s="242">
        <v>4.3478260869565216E-2</v>
      </c>
    </row>
    <row r="700" spans="1:21" ht="14.4" customHeight="1" x14ac:dyDescent="0.3">
      <c r="A700" s="680">
        <v>11</v>
      </c>
      <c r="B700" s="671" t="s">
        <v>530</v>
      </c>
      <c r="C700" s="671">
        <v>89301112</v>
      </c>
      <c r="D700" s="703" t="s">
        <v>2331</v>
      </c>
      <c r="E700" s="704" t="s">
        <v>1566</v>
      </c>
      <c r="F700" s="671" t="s">
        <v>1539</v>
      </c>
      <c r="G700" s="671" t="s">
        <v>1589</v>
      </c>
      <c r="H700" s="671" t="s">
        <v>529</v>
      </c>
      <c r="I700" s="671" t="s">
        <v>1665</v>
      </c>
      <c r="J700" s="671" t="s">
        <v>1666</v>
      </c>
      <c r="K700" s="671" t="s">
        <v>1667</v>
      </c>
      <c r="L700" s="705">
        <v>200</v>
      </c>
      <c r="M700" s="705">
        <v>6000</v>
      </c>
      <c r="N700" s="671">
        <v>30</v>
      </c>
      <c r="O700" s="706">
        <v>15</v>
      </c>
      <c r="P700" s="705">
        <v>4800</v>
      </c>
      <c r="Q700" s="682">
        <v>0.8</v>
      </c>
      <c r="R700" s="671">
        <v>24</v>
      </c>
      <c r="S700" s="682">
        <v>0.8</v>
      </c>
      <c r="T700" s="706">
        <v>12</v>
      </c>
      <c r="U700" s="242">
        <v>0.8</v>
      </c>
    </row>
    <row r="701" spans="1:21" ht="14.4" customHeight="1" x14ac:dyDescent="0.3">
      <c r="A701" s="680">
        <v>11</v>
      </c>
      <c r="B701" s="671" t="s">
        <v>530</v>
      </c>
      <c r="C701" s="671">
        <v>89301112</v>
      </c>
      <c r="D701" s="703" t="s">
        <v>2331</v>
      </c>
      <c r="E701" s="704" t="s">
        <v>1566</v>
      </c>
      <c r="F701" s="671" t="s">
        <v>1539</v>
      </c>
      <c r="G701" s="671" t="s">
        <v>1589</v>
      </c>
      <c r="H701" s="671" t="s">
        <v>529</v>
      </c>
      <c r="I701" s="671" t="s">
        <v>1590</v>
      </c>
      <c r="J701" s="671" t="s">
        <v>1591</v>
      </c>
      <c r="K701" s="671" t="s">
        <v>1592</v>
      </c>
      <c r="L701" s="705">
        <v>278.75</v>
      </c>
      <c r="M701" s="705">
        <v>5017.5</v>
      </c>
      <c r="N701" s="671">
        <v>18</v>
      </c>
      <c r="O701" s="706">
        <v>9</v>
      </c>
      <c r="P701" s="705">
        <v>4460</v>
      </c>
      <c r="Q701" s="682">
        <v>0.88888888888888884</v>
      </c>
      <c r="R701" s="671">
        <v>16</v>
      </c>
      <c r="S701" s="682">
        <v>0.88888888888888884</v>
      </c>
      <c r="T701" s="706">
        <v>8</v>
      </c>
      <c r="U701" s="242">
        <v>0.88888888888888884</v>
      </c>
    </row>
    <row r="702" spans="1:21" ht="14.4" customHeight="1" x14ac:dyDescent="0.3">
      <c r="A702" s="680">
        <v>11</v>
      </c>
      <c r="B702" s="671" t="s">
        <v>530</v>
      </c>
      <c r="C702" s="671">
        <v>89301112</v>
      </c>
      <c r="D702" s="703" t="s">
        <v>2331</v>
      </c>
      <c r="E702" s="704" t="s">
        <v>1566</v>
      </c>
      <c r="F702" s="671" t="s">
        <v>1539</v>
      </c>
      <c r="G702" s="671" t="s">
        <v>1711</v>
      </c>
      <c r="H702" s="671" t="s">
        <v>529</v>
      </c>
      <c r="I702" s="671" t="s">
        <v>1827</v>
      </c>
      <c r="J702" s="671" t="s">
        <v>1828</v>
      </c>
      <c r="K702" s="671" t="s">
        <v>1829</v>
      </c>
      <c r="L702" s="705">
        <v>553.15</v>
      </c>
      <c r="M702" s="705">
        <v>1659.4499999999998</v>
      </c>
      <c r="N702" s="671">
        <v>3</v>
      </c>
      <c r="O702" s="706">
        <v>2</v>
      </c>
      <c r="P702" s="705">
        <v>1659.4499999999998</v>
      </c>
      <c r="Q702" s="682">
        <v>1</v>
      </c>
      <c r="R702" s="671">
        <v>3</v>
      </c>
      <c r="S702" s="682">
        <v>1</v>
      </c>
      <c r="T702" s="706">
        <v>2</v>
      </c>
      <c r="U702" s="242">
        <v>1</v>
      </c>
    </row>
    <row r="703" spans="1:21" ht="14.4" customHeight="1" x14ac:dyDescent="0.3">
      <c r="A703" s="680">
        <v>11</v>
      </c>
      <c r="B703" s="671" t="s">
        <v>530</v>
      </c>
      <c r="C703" s="671">
        <v>89301112</v>
      </c>
      <c r="D703" s="703" t="s">
        <v>2331</v>
      </c>
      <c r="E703" s="704" t="s">
        <v>1566</v>
      </c>
      <c r="F703" s="671" t="s">
        <v>1539</v>
      </c>
      <c r="G703" s="671" t="s">
        <v>1593</v>
      </c>
      <c r="H703" s="671" t="s">
        <v>529</v>
      </c>
      <c r="I703" s="671" t="s">
        <v>1721</v>
      </c>
      <c r="J703" s="671" t="s">
        <v>1722</v>
      </c>
      <c r="K703" s="671" t="s">
        <v>1723</v>
      </c>
      <c r="L703" s="705">
        <v>1545.22</v>
      </c>
      <c r="M703" s="705">
        <v>1545.22</v>
      </c>
      <c r="N703" s="671">
        <v>1</v>
      </c>
      <c r="O703" s="706">
        <v>1</v>
      </c>
      <c r="P703" s="705">
        <v>1545.22</v>
      </c>
      <c r="Q703" s="682">
        <v>1</v>
      </c>
      <c r="R703" s="671">
        <v>1</v>
      </c>
      <c r="S703" s="682">
        <v>1</v>
      </c>
      <c r="T703" s="706">
        <v>1</v>
      </c>
      <c r="U703" s="242">
        <v>1</v>
      </c>
    </row>
    <row r="704" spans="1:21" ht="14.4" customHeight="1" x14ac:dyDescent="0.3">
      <c r="A704" s="680">
        <v>11</v>
      </c>
      <c r="B704" s="671" t="s">
        <v>530</v>
      </c>
      <c r="C704" s="671">
        <v>89301112</v>
      </c>
      <c r="D704" s="703" t="s">
        <v>2331</v>
      </c>
      <c r="E704" s="704" t="s">
        <v>1567</v>
      </c>
      <c r="F704" s="671" t="s">
        <v>1538</v>
      </c>
      <c r="G704" s="671" t="s">
        <v>1576</v>
      </c>
      <c r="H704" s="671" t="s">
        <v>742</v>
      </c>
      <c r="I704" s="671" t="s">
        <v>747</v>
      </c>
      <c r="J704" s="671" t="s">
        <v>748</v>
      </c>
      <c r="K704" s="671" t="s">
        <v>749</v>
      </c>
      <c r="L704" s="705">
        <v>937.93</v>
      </c>
      <c r="M704" s="705">
        <v>937.93</v>
      </c>
      <c r="N704" s="671">
        <v>1</v>
      </c>
      <c r="O704" s="706">
        <v>1</v>
      </c>
      <c r="P704" s="705"/>
      <c r="Q704" s="682">
        <v>0</v>
      </c>
      <c r="R704" s="671"/>
      <c r="S704" s="682">
        <v>0</v>
      </c>
      <c r="T704" s="706"/>
      <c r="U704" s="242">
        <v>0</v>
      </c>
    </row>
    <row r="705" spans="1:21" ht="14.4" customHeight="1" x14ac:dyDescent="0.3">
      <c r="A705" s="680">
        <v>11</v>
      </c>
      <c r="B705" s="671" t="s">
        <v>530</v>
      </c>
      <c r="C705" s="671">
        <v>89301112</v>
      </c>
      <c r="D705" s="703" t="s">
        <v>2331</v>
      </c>
      <c r="E705" s="704" t="s">
        <v>1567</v>
      </c>
      <c r="F705" s="671" t="s">
        <v>1538</v>
      </c>
      <c r="G705" s="671" t="s">
        <v>1577</v>
      </c>
      <c r="H705" s="671" t="s">
        <v>742</v>
      </c>
      <c r="I705" s="671" t="s">
        <v>1818</v>
      </c>
      <c r="J705" s="671" t="s">
        <v>557</v>
      </c>
      <c r="K705" s="671" t="s">
        <v>1819</v>
      </c>
      <c r="L705" s="705">
        <v>193.26</v>
      </c>
      <c r="M705" s="705">
        <v>193.26</v>
      </c>
      <c r="N705" s="671">
        <v>1</v>
      </c>
      <c r="O705" s="706">
        <v>1</v>
      </c>
      <c r="P705" s="705"/>
      <c r="Q705" s="682">
        <v>0</v>
      </c>
      <c r="R705" s="671"/>
      <c r="S705" s="682">
        <v>0</v>
      </c>
      <c r="T705" s="706"/>
      <c r="U705" s="242">
        <v>0</v>
      </c>
    </row>
    <row r="706" spans="1:21" ht="14.4" customHeight="1" x14ac:dyDescent="0.3">
      <c r="A706" s="680">
        <v>11</v>
      </c>
      <c r="B706" s="671" t="s">
        <v>530</v>
      </c>
      <c r="C706" s="671">
        <v>89301112</v>
      </c>
      <c r="D706" s="703" t="s">
        <v>2331</v>
      </c>
      <c r="E706" s="704" t="s">
        <v>1567</v>
      </c>
      <c r="F706" s="671" t="s">
        <v>1539</v>
      </c>
      <c r="G706" s="671" t="s">
        <v>1700</v>
      </c>
      <c r="H706" s="671" t="s">
        <v>529</v>
      </c>
      <c r="I706" s="671" t="s">
        <v>1701</v>
      </c>
      <c r="J706" s="671" t="s">
        <v>1702</v>
      </c>
      <c r="K706" s="671" t="s">
        <v>1703</v>
      </c>
      <c r="L706" s="705">
        <v>0</v>
      </c>
      <c r="M706" s="705">
        <v>0</v>
      </c>
      <c r="N706" s="671">
        <v>1</v>
      </c>
      <c r="O706" s="706">
        <v>1</v>
      </c>
      <c r="P706" s="705"/>
      <c r="Q706" s="682"/>
      <c r="R706" s="671"/>
      <c r="S706" s="682">
        <v>0</v>
      </c>
      <c r="T706" s="706"/>
      <c r="U706" s="242">
        <v>0</v>
      </c>
    </row>
    <row r="707" spans="1:21" ht="14.4" customHeight="1" x14ac:dyDescent="0.3">
      <c r="A707" s="680">
        <v>11</v>
      </c>
      <c r="B707" s="671" t="s">
        <v>530</v>
      </c>
      <c r="C707" s="671">
        <v>89301112</v>
      </c>
      <c r="D707" s="703" t="s">
        <v>2331</v>
      </c>
      <c r="E707" s="704" t="s">
        <v>1567</v>
      </c>
      <c r="F707" s="671" t="s">
        <v>1539</v>
      </c>
      <c r="G707" s="671" t="s">
        <v>1704</v>
      </c>
      <c r="H707" s="671" t="s">
        <v>529</v>
      </c>
      <c r="I707" s="671" t="s">
        <v>1708</v>
      </c>
      <c r="J707" s="671" t="s">
        <v>1709</v>
      </c>
      <c r="K707" s="671" t="s">
        <v>1710</v>
      </c>
      <c r="L707" s="705">
        <v>35.75</v>
      </c>
      <c r="M707" s="705">
        <v>71.5</v>
      </c>
      <c r="N707" s="671">
        <v>2</v>
      </c>
      <c r="O707" s="706">
        <v>2</v>
      </c>
      <c r="P707" s="705">
        <v>71.5</v>
      </c>
      <c r="Q707" s="682">
        <v>1</v>
      </c>
      <c r="R707" s="671">
        <v>2</v>
      </c>
      <c r="S707" s="682">
        <v>1</v>
      </c>
      <c r="T707" s="706">
        <v>2</v>
      </c>
      <c r="U707" s="242">
        <v>1</v>
      </c>
    </row>
    <row r="708" spans="1:21" ht="14.4" customHeight="1" x14ac:dyDescent="0.3">
      <c r="A708" s="680">
        <v>11</v>
      </c>
      <c r="B708" s="671" t="s">
        <v>530</v>
      </c>
      <c r="C708" s="671">
        <v>89301112</v>
      </c>
      <c r="D708" s="703" t="s">
        <v>2331</v>
      </c>
      <c r="E708" s="704" t="s">
        <v>1567</v>
      </c>
      <c r="F708" s="671" t="s">
        <v>1539</v>
      </c>
      <c r="G708" s="671" t="s">
        <v>1589</v>
      </c>
      <c r="H708" s="671" t="s">
        <v>529</v>
      </c>
      <c r="I708" s="671" t="s">
        <v>1665</v>
      </c>
      <c r="J708" s="671" t="s">
        <v>1666</v>
      </c>
      <c r="K708" s="671" t="s">
        <v>1667</v>
      </c>
      <c r="L708" s="705">
        <v>200</v>
      </c>
      <c r="M708" s="705">
        <v>1800</v>
      </c>
      <c r="N708" s="671">
        <v>9</v>
      </c>
      <c r="O708" s="706">
        <v>5</v>
      </c>
      <c r="P708" s="705">
        <v>1400</v>
      </c>
      <c r="Q708" s="682">
        <v>0.77777777777777779</v>
      </c>
      <c r="R708" s="671">
        <v>7</v>
      </c>
      <c r="S708" s="682">
        <v>0.77777777777777779</v>
      </c>
      <c r="T708" s="706">
        <v>4</v>
      </c>
      <c r="U708" s="242">
        <v>0.8</v>
      </c>
    </row>
    <row r="709" spans="1:21" ht="14.4" customHeight="1" x14ac:dyDescent="0.3">
      <c r="A709" s="680">
        <v>11</v>
      </c>
      <c r="B709" s="671" t="s">
        <v>530</v>
      </c>
      <c r="C709" s="671">
        <v>89301112</v>
      </c>
      <c r="D709" s="703" t="s">
        <v>2331</v>
      </c>
      <c r="E709" s="704" t="s">
        <v>1567</v>
      </c>
      <c r="F709" s="671" t="s">
        <v>1539</v>
      </c>
      <c r="G709" s="671" t="s">
        <v>1589</v>
      </c>
      <c r="H709" s="671" t="s">
        <v>529</v>
      </c>
      <c r="I709" s="671" t="s">
        <v>1590</v>
      </c>
      <c r="J709" s="671" t="s">
        <v>1591</v>
      </c>
      <c r="K709" s="671" t="s">
        <v>1592</v>
      </c>
      <c r="L709" s="705">
        <v>278.75</v>
      </c>
      <c r="M709" s="705">
        <v>2230</v>
      </c>
      <c r="N709" s="671">
        <v>8</v>
      </c>
      <c r="O709" s="706">
        <v>4</v>
      </c>
      <c r="P709" s="705">
        <v>2230</v>
      </c>
      <c r="Q709" s="682">
        <v>1</v>
      </c>
      <c r="R709" s="671">
        <v>8</v>
      </c>
      <c r="S709" s="682">
        <v>1</v>
      </c>
      <c r="T709" s="706">
        <v>4</v>
      </c>
      <c r="U709" s="242">
        <v>1</v>
      </c>
    </row>
    <row r="710" spans="1:21" ht="14.4" customHeight="1" x14ac:dyDescent="0.3">
      <c r="A710" s="680">
        <v>11</v>
      </c>
      <c r="B710" s="671" t="s">
        <v>530</v>
      </c>
      <c r="C710" s="671">
        <v>89301112</v>
      </c>
      <c r="D710" s="703" t="s">
        <v>2331</v>
      </c>
      <c r="E710" s="704" t="s">
        <v>1567</v>
      </c>
      <c r="F710" s="671" t="s">
        <v>1539</v>
      </c>
      <c r="G710" s="671" t="s">
        <v>1593</v>
      </c>
      <c r="H710" s="671" t="s">
        <v>529</v>
      </c>
      <c r="I710" s="671" t="s">
        <v>1617</v>
      </c>
      <c r="J710" s="671" t="s">
        <v>1618</v>
      </c>
      <c r="K710" s="671" t="s">
        <v>1619</v>
      </c>
      <c r="L710" s="705">
        <v>350</v>
      </c>
      <c r="M710" s="705">
        <v>350</v>
      </c>
      <c r="N710" s="671">
        <v>1</v>
      </c>
      <c r="O710" s="706">
        <v>1</v>
      </c>
      <c r="P710" s="705">
        <v>350</v>
      </c>
      <c r="Q710" s="682">
        <v>1</v>
      </c>
      <c r="R710" s="671">
        <v>1</v>
      </c>
      <c r="S710" s="682">
        <v>1</v>
      </c>
      <c r="T710" s="706">
        <v>1</v>
      </c>
      <c r="U710" s="242">
        <v>1</v>
      </c>
    </row>
    <row r="711" spans="1:21" ht="14.4" customHeight="1" x14ac:dyDescent="0.3">
      <c r="A711" s="680">
        <v>11</v>
      </c>
      <c r="B711" s="671" t="s">
        <v>530</v>
      </c>
      <c r="C711" s="671">
        <v>89301112</v>
      </c>
      <c r="D711" s="703" t="s">
        <v>2331</v>
      </c>
      <c r="E711" s="704" t="s">
        <v>1567</v>
      </c>
      <c r="F711" s="671" t="s">
        <v>1539</v>
      </c>
      <c r="G711" s="671" t="s">
        <v>1593</v>
      </c>
      <c r="H711" s="671" t="s">
        <v>529</v>
      </c>
      <c r="I711" s="671" t="s">
        <v>1833</v>
      </c>
      <c r="J711" s="671" t="s">
        <v>1834</v>
      </c>
      <c r="K711" s="671" t="s">
        <v>1835</v>
      </c>
      <c r="L711" s="705">
        <v>180</v>
      </c>
      <c r="M711" s="705">
        <v>180</v>
      </c>
      <c r="N711" s="671">
        <v>1</v>
      </c>
      <c r="O711" s="706">
        <v>1</v>
      </c>
      <c r="P711" s="705">
        <v>180</v>
      </c>
      <c r="Q711" s="682">
        <v>1</v>
      </c>
      <c r="R711" s="671">
        <v>1</v>
      </c>
      <c r="S711" s="682">
        <v>1</v>
      </c>
      <c r="T711" s="706">
        <v>1</v>
      </c>
      <c r="U711" s="242">
        <v>1</v>
      </c>
    </row>
    <row r="712" spans="1:21" ht="14.4" customHeight="1" x14ac:dyDescent="0.3">
      <c r="A712" s="680">
        <v>11</v>
      </c>
      <c r="B712" s="671" t="s">
        <v>530</v>
      </c>
      <c r="C712" s="671">
        <v>89301112</v>
      </c>
      <c r="D712" s="703" t="s">
        <v>2331</v>
      </c>
      <c r="E712" s="704" t="s">
        <v>1568</v>
      </c>
      <c r="F712" s="671" t="s">
        <v>1538</v>
      </c>
      <c r="G712" s="671" t="s">
        <v>1883</v>
      </c>
      <c r="H712" s="671" t="s">
        <v>529</v>
      </c>
      <c r="I712" s="671" t="s">
        <v>2328</v>
      </c>
      <c r="J712" s="671" t="s">
        <v>1885</v>
      </c>
      <c r="K712" s="671" t="s">
        <v>2329</v>
      </c>
      <c r="L712" s="705">
        <v>65.89</v>
      </c>
      <c r="M712" s="705">
        <v>65.89</v>
      </c>
      <c r="N712" s="671">
        <v>1</v>
      </c>
      <c r="O712" s="706">
        <v>1</v>
      </c>
      <c r="P712" s="705">
        <v>65.89</v>
      </c>
      <c r="Q712" s="682">
        <v>1</v>
      </c>
      <c r="R712" s="671">
        <v>1</v>
      </c>
      <c r="S712" s="682">
        <v>1</v>
      </c>
      <c r="T712" s="706">
        <v>1</v>
      </c>
      <c r="U712" s="242">
        <v>1</v>
      </c>
    </row>
    <row r="713" spans="1:21" ht="14.4" customHeight="1" x14ac:dyDescent="0.3">
      <c r="A713" s="680">
        <v>11</v>
      </c>
      <c r="B713" s="671" t="s">
        <v>530</v>
      </c>
      <c r="C713" s="671">
        <v>89301112</v>
      </c>
      <c r="D713" s="703" t="s">
        <v>2331</v>
      </c>
      <c r="E713" s="704" t="s">
        <v>1568</v>
      </c>
      <c r="F713" s="671" t="s">
        <v>1539</v>
      </c>
      <c r="G713" s="671" t="s">
        <v>1589</v>
      </c>
      <c r="H713" s="671" t="s">
        <v>529</v>
      </c>
      <c r="I713" s="671" t="s">
        <v>1590</v>
      </c>
      <c r="J713" s="671" t="s">
        <v>1591</v>
      </c>
      <c r="K713" s="671" t="s">
        <v>1592</v>
      </c>
      <c r="L713" s="705">
        <v>278.75</v>
      </c>
      <c r="M713" s="705">
        <v>1115</v>
      </c>
      <c r="N713" s="671">
        <v>4</v>
      </c>
      <c r="O713" s="706">
        <v>2</v>
      </c>
      <c r="P713" s="705">
        <v>1115</v>
      </c>
      <c r="Q713" s="682">
        <v>1</v>
      </c>
      <c r="R713" s="671">
        <v>4</v>
      </c>
      <c r="S713" s="682">
        <v>1</v>
      </c>
      <c r="T713" s="706">
        <v>2</v>
      </c>
      <c r="U713" s="242">
        <v>1</v>
      </c>
    </row>
    <row r="714" spans="1:21" ht="14.4" customHeight="1" x14ac:dyDescent="0.3">
      <c r="A714" s="680">
        <v>11</v>
      </c>
      <c r="B714" s="671" t="s">
        <v>530</v>
      </c>
      <c r="C714" s="671">
        <v>89301112</v>
      </c>
      <c r="D714" s="703" t="s">
        <v>2331</v>
      </c>
      <c r="E714" s="704" t="s">
        <v>1568</v>
      </c>
      <c r="F714" s="671" t="s">
        <v>1539</v>
      </c>
      <c r="G714" s="671" t="s">
        <v>1593</v>
      </c>
      <c r="H714" s="671" t="s">
        <v>529</v>
      </c>
      <c r="I714" s="671" t="s">
        <v>1606</v>
      </c>
      <c r="J714" s="671" t="s">
        <v>1607</v>
      </c>
      <c r="K714" s="671" t="s">
        <v>1608</v>
      </c>
      <c r="L714" s="705">
        <v>971.25</v>
      </c>
      <c r="M714" s="705">
        <v>971.25</v>
      </c>
      <c r="N714" s="671">
        <v>1</v>
      </c>
      <c r="O714" s="706">
        <v>1</v>
      </c>
      <c r="P714" s="705">
        <v>971.25</v>
      </c>
      <c r="Q714" s="682">
        <v>1</v>
      </c>
      <c r="R714" s="671">
        <v>1</v>
      </c>
      <c r="S714" s="682">
        <v>1</v>
      </c>
      <c r="T714" s="706">
        <v>1</v>
      </c>
      <c r="U714" s="242">
        <v>1</v>
      </c>
    </row>
    <row r="715" spans="1:21" ht="14.4" customHeight="1" x14ac:dyDescent="0.3">
      <c r="A715" s="680">
        <v>11</v>
      </c>
      <c r="B715" s="671" t="s">
        <v>530</v>
      </c>
      <c r="C715" s="671">
        <v>89301114</v>
      </c>
      <c r="D715" s="703" t="s">
        <v>2332</v>
      </c>
      <c r="E715" s="704" t="s">
        <v>1549</v>
      </c>
      <c r="F715" s="671" t="s">
        <v>1538</v>
      </c>
      <c r="G715" s="671" t="s">
        <v>1577</v>
      </c>
      <c r="H715" s="671" t="s">
        <v>742</v>
      </c>
      <c r="I715" s="671" t="s">
        <v>1818</v>
      </c>
      <c r="J715" s="671" t="s">
        <v>557</v>
      </c>
      <c r="K715" s="671" t="s">
        <v>1819</v>
      </c>
      <c r="L715" s="705">
        <v>193.26</v>
      </c>
      <c r="M715" s="705">
        <v>193.26</v>
      </c>
      <c r="N715" s="671">
        <v>1</v>
      </c>
      <c r="O715" s="706">
        <v>1</v>
      </c>
      <c r="P715" s="705"/>
      <c r="Q715" s="682">
        <v>0</v>
      </c>
      <c r="R715" s="671"/>
      <c r="S715" s="682">
        <v>0</v>
      </c>
      <c r="T715" s="706"/>
      <c r="U715" s="242">
        <v>0</v>
      </c>
    </row>
    <row r="716" spans="1:21" ht="14.4" customHeight="1" x14ac:dyDescent="0.3">
      <c r="A716" s="680">
        <v>11</v>
      </c>
      <c r="B716" s="671" t="s">
        <v>530</v>
      </c>
      <c r="C716" s="671">
        <v>89301114</v>
      </c>
      <c r="D716" s="703" t="s">
        <v>2332</v>
      </c>
      <c r="E716" s="704" t="s">
        <v>1553</v>
      </c>
      <c r="F716" s="671" t="s">
        <v>1538</v>
      </c>
      <c r="G716" s="671" t="s">
        <v>1569</v>
      </c>
      <c r="H716" s="671" t="s">
        <v>742</v>
      </c>
      <c r="I716" s="671" t="s">
        <v>1121</v>
      </c>
      <c r="J716" s="671" t="s">
        <v>1502</v>
      </c>
      <c r="K716" s="671" t="s">
        <v>1503</v>
      </c>
      <c r="L716" s="705">
        <v>333.31</v>
      </c>
      <c r="M716" s="705">
        <v>333.31</v>
      </c>
      <c r="N716" s="671">
        <v>1</v>
      </c>
      <c r="O716" s="706">
        <v>1</v>
      </c>
      <c r="P716" s="705"/>
      <c r="Q716" s="682">
        <v>0</v>
      </c>
      <c r="R716" s="671"/>
      <c r="S716" s="682">
        <v>0</v>
      </c>
      <c r="T716" s="706"/>
      <c r="U716" s="242">
        <v>0</v>
      </c>
    </row>
    <row r="717" spans="1:21" ht="14.4" customHeight="1" x14ac:dyDescent="0.3">
      <c r="A717" s="680">
        <v>11</v>
      </c>
      <c r="B717" s="671" t="s">
        <v>530</v>
      </c>
      <c r="C717" s="671">
        <v>89301114</v>
      </c>
      <c r="D717" s="703" t="s">
        <v>2332</v>
      </c>
      <c r="E717" s="704" t="s">
        <v>1556</v>
      </c>
      <c r="F717" s="671" t="s">
        <v>1538</v>
      </c>
      <c r="G717" s="671" t="s">
        <v>1748</v>
      </c>
      <c r="H717" s="671" t="s">
        <v>529</v>
      </c>
      <c r="I717" s="671" t="s">
        <v>1254</v>
      </c>
      <c r="J717" s="671" t="s">
        <v>1255</v>
      </c>
      <c r="K717" s="671" t="s">
        <v>1749</v>
      </c>
      <c r="L717" s="705">
        <v>63.67</v>
      </c>
      <c r="M717" s="705">
        <v>127.34</v>
      </c>
      <c r="N717" s="671">
        <v>2</v>
      </c>
      <c r="O717" s="706">
        <v>1</v>
      </c>
      <c r="P717" s="705"/>
      <c r="Q717" s="682">
        <v>0</v>
      </c>
      <c r="R717" s="671"/>
      <c r="S717" s="682">
        <v>0</v>
      </c>
      <c r="T717" s="706"/>
      <c r="U717" s="242">
        <v>0</v>
      </c>
    </row>
    <row r="718" spans="1:21" ht="14.4" customHeight="1" x14ac:dyDescent="0.3">
      <c r="A718" s="680">
        <v>11</v>
      </c>
      <c r="B718" s="671" t="s">
        <v>530</v>
      </c>
      <c r="C718" s="671">
        <v>89301114</v>
      </c>
      <c r="D718" s="703" t="s">
        <v>2332</v>
      </c>
      <c r="E718" s="704" t="s">
        <v>1558</v>
      </c>
      <c r="F718" s="671" t="s">
        <v>1538</v>
      </c>
      <c r="G718" s="671" t="s">
        <v>1651</v>
      </c>
      <c r="H718" s="671" t="s">
        <v>529</v>
      </c>
      <c r="I718" s="671" t="s">
        <v>1736</v>
      </c>
      <c r="J718" s="671" t="s">
        <v>585</v>
      </c>
      <c r="K718" s="671" t="s">
        <v>1737</v>
      </c>
      <c r="L718" s="705">
        <v>115.3</v>
      </c>
      <c r="M718" s="705">
        <v>115.3</v>
      </c>
      <c r="N718" s="671">
        <v>1</v>
      </c>
      <c r="O718" s="706">
        <v>0.5</v>
      </c>
      <c r="P718" s="705"/>
      <c r="Q718" s="682">
        <v>0</v>
      </c>
      <c r="R718" s="671"/>
      <c r="S718" s="682">
        <v>0</v>
      </c>
      <c r="T718" s="706"/>
      <c r="U718" s="242">
        <v>0</v>
      </c>
    </row>
    <row r="719" spans="1:21" ht="14.4" customHeight="1" x14ac:dyDescent="0.3">
      <c r="A719" s="680">
        <v>11</v>
      </c>
      <c r="B719" s="671" t="s">
        <v>530</v>
      </c>
      <c r="C719" s="671">
        <v>89301114</v>
      </c>
      <c r="D719" s="703" t="s">
        <v>2332</v>
      </c>
      <c r="E719" s="704" t="s">
        <v>1558</v>
      </c>
      <c r="F719" s="671" t="s">
        <v>1538</v>
      </c>
      <c r="G719" s="671" t="s">
        <v>1577</v>
      </c>
      <c r="H719" s="671" t="s">
        <v>742</v>
      </c>
      <c r="I719" s="671" t="s">
        <v>955</v>
      </c>
      <c r="J719" s="671" t="s">
        <v>557</v>
      </c>
      <c r="K719" s="671" t="s">
        <v>558</v>
      </c>
      <c r="L719" s="705">
        <v>96.63</v>
      </c>
      <c r="M719" s="705">
        <v>96.63</v>
      </c>
      <c r="N719" s="671">
        <v>1</v>
      </c>
      <c r="O719" s="706">
        <v>1</v>
      </c>
      <c r="P719" s="705"/>
      <c r="Q719" s="682">
        <v>0</v>
      </c>
      <c r="R719" s="671"/>
      <c r="S719" s="682">
        <v>0</v>
      </c>
      <c r="T719" s="706"/>
      <c r="U719" s="242">
        <v>0</v>
      </c>
    </row>
    <row r="720" spans="1:21" ht="14.4" customHeight="1" x14ac:dyDescent="0.3">
      <c r="A720" s="680">
        <v>11</v>
      </c>
      <c r="B720" s="671" t="s">
        <v>530</v>
      </c>
      <c r="C720" s="671">
        <v>89301114</v>
      </c>
      <c r="D720" s="703" t="s">
        <v>2332</v>
      </c>
      <c r="E720" s="704" t="s">
        <v>1558</v>
      </c>
      <c r="F720" s="671" t="s">
        <v>1538</v>
      </c>
      <c r="G720" s="671" t="s">
        <v>1586</v>
      </c>
      <c r="H720" s="671" t="s">
        <v>529</v>
      </c>
      <c r="I720" s="671" t="s">
        <v>607</v>
      </c>
      <c r="J720" s="671" t="s">
        <v>1587</v>
      </c>
      <c r="K720" s="671" t="s">
        <v>1588</v>
      </c>
      <c r="L720" s="705">
        <v>0</v>
      </c>
      <c r="M720" s="705">
        <v>0</v>
      </c>
      <c r="N720" s="671">
        <v>1</v>
      </c>
      <c r="O720" s="706">
        <v>0.5</v>
      </c>
      <c r="P720" s="705"/>
      <c r="Q720" s="682"/>
      <c r="R720" s="671"/>
      <c r="S720" s="682">
        <v>0</v>
      </c>
      <c r="T720" s="706"/>
      <c r="U720" s="242">
        <v>0</v>
      </c>
    </row>
    <row r="721" spans="1:21" ht="14.4" customHeight="1" x14ac:dyDescent="0.3">
      <c r="A721" s="680">
        <v>11</v>
      </c>
      <c r="B721" s="671" t="s">
        <v>530</v>
      </c>
      <c r="C721" s="671">
        <v>89301114</v>
      </c>
      <c r="D721" s="703" t="s">
        <v>2332</v>
      </c>
      <c r="E721" s="704" t="s">
        <v>1558</v>
      </c>
      <c r="F721" s="671" t="s">
        <v>1539</v>
      </c>
      <c r="G721" s="671" t="s">
        <v>1589</v>
      </c>
      <c r="H721" s="671" t="s">
        <v>529</v>
      </c>
      <c r="I721" s="671" t="s">
        <v>1590</v>
      </c>
      <c r="J721" s="671" t="s">
        <v>1591</v>
      </c>
      <c r="K721" s="671" t="s">
        <v>1592</v>
      </c>
      <c r="L721" s="705">
        <v>278.75</v>
      </c>
      <c r="M721" s="705">
        <v>557.5</v>
      </c>
      <c r="N721" s="671">
        <v>2</v>
      </c>
      <c r="O721" s="706">
        <v>1</v>
      </c>
      <c r="P721" s="705">
        <v>557.5</v>
      </c>
      <c r="Q721" s="682">
        <v>1</v>
      </c>
      <c r="R721" s="671">
        <v>2</v>
      </c>
      <c r="S721" s="682">
        <v>1</v>
      </c>
      <c r="T721" s="706">
        <v>1</v>
      </c>
      <c r="U721" s="242">
        <v>1</v>
      </c>
    </row>
    <row r="722" spans="1:21" ht="14.4" customHeight="1" x14ac:dyDescent="0.3">
      <c r="A722" s="680">
        <v>11</v>
      </c>
      <c r="B722" s="671" t="s">
        <v>530</v>
      </c>
      <c r="C722" s="671">
        <v>89301114</v>
      </c>
      <c r="D722" s="703" t="s">
        <v>2332</v>
      </c>
      <c r="E722" s="704" t="s">
        <v>1558</v>
      </c>
      <c r="F722" s="671" t="s">
        <v>1539</v>
      </c>
      <c r="G722" s="671" t="s">
        <v>1593</v>
      </c>
      <c r="H722" s="671" t="s">
        <v>529</v>
      </c>
      <c r="I722" s="671" t="s">
        <v>1597</v>
      </c>
      <c r="J722" s="671" t="s">
        <v>1598</v>
      </c>
      <c r="K722" s="671" t="s">
        <v>1599</v>
      </c>
      <c r="L722" s="705">
        <v>1000</v>
      </c>
      <c r="M722" s="705">
        <v>1000</v>
      </c>
      <c r="N722" s="671">
        <v>1</v>
      </c>
      <c r="O722" s="706">
        <v>1</v>
      </c>
      <c r="P722" s="705">
        <v>1000</v>
      </c>
      <c r="Q722" s="682">
        <v>1</v>
      </c>
      <c r="R722" s="671">
        <v>1</v>
      </c>
      <c r="S722" s="682">
        <v>1</v>
      </c>
      <c r="T722" s="706">
        <v>1</v>
      </c>
      <c r="U722" s="242">
        <v>1</v>
      </c>
    </row>
    <row r="723" spans="1:21" ht="14.4" customHeight="1" x14ac:dyDescent="0.3">
      <c r="A723" s="680">
        <v>11</v>
      </c>
      <c r="B723" s="671" t="s">
        <v>530</v>
      </c>
      <c r="C723" s="671">
        <v>89301114</v>
      </c>
      <c r="D723" s="703" t="s">
        <v>2332</v>
      </c>
      <c r="E723" s="704" t="s">
        <v>1558</v>
      </c>
      <c r="F723" s="671" t="s">
        <v>1539</v>
      </c>
      <c r="G723" s="671" t="s">
        <v>1593</v>
      </c>
      <c r="H723" s="671" t="s">
        <v>529</v>
      </c>
      <c r="I723" s="671" t="s">
        <v>1617</v>
      </c>
      <c r="J723" s="671" t="s">
        <v>1618</v>
      </c>
      <c r="K723" s="671" t="s">
        <v>1619</v>
      </c>
      <c r="L723" s="705">
        <v>350</v>
      </c>
      <c r="M723" s="705">
        <v>350</v>
      </c>
      <c r="N723" s="671">
        <v>1</v>
      </c>
      <c r="O723" s="706">
        <v>1</v>
      </c>
      <c r="P723" s="705">
        <v>350</v>
      </c>
      <c r="Q723" s="682">
        <v>1</v>
      </c>
      <c r="R723" s="671">
        <v>1</v>
      </c>
      <c r="S723" s="682">
        <v>1</v>
      </c>
      <c r="T723" s="706">
        <v>1</v>
      </c>
      <c r="U723" s="242">
        <v>1</v>
      </c>
    </row>
    <row r="724" spans="1:21" ht="14.4" customHeight="1" x14ac:dyDescent="0.3">
      <c r="A724" s="680">
        <v>11</v>
      </c>
      <c r="B724" s="671" t="s">
        <v>530</v>
      </c>
      <c r="C724" s="671">
        <v>89301114</v>
      </c>
      <c r="D724" s="703" t="s">
        <v>2332</v>
      </c>
      <c r="E724" s="704" t="s">
        <v>1560</v>
      </c>
      <c r="F724" s="671" t="s">
        <v>1538</v>
      </c>
      <c r="G724" s="671" t="s">
        <v>1683</v>
      </c>
      <c r="H724" s="671" t="s">
        <v>529</v>
      </c>
      <c r="I724" s="671" t="s">
        <v>689</v>
      </c>
      <c r="J724" s="671" t="s">
        <v>690</v>
      </c>
      <c r="K724" s="671" t="s">
        <v>691</v>
      </c>
      <c r="L724" s="705">
        <v>84.78</v>
      </c>
      <c r="M724" s="705">
        <v>169.56</v>
      </c>
      <c r="N724" s="671">
        <v>2</v>
      </c>
      <c r="O724" s="706">
        <v>1</v>
      </c>
      <c r="P724" s="705"/>
      <c r="Q724" s="682">
        <v>0</v>
      </c>
      <c r="R724" s="671"/>
      <c r="S724" s="682">
        <v>0</v>
      </c>
      <c r="T724" s="706"/>
      <c r="U724" s="242">
        <v>0</v>
      </c>
    </row>
    <row r="725" spans="1:21" ht="14.4" customHeight="1" x14ac:dyDescent="0.3">
      <c r="A725" s="680">
        <v>11</v>
      </c>
      <c r="B725" s="671" t="s">
        <v>530</v>
      </c>
      <c r="C725" s="671">
        <v>89301114</v>
      </c>
      <c r="D725" s="703" t="s">
        <v>2332</v>
      </c>
      <c r="E725" s="704" t="s">
        <v>1562</v>
      </c>
      <c r="F725" s="671" t="s">
        <v>1538</v>
      </c>
      <c r="G725" s="671" t="s">
        <v>1574</v>
      </c>
      <c r="H725" s="671" t="s">
        <v>529</v>
      </c>
      <c r="I725" s="671" t="s">
        <v>897</v>
      </c>
      <c r="J725" s="671" t="s">
        <v>898</v>
      </c>
      <c r="K725" s="671" t="s">
        <v>1575</v>
      </c>
      <c r="L725" s="705">
        <v>0</v>
      </c>
      <c r="M725" s="705">
        <v>0</v>
      </c>
      <c r="N725" s="671">
        <v>2</v>
      </c>
      <c r="O725" s="706">
        <v>0.5</v>
      </c>
      <c r="P725" s="705">
        <v>0</v>
      </c>
      <c r="Q725" s="682"/>
      <c r="R725" s="671">
        <v>2</v>
      </c>
      <c r="S725" s="682">
        <v>1</v>
      </c>
      <c r="T725" s="706">
        <v>0.5</v>
      </c>
      <c r="U725" s="242">
        <v>1</v>
      </c>
    </row>
    <row r="726" spans="1:21" ht="14.4" customHeight="1" x14ac:dyDescent="0.3">
      <c r="A726" s="680">
        <v>11</v>
      </c>
      <c r="B726" s="671" t="s">
        <v>530</v>
      </c>
      <c r="C726" s="671">
        <v>89301114</v>
      </c>
      <c r="D726" s="703" t="s">
        <v>2332</v>
      </c>
      <c r="E726" s="704" t="s">
        <v>1562</v>
      </c>
      <c r="F726" s="671" t="s">
        <v>1538</v>
      </c>
      <c r="G726" s="671" t="s">
        <v>1582</v>
      </c>
      <c r="H726" s="671" t="s">
        <v>529</v>
      </c>
      <c r="I726" s="671" t="s">
        <v>1583</v>
      </c>
      <c r="J726" s="671" t="s">
        <v>1584</v>
      </c>
      <c r="K726" s="671" t="s">
        <v>1585</v>
      </c>
      <c r="L726" s="705">
        <v>0</v>
      </c>
      <c r="M726" s="705">
        <v>0</v>
      </c>
      <c r="N726" s="671">
        <v>1</v>
      </c>
      <c r="O726" s="706">
        <v>0.5</v>
      </c>
      <c r="P726" s="705">
        <v>0</v>
      </c>
      <c r="Q726" s="682"/>
      <c r="R726" s="671">
        <v>1</v>
      </c>
      <c r="S726" s="682">
        <v>1</v>
      </c>
      <c r="T726" s="706">
        <v>0.5</v>
      </c>
      <c r="U726" s="242">
        <v>1</v>
      </c>
    </row>
    <row r="727" spans="1:21" ht="14.4" customHeight="1" x14ac:dyDescent="0.3">
      <c r="A727" s="680">
        <v>11</v>
      </c>
      <c r="B727" s="671" t="s">
        <v>530</v>
      </c>
      <c r="C727" s="671">
        <v>89301114</v>
      </c>
      <c r="D727" s="703" t="s">
        <v>2332</v>
      </c>
      <c r="E727" s="704" t="s">
        <v>1565</v>
      </c>
      <c r="F727" s="671" t="s">
        <v>1538</v>
      </c>
      <c r="G727" s="671" t="s">
        <v>1748</v>
      </c>
      <c r="H727" s="671" t="s">
        <v>529</v>
      </c>
      <c r="I727" s="671" t="s">
        <v>1254</v>
      </c>
      <c r="J727" s="671" t="s">
        <v>1255</v>
      </c>
      <c r="K727" s="671" t="s">
        <v>1749</v>
      </c>
      <c r="L727" s="705">
        <v>63.67</v>
      </c>
      <c r="M727" s="705">
        <v>63.67</v>
      </c>
      <c r="N727" s="671">
        <v>1</v>
      </c>
      <c r="O727" s="706">
        <v>1</v>
      </c>
      <c r="P727" s="705"/>
      <c r="Q727" s="682">
        <v>0</v>
      </c>
      <c r="R727" s="671"/>
      <c r="S727" s="682">
        <v>0</v>
      </c>
      <c r="T727" s="706"/>
      <c r="U727" s="242">
        <v>0</v>
      </c>
    </row>
    <row r="728" spans="1:21" ht="14.4" customHeight="1" x14ac:dyDescent="0.3">
      <c r="A728" s="680">
        <v>11</v>
      </c>
      <c r="B728" s="671" t="s">
        <v>530</v>
      </c>
      <c r="C728" s="671">
        <v>89301114</v>
      </c>
      <c r="D728" s="703" t="s">
        <v>2332</v>
      </c>
      <c r="E728" s="704" t="s">
        <v>1565</v>
      </c>
      <c r="F728" s="671" t="s">
        <v>1538</v>
      </c>
      <c r="G728" s="671" t="s">
        <v>1576</v>
      </c>
      <c r="H728" s="671" t="s">
        <v>742</v>
      </c>
      <c r="I728" s="671" t="s">
        <v>800</v>
      </c>
      <c r="J728" s="671" t="s">
        <v>748</v>
      </c>
      <c r="K728" s="671" t="s">
        <v>801</v>
      </c>
      <c r="L728" s="705">
        <v>625.29</v>
      </c>
      <c r="M728" s="705">
        <v>625.29</v>
      </c>
      <c r="N728" s="671">
        <v>1</v>
      </c>
      <c r="O728" s="706">
        <v>0.5</v>
      </c>
      <c r="P728" s="705"/>
      <c r="Q728" s="682">
        <v>0</v>
      </c>
      <c r="R728" s="671"/>
      <c r="S728" s="682">
        <v>0</v>
      </c>
      <c r="T728" s="706"/>
      <c r="U728" s="242">
        <v>0</v>
      </c>
    </row>
    <row r="729" spans="1:21" ht="14.4" customHeight="1" thickBot="1" x14ac:dyDescent="0.35">
      <c r="A729" s="637">
        <v>11</v>
      </c>
      <c r="B729" s="673" t="s">
        <v>530</v>
      </c>
      <c r="C729" s="673">
        <v>89301114</v>
      </c>
      <c r="D729" s="707" t="s">
        <v>2332</v>
      </c>
      <c r="E729" s="708" t="s">
        <v>1565</v>
      </c>
      <c r="F729" s="673" t="s">
        <v>1538</v>
      </c>
      <c r="G729" s="673" t="s">
        <v>1586</v>
      </c>
      <c r="H729" s="673" t="s">
        <v>529</v>
      </c>
      <c r="I729" s="673" t="s">
        <v>607</v>
      </c>
      <c r="J729" s="673" t="s">
        <v>1587</v>
      </c>
      <c r="K729" s="673" t="s">
        <v>1588</v>
      </c>
      <c r="L729" s="709">
        <v>0</v>
      </c>
      <c r="M729" s="709">
        <v>0</v>
      </c>
      <c r="N729" s="673">
        <v>2</v>
      </c>
      <c r="O729" s="710">
        <v>0.5</v>
      </c>
      <c r="P729" s="709"/>
      <c r="Q729" s="683"/>
      <c r="R729" s="673"/>
      <c r="S729" s="683">
        <v>0</v>
      </c>
      <c r="T729" s="710"/>
      <c r="U729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2334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1549</v>
      </c>
      <c r="B5" s="235">
        <v>4626.93</v>
      </c>
      <c r="C5" s="702">
        <v>0.38681045833594585</v>
      </c>
      <c r="D5" s="235">
        <v>7334.82</v>
      </c>
      <c r="E5" s="702">
        <v>0.61318954166405415</v>
      </c>
      <c r="F5" s="712">
        <v>11961.75</v>
      </c>
    </row>
    <row r="6" spans="1:6" ht="14.4" customHeight="1" x14ac:dyDescent="0.3">
      <c r="A6" s="717" t="s">
        <v>1558</v>
      </c>
      <c r="B6" s="238">
        <v>694.04</v>
      </c>
      <c r="C6" s="682">
        <v>2.2616765356762165E-2</v>
      </c>
      <c r="D6" s="238">
        <v>29992.930000000004</v>
      </c>
      <c r="E6" s="682">
        <v>0.97738323464323784</v>
      </c>
      <c r="F6" s="713">
        <v>30686.970000000005</v>
      </c>
    </row>
    <row r="7" spans="1:6" ht="14.4" customHeight="1" x14ac:dyDescent="0.3">
      <c r="A7" s="717" t="s">
        <v>1553</v>
      </c>
      <c r="B7" s="238">
        <v>666.62</v>
      </c>
      <c r="C7" s="682">
        <v>3.1241359206738855E-2</v>
      </c>
      <c r="D7" s="238">
        <v>20671.120000000003</v>
      </c>
      <c r="E7" s="682">
        <v>0.96875864079326124</v>
      </c>
      <c r="F7" s="713">
        <v>21337.74</v>
      </c>
    </row>
    <row r="8" spans="1:6" ht="14.4" customHeight="1" x14ac:dyDescent="0.3">
      <c r="A8" s="717" t="s">
        <v>1561</v>
      </c>
      <c r="B8" s="238">
        <v>628.67999999999995</v>
      </c>
      <c r="C8" s="682">
        <v>0.18253931383707697</v>
      </c>
      <c r="D8" s="238">
        <v>2815.3999999999996</v>
      </c>
      <c r="E8" s="682">
        <v>0.81746068616292311</v>
      </c>
      <c r="F8" s="713">
        <v>3444.0799999999995</v>
      </c>
    </row>
    <row r="9" spans="1:6" ht="14.4" customHeight="1" x14ac:dyDescent="0.3">
      <c r="A9" s="717" t="s">
        <v>1552</v>
      </c>
      <c r="B9" s="238">
        <v>628.67999999999995</v>
      </c>
      <c r="C9" s="682">
        <v>7.7829759471528162E-2</v>
      </c>
      <c r="D9" s="238">
        <v>7448.9499999999989</v>
      </c>
      <c r="E9" s="682">
        <v>0.92217024052847185</v>
      </c>
      <c r="F9" s="713">
        <v>8077.6299999999992</v>
      </c>
    </row>
    <row r="10" spans="1:6" ht="14.4" customHeight="1" x14ac:dyDescent="0.3">
      <c r="A10" s="717" t="s">
        <v>1564</v>
      </c>
      <c r="B10" s="238">
        <v>257.68</v>
      </c>
      <c r="C10" s="682">
        <v>1.1110842816586582E-2</v>
      </c>
      <c r="D10" s="238">
        <v>22934.079999999998</v>
      </c>
      <c r="E10" s="682">
        <v>0.98888915718341341</v>
      </c>
      <c r="F10" s="713">
        <v>23191.759999999998</v>
      </c>
    </row>
    <row r="11" spans="1:6" ht="14.4" customHeight="1" x14ac:dyDescent="0.3">
      <c r="A11" s="717" t="s">
        <v>1551</v>
      </c>
      <c r="B11" s="238"/>
      <c r="C11" s="682">
        <v>0</v>
      </c>
      <c r="D11" s="238">
        <v>1386.31</v>
      </c>
      <c r="E11" s="682">
        <v>1</v>
      </c>
      <c r="F11" s="713">
        <v>1386.31</v>
      </c>
    </row>
    <row r="12" spans="1:6" ht="14.4" customHeight="1" x14ac:dyDescent="0.3">
      <c r="A12" s="717" t="s">
        <v>1559</v>
      </c>
      <c r="B12" s="238"/>
      <c r="C12" s="682">
        <v>0</v>
      </c>
      <c r="D12" s="238">
        <v>127941.22000000003</v>
      </c>
      <c r="E12" s="682">
        <v>1</v>
      </c>
      <c r="F12" s="713">
        <v>127941.22000000003</v>
      </c>
    </row>
    <row r="13" spans="1:6" ht="14.4" customHeight="1" x14ac:dyDescent="0.3">
      <c r="A13" s="717" t="s">
        <v>1554</v>
      </c>
      <c r="B13" s="238"/>
      <c r="C13" s="682">
        <v>0</v>
      </c>
      <c r="D13" s="238">
        <v>13864.739999999998</v>
      </c>
      <c r="E13" s="682">
        <v>1</v>
      </c>
      <c r="F13" s="713">
        <v>13864.739999999998</v>
      </c>
    </row>
    <row r="14" spans="1:6" ht="14.4" customHeight="1" x14ac:dyDescent="0.3">
      <c r="A14" s="717" t="s">
        <v>1563</v>
      </c>
      <c r="B14" s="238"/>
      <c r="C14" s="682">
        <v>0</v>
      </c>
      <c r="D14" s="238">
        <v>19646.97</v>
      </c>
      <c r="E14" s="682">
        <v>1</v>
      </c>
      <c r="F14" s="713">
        <v>19646.97</v>
      </c>
    </row>
    <row r="15" spans="1:6" ht="14.4" customHeight="1" x14ac:dyDescent="0.3">
      <c r="A15" s="717" t="s">
        <v>1560</v>
      </c>
      <c r="B15" s="238"/>
      <c r="C15" s="682">
        <v>0</v>
      </c>
      <c r="D15" s="238">
        <v>16345.04</v>
      </c>
      <c r="E15" s="682">
        <v>1</v>
      </c>
      <c r="F15" s="713">
        <v>16345.04</v>
      </c>
    </row>
    <row r="16" spans="1:6" ht="14.4" customHeight="1" x14ac:dyDescent="0.3">
      <c r="A16" s="717" t="s">
        <v>1565</v>
      </c>
      <c r="B16" s="238"/>
      <c r="C16" s="682">
        <v>0</v>
      </c>
      <c r="D16" s="238">
        <v>22738.94</v>
      </c>
      <c r="E16" s="682">
        <v>1</v>
      </c>
      <c r="F16" s="713">
        <v>22738.94</v>
      </c>
    </row>
    <row r="17" spans="1:6" ht="14.4" customHeight="1" x14ac:dyDescent="0.3">
      <c r="A17" s="717" t="s">
        <v>1562</v>
      </c>
      <c r="B17" s="238"/>
      <c r="C17" s="682">
        <v>0</v>
      </c>
      <c r="D17" s="238">
        <v>13186.310000000001</v>
      </c>
      <c r="E17" s="682">
        <v>1</v>
      </c>
      <c r="F17" s="713">
        <v>13186.310000000001</v>
      </c>
    </row>
    <row r="18" spans="1:6" ht="14.4" customHeight="1" x14ac:dyDescent="0.3">
      <c r="A18" s="717" t="s">
        <v>1567</v>
      </c>
      <c r="B18" s="238"/>
      <c r="C18" s="682">
        <v>0</v>
      </c>
      <c r="D18" s="238">
        <v>1131.19</v>
      </c>
      <c r="E18" s="682">
        <v>1</v>
      </c>
      <c r="F18" s="713">
        <v>1131.19</v>
      </c>
    </row>
    <row r="19" spans="1:6" ht="14.4" customHeight="1" x14ac:dyDescent="0.3">
      <c r="A19" s="717" t="s">
        <v>1548</v>
      </c>
      <c r="B19" s="238"/>
      <c r="C19" s="682">
        <v>0</v>
      </c>
      <c r="D19" s="238">
        <v>22126.61</v>
      </c>
      <c r="E19" s="682">
        <v>1</v>
      </c>
      <c r="F19" s="713">
        <v>22126.61</v>
      </c>
    </row>
    <row r="20" spans="1:6" ht="14.4" customHeight="1" x14ac:dyDescent="0.3">
      <c r="A20" s="717" t="s">
        <v>1555</v>
      </c>
      <c r="B20" s="238"/>
      <c r="C20" s="682">
        <v>0</v>
      </c>
      <c r="D20" s="238">
        <v>6078.21</v>
      </c>
      <c r="E20" s="682">
        <v>1</v>
      </c>
      <c r="F20" s="713">
        <v>6078.21</v>
      </c>
    </row>
    <row r="21" spans="1:6" ht="14.4" customHeight="1" x14ac:dyDescent="0.3">
      <c r="A21" s="717" t="s">
        <v>1566</v>
      </c>
      <c r="B21" s="238"/>
      <c r="C21" s="682">
        <v>0</v>
      </c>
      <c r="D21" s="238">
        <v>24698.720000000001</v>
      </c>
      <c r="E21" s="682">
        <v>1</v>
      </c>
      <c r="F21" s="713">
        <v>24698.720000000001</v>
      </c>
    </row>
    <row r="22" spans="1:6" ht="14.4" customHeight="1" x14ac:dyDescent="0.3">
      <c r="A22" s="717" t="s">
        <v>1556</v>
      </c>
      <c r="B22" s="238"/>
      <c r="C22" s="682">
        <v>0</v>
      </c>
      <c r="D22" s="238">
        <v>25897.730000000003</v>
      </c>
      <c r="E22" s="682">
        <v>1</v>
      </c>
      <c r="F22" s="713">
        <v>25897.730000000003</v>
      </c>
    </row>
    <row r="23" spans="1:6" ht="14.4" customHeight="1" x14ac:dyDescent="0.3">
      <c r="A23" s="717" t="s">
        <v>1547</v>
      </c>
      <c r="B23" s="238"/>
      <c r="C23" s="682">
        <v>0</v>
      </c>
      <c r="D23" s="238">
        <v>71745.55</v>
      </c>
      <c r="E23" s="682">
        <v>1</v>
      </c>
      <c r="F23" s="713">
        <v>71745.55</v>
      </c>
    </row>
    <row r="24" spans="1:6" ht="14.4" customHeight="1" thickBot="1" x14ac:dyDescent="0.35">
      <c r="A24" s="718" t="s">
        <v>1557</v>
      </c>
      <c r="B24" s="650"/>
      <c r="C24" s="651">
        <v>0</v>
      </c>
      <c r="D24" s="650">
        <v>1034.56</v>
      </c>
      <c r="E24" s="651">
        <v>1</v>
      </c>
      <c r="F24" s="715">
        <v>1034.56</v>
      </c>
    </row>
    <row r="25" spans="1:6" ht="14.4" customHeight="1" thickBot="1" x14ac:dyDescent="0.35">
      <c r="A25" s="653" t="s">
        <v>6</v>
      </c>
      <c r="B25" s="654">
        <v>7502.630000000001</v>
      </c>
      <c r="C25" s="655">
        <v>1.6082048686961257E-2</v>
      </c>
      <c r="D25" s="654">
        <v>459019.39999999997</v>
      </c>
      <c r="E25" s="655">
        <v>0.9839179513130385</v>
      </c>
      <c r="F25" s="656">
        <v>466522.03000000009</v>
      </c>
    </row>
    <row r="26" spans="1:6" ht="14.4" customHeight="1" thickBot="1" x14ac:dyDescent="0.35"/>
    <row r="27" spans="1:6" ht="14.4" customHeight="1" x14ac:dyDescent="0.3">
      <c r="A27" s="716" t="s">
        <v>2335</v>
      </c>
      <c r="B27" s="235">
        <v>3238.85</v>
      </c>
      <c r="C27" s="702">
        <v>1</v>
      </c>
      <c r="D27" s="235"/>
      <c r="E27" s="702">
        <v>0</v>
      </c>
      <c r="F27" s="712">
        <v>3238.85</v>
      </c>
    </row>
    <row r="28" spans="1:6" ht="14.4" customHeight="1" x14ac:dyDescent="0.3">
      <c r="A28" s="717" t="s">
        <v>2336</v>
      </c>
      <c r="B28" s="238">
        <v>2082.12</v>
      </c>
      <c r="C28" s="682">
        <v>1</v>
      </c>
      <c r="D28" s="238"/>
      <c r="E28" s="682">
        <v>0</v>
      </c>
      <c r="F28" s="713">
        <v>2082.12</v>
      </c>
    </row>
    <row r="29" spans="1:6" ht="14.4" customHeight="1" x14ac:dyDescent="0.3">
      <c r="A29" s="717" t="s">
        <v>1445</v>
      </c>
      <c r="B29" s="238">
        <v>1257.3599999999999</v>
      </c>
      <c r="C29" s="682">
        <v>0.30188787968278435</v>
      </c>
      <c r="D29" s="238">
        <v>2907.63</v>
      </c>
      <c r="E29" s="682">
        <v>0.6981121203172157</v>
      </c>
      <c r="F29" s="713">
        <v>4164.99</v>
      </c>
    </row>
    <row r="30" spans="1:6" ht="14.4" customHeight="1" x14ac:dyDescent="0.3">
      <c r="A30" s="717" t="s">
        <v>1435</v>
      </c>
      <c r="B30" s="238">
        <v>666.62</v>
      </c>
      <c r="C30" s="682">
        <v>3.8461538461538457E-2</v>
      </c>
      <c r="D30" s="238">
        <v>16665.500000000004</v>
      </c>
      <c r="E30" s="682">
        <v>0.96153846153846156</v>
      </c>
      <c r="F30" s="713">
        <v>17332.120000000003</v>
      </c>
    </row>
    <row r="31" spans="1:6" ht="14.4" customHeight="1" x14ac:dyDescent="0.3">
      <c r="A31" s="717" t="s">
        <v>2337</v>
      </c>
      <c r="B31" s="238">
        <v>257.68</v>
      </c>
      <c r="C31" s="682">
        <v>6.6667529073903983E-2</v>
      </c>
      <c r="D31" s="238">
        <v>3607.4700000000003</v>
      </c>
      <c r="E31" s="682">
        <v>0.93333247092609606</v>
      </c>
      <c r="F31" s="713">
        <v>3865.15</v>
      </c>
    </row>
    <row r="32" spans="1:6" ht="14.4" customHeight="1" x14ac:dyDescent="0.3">
      <c r="A32" s="717" t="s">
        <v>2338</v>
      </c>
      <c r="B32" s="238"/>
      <c r="C32" s="682">
        <v>0</v>
      </c>
      <c r="D32" s="238">
        <v>6477.6999999999989</v>
      </c>
      <c r="E32" s="682">
        <v>1</v>
      </c>
      <c r="F32" s="713">
        <v>6477.6999999999989</v>
      </c>
    </row>
    <row r="33" spans="1:6" ht="14.4" customHeight="1" x14ac:dyDescent="0.3">
      <c r="A33" s="717" t="s">
        <v>1451</v>
      </c>
      <c r="B33" s="238"/>
      <c r="C33" s="682">
        <v>0</v>
      </c>
      <c r="D33" s="238">
        <v>413.22</v>
      </c>
      <c r="E33" s="682">
        <v>1</v>
      </c>
      <c r="F33" s="713">
        <v>413.22</v>
      </c>
    </row>
    <row r="34" spans="1:6" ht="14.4" customHeight="1" x14ac:dyDescent="0.3">
      <c r="A34" s="717" t="s">
        <v>2339</v>
      </c>
      <c r="B34" s="238">
        <v>0</v>
      </c>
      <c r="C34" s="682">
        <v>0</v>
      </c>
      <c r="D34" s="238">
        <v>700.8</v>
      </c>
      <c r="E34" s="682">
        <v>1</v>
      </c>
      <c r="F34" s="713">
        <v>700.8</v>
      </c>
    </row>
    <row r="35" spans="1:6" ht="14.4" customHeight="1" x14ac:dyDescent="0.3">
      <c r="A35" s="717" t="s">
        <v>1417</v>
      </c>
      <c r="B35" s="238">
        <v>0</v>
      </c>
      <c r="C35" s="682">
        <v>0</v>
      </c>
      <c r="D35" s="238">
        <v>19374.29</v>
      </c>
      <c r="E35" s="682">
        <v>1</v>
      </c>
      <c r="F35" s="713">
        <v>19374.29</v>
      </c>
    </row>
    <row r="36" spans="1:6" ht="14.4" customHeight="1" x14ac:dyDescent="0.3">
      <c r="A36" s="717" t="s">
        <v>2340</v>
      </c>
      <c r="B36" s="238">
        <v>0</v>
      </c>
      <c r="C36" s="682"/>
      <c r="D36" s="238"/>
      <c r="E36" s="682"/>
      <c r="F36" s="713">
        <v>0</v>
      </c>
    </row>
    <row r="37" spans="1:6" ht="14.4" customHeight="1" x14ac:dyDescent="0.3">
      <c r="A37" s="717" t="s">
        <v>1437</v>
      </c>
      <c r="B37" s="238"/>
      <c r="C37" s="682">
        <v>0</v>
      </c>
      <c r="D37" s="238">
        <v>12158.52</v>
      </c>
      <c r="E37" s="682">
        <v>1</v>
      </c>
      <c r="F37" s="713">
        <v>12158.52</v>
      </c>
    </row>
    <row r="38" spans="1:6" ht="14.4" customHeight="1" x14ac:dyDescent="0.3">
      <c r="A38" s="717" t="s">
        <v>1434</v>
      </c>
      <c r="B38" s="238"/>
      <c r="C38" s="682">
        <v>0</v>
      </c>
      <c r="D38" s="238">
        <v>38.130000000000003</v>
      </c>
      <c r="E38" s="682">
        <v>1</v>
      </c>
      <c r="F38" s="713">
        <v>38.130000000000003</v>
      </c>
    </row>
    <row r="39" spans="1:6" ht="14.4" customHeight="1" x14ac:dyDescent="0.3">
      <c r="A39" s="717" t="s">
        <v>2341</v>
      </c>
      <c r="B39" s="238"/>
      <c r="C39" s="682">
        <v>0</v>
      </c>
      <c r="D39" s="238">
        <v>53.070000000000007</v>
      </c>
      <c r="E39" s="682">
        <v>1</v>
      </c>
      <c r="F39" s="713">
        <v>53.070000000000007</v>
      </c>
    </row>
    <row r="40" spans="1:6" ht="14.4" customHeight="1" x14ac:dyDescent="0.3">
      <c r="A40" s="717" t="s">
        <v>1420</v>
      </c>
      <c r="B40" s="238"/>
      <c r="C40" s="682">
        <v>0</v>
      </c>
      <c r="D40" s="238">
        <v>2156.14</v>
      </c>
      <c r="E40" s="682">
        <v>1</v>
      </c>
      <c r="F40" s="713">
        <v>2156.14</v>
      </c>
    </row>
    <row r="41" spans="1:6" ht="14.4" customHeight="1" x14ac:dyDescent="0.3">
      <c r="A41" s="717" t="s">
        <v>1431</v>
      </c>
      <c r="B41" s="238"/>
      <c r="C41" s="682">
        <v>0</v>
      </c>
      <c r="D41" s="238">
        <v>162.13</v>
      </c>
      <c r="E41" s="682">
        <v>1</v>
      </c>
      <c r="F41" s="713">
        <v>162.13</v>
      </c>
    </row>
    <row r="42" spans="1:6" ht="14.4" customHeight="1" x14ac:dyDescent="0.3">
      <c r="A42" s="717" t="s">
        <v>1439</v>
      </c>
      <c r="B42" s="238"/>
      <c r="C42" s="682">
        <v>0</v>
      </c>
      <c r="D42" s="238">
        <v>209.57999999999998</v>
      </c>
      <c r="E42" s="682">
        <v>1</v>
      </c>
      <c r="F42" s="713">
        <v>209.57999999999998</v>
      </c>
    </row>
    <row r="43" spans="1:6" ht="14.4" customHeight="1" x14ac:dyDescent="0.3">
      <c r="A43" s="717" t="s">
        <v>1428</v>
      </c>
      <c r="B43" s="238"/>
      <c r="C43" s="682">
        <v>0</v>
      </c>
      <c r="D43" s="238">
        <v>387840.83999999991</v>
      </c>
      <c r="E43" s="682">
        <v>1</v>
      </c>
      <c r="F43" s="713">
        <v>387840.83999999991</v>
      </c>
    </row>
    <row r="44" spans="1:6" ht="14.4" customHeight="1" thickBot="1" x14ac:dyDescent="0.35">
      <c r="A44" s="718" t="s">
        <v>1443</v>
      </c>
      <c r="B44" s="650"/>
      <c r="C44" s="651">
        <v>0</v>
      </c>
      <c r="D44" s="650">
        <v>6254.38</v>
      </c>
      <c r="E44" s="651">
        <v>1</v>
      </c>
      <c r="F44" s="715">
        <v>6254.38</v>
      </c>
    </row>
    <row r="45" spans="1:6" ht="14.4" customHeight="1" thickBot="1" x14ac:dyDescent="0.35">
      <c r="A45" s="653" t="s">
        <v>6</v>
      </c>
      <c r="B45" s="654">
        <v>7502.63</v>
      </c>
      <c r="C45" s="655">
        <v>1.608204868696126E-2</v>
      </c>
      <c r="D45" s="654">
        <v>459019.39999999991</v>
      </c>
      <c r="E45" s="655">
        <v>0.98391795131303872</v>
      </c>
      <c r="F45" s="656">
        <v>466522.02999999991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{EDF023EF-AE39-4983-9AAE-3F7FDFA5B026}</x14:id>
        </ext>
      </extLst>
    </cfRule>
  </conditionalFormatting>
  <conditionalFormatting sqref="F27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{D2B38848-FEA7-4756-8A3F-FD0D9BE0660B}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023EF-AE39-4983-9AAE-3F7FDFA5B0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D2B38848-FEA7-4756-8A3F-FD0D9BE066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2349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28</v>
      </c>
      <c r="G3" s="47">
        <f>SUBTOTAL(9,G6:G1048576)</f>
        <v>7502.630000000001</v>
      </c>
      <c r="H3" s="48">
        <f>IF(M3=0,0,G3/M3)</f>
        <v>1.6082048686961267E-2</v>
      </c>
      <c r="I3" s="47">
        <f>SUBTOTAL(9,I6:I1048576)</f>
        <v>849</v>
      </c>
      <c r="J3" s="47">
        <f>SUBTOTAL(9,J6:J1048576)</f>
        <v>459019.39999999979</v>
      </c>
      <c r="K3" s="48">
        <f>IF(M3=0,0,J3/M3)</f>
        <v>0.98391795131303872</v>
      </c>
      <c r="L3" s="47">
        <f>SUBTOTAL(9,L6:L1048576)</f>
        <v>877</v>
      </c>
      <c r="M3" s="49">
        <f>SUBTOTAL(9,M6:M1048576)</f>
        <v>466522.0299999998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1547</v>
      </c>
      <c r="B6" s="697" t="s">
        <v>1456</v>
      </c>
      <c r="C6" s="697" t="s">
        <v>800</v>
      </c>
      <c r="D6" s="697" t="s">
        <v>748</v>
      </c>
      <c r="E6" s="697" t="s">
        <v>801</v>
      </c>
      <c r="F6" s="235"/>
      <c r="G6" s="235"/>
      <c r="H6" s="702">
        <v>0</v>
      </c>
      <c r="I6" s="235">
        <v>2</v>
      </c>
      <c r="J6" s="235">
        <v>1250.58</v>
      </c>
      <c r="K6" s="702">
        <v>1</v>
      </c>
      <c r="L6" s="235">
        <v>2</v>
      </c>
      <c r="M6" s="712">
        <v>1250.58</v>
      </c>
    </row>
    <row r="7" spans="1:13" ht="14.4" customHeight="1" x14ac:dyDescent="0.3">
      <c r="A7" s="680" t="s">
        <v>1547</v>
      </c>
      <c r="B7" s="671" t="s">
        <v>1456</v>
      </c>
      <c r="C7" s="671" t="s">
        <v>747</v>
      </c>
      <c r="D7" s="671" t="s">
        <v>748</v>
      </c>
      <c r="E7" s="671" t="s">
        <v>749</v>
      </c>
      <c r="F7" s="238"/>
      <c r="G7" s="238"/>
      <c r="H7" s="682">
        <v>0</v>
      </c>
      <c r="I7" s="238">
        <v>68</v>
      </c>
      <c r="J7" s="238">
        <v>63779.240000000005</v>
      </c>
      <c r="K7" s="682">
        <v>1</v>
      </c>
      <c r="L7" s="238">
        <v>68</v>
      </c>
      <c r="M7" s="713">
        <v>63779.240000000005</v>
      </c>
    </row>
    <row r="8" spans="1:13" ht="14.4" customHeight="1" x14ac:dyDescent="0.3">
      <c r="A8" s="680" t="s">
        <v>1547</v>
      </c>
      <c r="B8" s="671" t="s">
        <v>1465</v>
      </c>
      <c r="C8" s="671" t="s">
        <v>1121</v>
      </c>
      <c r="D8" s="671" t="s">
        <v>1502</v>
      </c>
      <c r="E8" s="671" t="s">
        <v>1503</v>
      </c>
      <c r="F8" s="238"/>
      <c r="G8" s="238"/>
      <c r="H8" s="682">
        <v>0</v>
      </c>
      <c r="I8" s="238">
        <v>4</v>
      </c>
      <c r="J8" s="238">
        <v>1333.24</v>
      </c>
      <c r="K8" s="682">
        <v>1</v>
      </c>
      <c r="L8" s="238">
        <v>4</v>
      </c>
      <c r="M8" s="713">
        <v>1333.24</v>
      </c>
    </row>
    <row r="9" spans="1:13" ht="14.4" customHeight="1" x14ac:dyDescent="0.3">
      <c r="A9" s="680" t="s">
        <v>1547</v>
      </c>
      <c r="B9" s="671" t="s">
        <v>1470</v>
      </c>
      <c r="C9" s="671" t="s">
        <v>831</v>
      </c>
      <c r="D9" s="671" t="s">
        <v>832</v>
      </c>
      <c r="E9" s="671" t="s">
        <v>1471</v>
      </c>
      <c r="F9" s="238"/>
      <c r="G9" s="238"/>
      <c r="H9" s="682">
        <v>0</v>
      </c>
      <c r="I9" s="238">
        <v>16</v>
      </c>
      <c r="J9" s="238">
        <v>2947.52</v>
      </c>
      <c r="K9" s="682">
        <v>1</v>
      </c>
      <c r="L9" s="238">
        <v>16</v>
      </c>
      <c r="M9" s="713">
        <v>2947.52</v>
      </c>
    </row>
    <row r="10" spans="1:13" ht="14.4" customHeight="1" x14ac:dyDescent="0.3">
      <c r="A10" s="680" t="s">
        <v>1547</v>
      </c>
      <c r="B10" s="671" t="s">
        <v>1493</v>
      </c>
      <c r="C10" s="671" t="s">
        <v>1579</v>
      </c>
      <c r="D10" s="671" t="s">
        <v>1580</v>
      </c>
      <c r="E10" s="671" t="s">
        <v>1581</v>
      </c>
      <c r="F10" s="238"/>
      <c r="G10" s="238"/>
      <c r="H10" s="682">
        <v>0</v>
      </c>
      <c r="I10" s="238">
        <v>2</v>
      </c>
      <c r="J10" s="238">
        <v>139.72</v>
      </c>
      <c r="K10" s="682">
        <v>1</v>
      </c>
      <c r="L10" s="238">
        <v>2</v>
      </c>
      <c r="M10" s="713">
        <v>139.72</v>
      </c>
    </row>
    <row r="11" spans="1:13" ht="14.4" customHeight="1" x14ac:dyDescent="0.3">
      <c r="A11" s="680" t="s">
        <v>1547</v>
      </c>
      <c r="B11" s="671" t="s">
        <v>1477</v>
      </c>
      <c r="C11" s="671" t="s">
        <v>790</v>
      </c>
      <c r="D11" s="671" t="s">
        <v>557</v>
      </c>
      <c r="E11" s="671" t="s">
        <v>1478</v>
      </c>
      <c r="F11" s="238"/>
      <c r="G11" s="238"/>
      <c r="H11" s="682">
        <v>0</v>
      </c>
      <c r="I11" s="238">
        <v>1</v>
      </c>
      <c r="J11" s="238">
        <v>48.31</v>
      </c>
      <c r="K11" s="682">
        <v>1</v>
      </c>
      <c r="L11" s="238">
        <v>1</v>
      </c>
      <c r="M11" s="713">
        <v>48.31</v>
      </c>
    </row>
    <row r="12" spans="1:13" ht="14.4" customHeight="1" x14ac:dyDescent="0.3">
      <c r="A12" s="680" t="s">
        <v>1547</v>
      </c>
      <c r="B12" s="671" t="s">
        <v>1477</v>
      </c>
      <c r="C12" s="671" t="s">
        <v>955</v>
      </c>
      <c r="D12" s="671" t="s">
        <v>557</v>
      </c>
      <c r="E12" s="671" t="s">
        <v>558</v>
      </c>
      <c r="F12" s="238"/>
      <c r="G12" s="238"/>
      <c r="H12" s="682">
        <v>0</v>
      </c>
      <c r="I12" s="238">
        <v>20</v>
      </c>
      <c r="J12" s="238">
        <v>1932.6000000000004</v>
      </c>
      <c r="K12" s="682">
        <v>1</v>
      </c>
      <c r="L12" s="238">
        <v>20</v>
      </c>
      <c r="M12" s="713">
        <v>1932.6000000000004</v>
      </c>
    </row>
    <row r="13" spans="1:13" ht="14.4" customHeight="1" x14ac:dyDescent="0.3">
      <c r="A13" s="680" t="s">
        <v>1547</v>
      </c>
      <c r="B13" s="671" t="s">
        <v>1479</v>
      </c>
      <c r="C13" s="671" t="s">
        <v>1695</v>
      </c>
      <c r="D13" s="671" t="s">
        <v>1629</v>
      </c>
      <c r="E13" s="671" t="s">
        <v>1696</v>
      </c>
      <c r="F13" s="238"/>
      <c r="G13" s="238"/>
      <c r="H13" s="682">
        <v>0</v>
      </c>
      <c r="I13" s="238">
        <v>1</v>
      </c>
      <c r="J13" s="238">
        <v>314.33999999999997</v>
      </c>
      <c r="K13" s="682">
        <v>1</v>
      </c>
      <c r="L13" s="238">
        <v>1</v>
      </c>
      <c r="M13" s="713">
        <v>314.33999999999997</v>
      </c>
    </row>
    <row r="14" spans="1:13" ht="14.4" customHeight="1" x14ac:dyDescent="0.3">
      <c r="A14" s="680" t="s">
        <v>1548</v>
      </c>
      <c r="B14" s="671" t="s">
        <v>1456</v>
      </c>
      <c r="C14" s="671" t="s">
        <v>800</v>
      </c>
      <c r="D14" s="671" t="s">
        <v>748</v>
      </c>
      <c r="E14" s="671" t="s">
        <v>801</v>
      </c>
      <c r="F14" s="238"/>
      <c r="G14" s="238"/>
      <c r="H14" s="682">
        <v>0</v>
      </c>
      <c r="I14" s="238">
        <v>3</v>
      </c>
      <c r="J14" s="238">
        <v>1875.87</v>
      </c>
      <c r="K14" s="682">
        <v>1</v>
      </c>
      <c r="L14" s="238">
        <v>3</v>
      </c>
      <c r="M14" s="713">
        <v>1875.87</v>
      </c>
    </row>
    <row r="15" spans="1:13" ht="14.4" customHeight="1" x14ac:dyDescent="0.3">
      <c r="A15" s="680" t="s">
        <v>1548</v>
      </c>
      <c r="B15" s="671" t="s">
        <v>1456</v>
      </c>
      <c r="C15" s="671" t="s">
        <v>747</v>
      </c>
      <c r="D15" s="671" t="s">
        <v>748</v>
      </c>
      <c r="E15" s="671" t="s">
        <v>749</v>
      </c>
      <c r="F15" s="238"/>
      <c r="G15" s="238"/>
      <c r="H15" s="682">
        <v>0</v>
      </c>
      <c r="I15" s="238">
        <v>19</v>
      </c>
      <c r="J15" s="238">
        <v>17820.670000000002</v>
      </c>
      <c r="K15" s="682">
        <v>1</v>
      </c>
      <c r="L15" s="238">
        <v>19</v>
      </c>
      <c r="M15" s="713">
        <v>17820.670000000002</v>
      </c>
    </row>
    <row r="16" spans="1:13" ht="14.4" customHeight="1" x14ac:dyDescent="0.3">
      <c r="A16" s="680" t="s">
        <v>1548</v>
      </c>
      <c r="B16" s="671" t="s">
        <v>1470</v>
      </c>
      <c r="C16" s="671" t="s">
        <v>831</v>
      </c>
      <c r="D16" s="671" t="s">
        <v>832</v>
      </c>
      <c r="E16" s="671" t="s">
        <v>1471</v>
      </c>
      <c r="F16" s="238"/>
      <c r="G16" s="238"/>
      <c r="H16" s="682">
        <v>0</v>
      </c>
      <c r="I16" s="238">
        <v>2</v>
      </c>
      <c r="J16" s="238">
        <v>368.44</v>
      </c>
      <c r="K16" s="682">
        <v>1</v>
      </c>
      <c r="L16" s="238">
        <v>2</v>
      </c>
      <c r="M16" s="713">
        <v>368.44</v>
      </c>
    </row>
    <row r="17" spans="1:13" ht="14.4" customHeight="1" x14ac:dyDescent="0.3">
      <c r="A17" s="680" t="s">
        <v>1548</v>
      </c>
      <c r="B17" s="671" t="s">
        <v>1477</v>
      </c>
      <c r="C17" s="671" t="s">
        <v>955</v>
      </c>
      <c r="D17" s="671" t="s">
        <v>557</v>
      </c>
      <c r="E17" s="671" t="s">
        <v>558</v>
      </c>
      <c r="F17" s="238"/>
      <c r="G17" s="238"/>
      <c r="H17" s="682">
        <v>0</v>
      </c>
      <c r="I17" s="238">
        <v>11</v>
      </c>
      <c r="J17" s="238">
        <v>1062.9299999999998</v>
      </c>
      <c r="K17" s="682">
        <v>1</v>
      </c>
      <c r="L17" s="238">
        <v>11</v>
      </c>
      <c r="M17" s="713">
        <v>1062.9299999999998</v>
      </c>
    </row>
    <row r="18" spans="1:13" ht="14.4" customHeight="1" x14ac:dyDescent="0.3">
      <c r="A18" s="680" t="s">
        <v>1548</v>
      </c>
      <c r="B18" s="671" t="s">
        <v>1479</v>
      </c>
      <c r="C18" s="671" t="s">
        <v>1068</v>
      </c>
      <c r="D18" s="671" t="s">
        <v>1069</v>
      </c>
      <c r="E18" s="671" t="s">
        <v>1070</v>
      </c>
      <c r="F18" s="238"/>
      <c r="G18" s="238"/>
      <c r="H18" s="682">
        <v>0</v>
      </c>
      <c r="I18" s="238">
        <v>4</v>
      </c>
      <c r="J18" s="238">
        <v>130.96</v>
      </c>
      <c r="K18" s="682">
        <v>1</v>
      </c>
      <c r="L18" s="238">
        <v>4</v>
      </c>
      <c r="M18" s="713">
        <v>130.96</v>
      </c>
    </row>
    <row r="19" spans="1:13" ht="14.4" customHeight="1" x14ac:dyDescent="0.3">
      <c r="A19" s="680" t="s">
        <v>1548</v>
      </c>
      <c r="B19" s="671" t="s">
        <v>1479</v>
      </c>
      <c r="C19" s="671" t="s">
        <v>1614</v>
      </c>
      <c r="D19" s="671" t="s">
        <v>1615</v>
      </c>
      <c r="E19" s="671" t="s">
        <v>1616</v>
      </c>
      <c r="F19" s="238"/>
      <c r="G19" s="238"/>
      <c r="H19" s="682">
        <v>0</v>
      </c>
      <c r="I19" s="238">
        <v>3</v>
      </c>
      <c r="J19" s="238">
        <v>442.08000000000004</v>
      </c>
      <c r="K19" s="682">
        <v>1</v>
      </c>
      <c r="L19" s="238">
        <v>3</v>
      </c>
      <c r="M19" s="713">
        <v>442.08000000000004</v>
      </c>
    </row>
    <row r="20" spans="1:13" ht="14.4" customHeight="1" x14ac:dyDescent="0.3">
      <c r="A20" s="680" t="s">
        <v>1548</v>
      </c>
      <c r="B20" s="671" t="s">
        <v>1479</v>
      </c>
      <c r="C20" s="671" t="s">
        <v>970</v>
      </c>
      <c r="D20" s="671" t="s">
        <v>763</v>
      </c>
      <c r="E20" s="671" t="s">
        <v>1495</v>
      </c>
      <c r="F20" s="238"/>
      <c r="G20" s="238"/>
      <c r="H20" s="682">
        <v>0</v>
      </c>
      <c r="I20" s="238">
        <v>1</v>
      </c>
      <c r="J20" s="238">
        <v>32.74</v>
      </c>
      <c r="K20" s="682">
        <v>1</v>
      </c>
      <c r="L20" s="238">
        <v>1</v>
      </c>
      <c r="M20" s="713">
        <v>32.74</v>
      </c>
    </row>
    <row r="21" spans="1:13" ht="14.4" customHeight="1" x14ac:dyDescent="0.3">
      <c r="A21" s="680" t="s">
        <v>1548</v>
      </c>
      <c r="B21" s="671" t="s">
        <v>1479</v>
      </c>
      <c r="C21" s="671" t="s">
        <v>762</v>
      </c>
      <c r="D21" s="671" t="s">
        <v>763</v>
      </c>
      <c r="E21" s="671" t="s">
        <v>1480</v>
      </c>
      <c r="F21" s="238"/>
      <c r="G21" s="238"/>
      <c r="H21" s="682">
        <v>0</v>
      </c>
      <c r="I21" s="238">
        <v>4</v>
      </c>
      <c r="J21" s="238">
        <v>392.92</v>
      </c>
      <c r="K21" s="682">
        <v>1</v>
      </c>
      <c r="L21" s="238">
        <v>4</v>
      </c>
      <c r="M21" s="713">
        <v>392.92</v>
      </c>
    </row>
    <row r="22" spans="1:13" ht="14.4" customHeight="1" x14ac:dyDescent="0.3">
      <c r="A22" s="680" t="s">
        <v>1549</v>
      </c>
      <c r="B22" s="671" t="s">
        <v>1456</v>
      </c>
      <c r="C22" s="671" t="s">
        <v>800</v>
      </c>
      <c r="D22" s="671" t="s">
        <v>748</v>
      </c>
      <c r="E22" s="671" t="s">
        <v>801</v>
      </c>
      <c r="F22" s="238"/>
      <c r="G22" s="238"/>
      <c r="H22" s="682">
        <v>0</v>
      </c>
      <c r="I22" s="238">
        <v>1</v>
      </c>
      <c r="J22" s="238">
        <v>625.29</v>
      </c>
      <c r="K22" s="682">
        <v>1</v>
      </c>
      <c r="L22" s="238">
        <v>1</v>
      </c>
      <c r="M22" s="713">
        <v>625.29</v>
      </c>
    </row>
    <row r="23" spans="1:13" ht="14.4" customHeight="1" x14ac:dyDescent="0.3">
      <c r="A23" s="680" t="s">
        <v>1549</v>
      </c>
      <c r="B23" s="671" t="s">
        <v>1456</v>
      </c>
      <c r="C23" s="671" t="s">
        <v>747</v>
      </c>
      <c r="D23" s="671" t="s">
        <v>748</v>
      </c>
      <c r="E23" s="671" t="s">
        <v>749</v>
      </c>
      <c r="F23" s="238"/>
      <c r="G23" s="238"/>
      <c r="H23" s="682">
        <v>0</v>
      </c>
      <c r="I23" s="238">
        <v>4</v>
      </c>
      <c r="J23" s="238">
        <v>3751.72</v>
      </c>
      <c r="K23" s="682">
        <v>1</v>
      </c>
      <c r="L23" s="238">
        <v>4</v>
      </c>
      <c r="M23" s="713">
        <v>3751.72</v>
      </c>
    </row>
    <row r="24" spans="1:13" ht="14.4" customHeight="1" x14ac:dyDescent="0.3">
      <c r="A24" s="680" t="s">
        <v>1549</v>
      </c>
      <c r="B24" s="671" t="s">
        <v>2342</v>
      </c>
      <c r="C24" s="671" t="s">
        <v>1811</v>
      </c>
      <c r="D24" s="671" t="s">
        <v>1812</v>
      </c>
      <c r="E24" s="671" t="s">
        <v>1813</v>
      </c>
      <c r="F24" s="238">
        <v>1</v>
      </c>
      <c r="G24" s="238">
        <v>0</v>
      </c>
      <c r="H24" s="682"/>
      <c r="I24" s="238"/>
      <c r="J24" s="238"/>
      <c r="K24" s="682"/>
      <c r="L24" s="238">
        <v>1</v>
      </c>
      <c r="M24" s="713">
        <v>0</v>
      </c>
    </row>
    <row r="25" spans="1:13" ht="14.4" customHeight="1" x14ac:dyDescent="0.3">
      <c r="A25" s="680" t="s">
        <v>1549</v>
      </c>
      <c r="B25" s="671" t="s">
        <v>1465</v>
      </c>
      <c r="C25" s="671" t="s">
        <v>1121</v>
      </c>
      <c r="D25" s="671" t="s">
        <v>1502</v>
      </c>
      <c r="E25" s="671" t="s">
        <v>1503</v>
      </c>
      <c r="F25" s="238"/>
      <c r="G25" s="238"/>
      <c r="H25" s="682">
        <v>0</v>
      </c>
      <c r="I25" s="238">
        <v>2</v>
      </c>
      <c r="J25" s="238">
        <v>666.62</v>
      </c>
      <c r="K25" s="682">
        <v>1</v>
      </c>
      <c r="L25" s="238">
        <v>2</v>
      </c>
      <c r="M25" s="713">
        <v>666.62</v>
      </c>
    </row>
    <row r="26" spans="1:13" ht="14.4" customHeight="1" x14ac:dyDescent="0.3">
      <c r="A26" s="680" t="s">
        <v>1549</v>
      </c>
      <c r="B26" s="671" t="s">
        <v>2343</v>
      </c>
      <c r="C26" s="671" t="s">
        <v>1815</v>
      </c>
      <c r="D26" s="671" t="s">
        <v>1816</v>
      </c>
      <c r="E26" s="671" t="s">
        <v>1817</v>
      </c>
      <c r="F26" s="238">
        <v>3</v>
      </c>
      <c r="G26" s="238">
        <v>0</v>
      </c>
      <c r="H26" s="682"/>
      <c r="I26" s="238"/>
      <c r="J26" s="238"/>
      <c r="K26" s="682"/>
      <c r="L26" s="238">
        <v>3</v>
      </c>
      <c r="M26" s="713">
        <v>0</v>
      </c>
    </row>
    <row r="27" spans="1:13" ht="14.4" customHeight="1" x14ac:dyDescent="0.3">
      <c r="A27" s="680" t="s">
        <v>1549</v>
      </c>
      <c r="B27" s="671" t="s">
        <v>1477</v>
      </c>
      <c r="C27" s="671" t="s">
        <v>955</v>
      </c>
      <c r="D27" s="671" t="s">
        <v>557</v>
      </c>
      <c r="E27" s="671" t="s">
        <v>558</v>
      </c>
      <c r="F27" s="238"/>
      <c r="G27" s="238"/>
      <c r="H27" s="682">
        <v>0</v>
      </c>
      <c r="I27" s="238">
        <v>5</v>
      </c>
      <c r="J27" s="238">
        <v>483.15</v>
      </c>
      <c r="K27" s="682">
        <v>1</v>
      </c>
      <c r="L27" s="238">
        <v>5</v>
      </c>
      <c r="M27" s="713">
        <v>483.15</v>
      </c>
    </row>
    <row r="28" spans="1:13" ht="14.4" customHeight="1" x14ac:dyDescent="0.3">
      <c r="A28" s="680" t="s">
        <v>1549</v>
      </c>
      <c r="B28" s="671" t="s">
        <v>1477</v>
      </c>
      <c r="C28" s="671" t="s">
        <v>1818</v>
      </c>
      <c r="D28" s="671" t="s">
        <v>557</v>
      </c>
      <c r="E28" s="671" t="s">
        <v>1819</v>
      </c>
      <c r="F28" s="238"/>
      <c r="G28" s="238"/>
      <c r="H28" s="682">
        <v>0</v>
      </c>
      <c r="I28" s="238">
        <v>8</v>
      </c>
      <c r="J28" s="238">
        <v>1546.08</v>
      </c>
      <c r="K28" s="682">
        <v>1</v>
      </c>
      <c r="L28" s="238">
        <v>8</v>
      </c>
      <c r="M28" s="713">
        <v>1546.08</v>
      </c>
    </row>
    <row r="29" spans="1:13" ht="14.4" customHeight="1" x14ac:dyDescent="0.3">
      <c r="A29" s="680" t="s">
        <v>1549</v>
      </c>
      <c r="B29" s="671" t="s">
        <v>2344</v>
      </c>
      <c r="C29" s="671" t="s">
        <v>1803</v>
      </c>
      <c r="D29" s="671" t="s">
        <v>1804</v>
      </c>
      <c r="E29" s="671" t="s">
        <v>1805</v>
      </c>
      <c r="F29" s="238">
        <v>2</v>
      </c>
      <c r="G29" s="238">
        <v>1388.08</v>
      </c>
      <c r="H29" s="682">
        <v>1</v>
      </c>
      <c r="I29" s="238"/>
      <c r="J29" s="238"/>
      <c r="K29" s="682">
        <v>0</v>
      </c>
      <c r="L29" s="238">
        <v>2</v>
      </c>
      <c r="M29" s="713">
        <v>1388.08</v>
      </c>
    </row>
    <row r="30" spans="1:13" ht="14.4" customHeight="1" x14ac:dyDescent="0.3">
      <c r="A30" s="680" t="s">
        <v>1549</v>
      </c>
      <c r="B30" s="671" t="s">
        <v>2345</v>
      </c>
      <c r="C30" s="671" t="s">
        <v>1807</v>
      </c>
      <c r="D30" s="671" t="s">
        <v>1808</v>
      </c>
      <c r="E30" s="671" t="s">
        <v>1809</v>
      </c>
      <c r="F30" s="238">
        <v>5</v>
      </c>
      <c r="G30" s="238">
        <v>3238.85</v>
      </c>
      <c r="H30" s="682">
        <v>1</v>
      </c>
      <c r="I30" s="238"/>
      <c r="J30" s="238"/>
      <c r="K30" s="682">
        <v>0</v>
      </c>
      <c r="L30" s="238">
        <v>5</v>
      </c>
      <c r="M30" s="713">
        <v>3238.85</v>
      </c>
    </row>
    <row r="31" spans="1:13" ht="14.4" customHeight="1" x14ac:dyDescent="0.3">
      <c r="A31" s="680" t="s">
        <v>1549</v>
      </c>
      <c r="B31" s="671" t="s">
        <v>1479</v>
      </c>
      <c r="C31" s="671" t="s">
        <v>762</v>
      </c>
      <c r="D31" s="671" t="s">
        <v>763</v>
      </c>
      <c r="E31" s="671" t="s">
        <v>1480</v>
      </c>
      <c r="F31" s="238"/>
      <c r="G31" s="238"/>
      <c r="H31" s="682">
        <v>0</v>
      </c>
      <c r="I31" s="238">
        <v>1</v>
      </c>
      <c r="J31" s="238">
        <v>98.23</v>
      </c>
      <c r="K31" s="682">
        <v>1</v>
      </c>
      <c r="L31" s="238">
        <v>1</v>
      </c>
      <c r="M31" s="713">
        <v>98.23</v>
      </c>
    </row>
    <row r="32" spans="1:13" ht="14.4" customHeight="1" x14ac:dyDescent="0.3">
      <c r="A32" s="680" t="s">
        <v>1549</v>
      </c>
      <c r="B32" s="671" t="s">
        <v>1479</v>
      </c>
      <c r="C32" s="671" t="s">
        <v>1076</v>
      </c>
      <c r="D32" s="671" t="s">
        <v>763</v>
      </c>
      <c r="E32" s="671" t="s">
        <v>1513</v>
      </c>
      <c r="F32" s="238"/>
      <c r="G32" s="238"/>
      <c r="H32" s="682">
        <v>0</v>
      </c>
      <c r="I32" s="238">
        <v>1</v>
      </c>
      <c r="J32" s="238">
        <v>163.72999999999999</v>
      </c>
      <c r="K32" s="682">
        <v>1</v>
      </c>
      <c r="L32" s="238">
        <v>1</v>
      </c>
      <c r="M32" s="713">
        <v>163.72999999999999</v>
      </c>
    </row>
    <row r="33" spans="1:13" ht="14.4" customHeight="1" x14ac:dyDescent="0.3">
      <c r="A33" s="680" t="s">
        <v>1551</v>
      </c>
      <c r="B33" s="671" t="s">
        <v>1465</v>
      </c>
      <c r="C33" s="671" t="s">
        <v>1121</v>
      </c>
      <c r="D33" s="671" t="s">
        <v>1502</v>
      </c>
      <c r="E33" s="671" t="s">
        <v>1503</v>
      </c>
      <c r="F33" s="238"/>
      <c r="G33" s="238"/>
      <c r="H33" s="682">
        <v>0</v>
      </c>
      <c r="I33" s="238">
        <v>4</v>
      </c>
      <c r="J33" s="238">
        <v>1333.24</v>
      </c>
      <c r="K33" s="682">
        <v>1</v>
      </c>
      <c r="L33" s="238">
        <v>4</v>
      </c>
      <c r="M33" s="713">
        <v>1333.24</v>
      </c>
    </row>
    <row r="34" spans="1:13" ht="14.4" customHeight="1" x14ac:dyDescent="0.3">
      <c r="A34" s="680" t="s">
        <v>1551</v>
      </c>
      <c r="B34" s="671" t="s">
        <v>2346</v>
      </c>
      <c r="C34" s="671" t="s">
        <v>1866</v>
      </c>
      <c r="D34" s="671" t="s">
        <v>1867</v>
      </c>
      <c r="E34" s="671" t="s">
        <v>1868</v>
      </c>
      <c r="F34" s="238"/>
      <c r="G34" s="238"/>
      <c r="H34" s="682">
        <v>0</v>
      </c>
      <c r="I34" s="238">
        <v>3</v>
      </c>
      <c r="J34" s="238">
        <v>53.070000000000007</v>
      </c>
      <c r="K34" s="682">
        <v>1</v>
      </c>
      <c r="L34" s="238">
        <v>3</v>
      </c>
      <c r="M34" s="713">
        <v>53.070000000000007</v>
      </c>
    </row>
    <row r="35" spans="1:13" ht="14.4" customHeight="1" x14ac:dyDescent="0.3">
      <c r="A35" s="680" t="s">
        <v>1551</v>
      </c>
      <c r="B35" s="671" t="s">
        <v>1515</v>
      </c>
      <c r="C35" s="671" t="s">
        <v>1873</v>
      </c>
      <c r="D35" s="671" t="s">
        <v>1080</v>
      </c>
      <c r="E35" s="671" t="s">
        <v>637</v>
      </c>
      <c r="F35" s="238"/>
      <c r="G35" s="238"/>
      <c r="H35" s="682"/>
      <c r="I35" s="238">
        <v>1</v>
      </c>
      <c r="J35" s="238">
        <v>0</v>
      </c>
      <c r="K35" s="682"/>
      <c r="L35" s="238">
        <v>1</v>
      </c>
      <c r="M35" s="713">
        <v>0</v>
      </c>
    </row>
    <row r="36" spans="1:13" ht="14.4" customHeight="1" x14ac:dyDescent="0.3">
      <c r="A36" s="680" t="s">
        <v>1552</v>
      </c>
      <c r="B36" s="671" t="s">
        <v>1456</v>
      </c>
      <c r="C36" s="671" t="s">
        <v>800</v>
      </c>
      <c r="D36" s="671" t="s">
        <v>748</v>
      </c>
      <c r="E36" s="671" t="s">
        <v>801</v>
      </c>
      <c r="F36" s="238"/>
      <c r="G36" s="238"/>
      <c r="H36" s="682">
        <v>0</v>
      </c>
      <c r="I36" s="238">
        <v>2</v>
      </c>
      <c r="J36" s="238">
        <v>1250.58</v>
      </c>
      <c r="K36" s="682">
        <v>1</v>
      </c>
      <c r="L36" s="238">
        <v>2</v>
      </c>
      <c r="M36" s="713">
        <v>1250.58</v>
      </c>
    </row>
    <row r="37" spans="1:13" ht="14.4" customHeight="1" x14ac:dyDescent="0.3">
      <c r="A37" s="680" t="s">
        <v>1552</v>
      </c>
      <c r="B37" s="671" t="s">
        <v>1465</v>
      </c>
      <c r="C37" s="671" t="s">
        <v>1902</v>
      </c>
      <c r="D37" s="671" t="s">
        <v>1903</v>
      </c>
      <c r="E37" s="671" t="s">
        <v>1904</v>
      </c>
      <c r="F37" s="238">
        <v>1</v>
      </c>
      <c r="G37" s="238">
        <v>0</v>
      </c>
      <c r="H37" s="682"/>
      <c r="I37" s="238"/>
      <c r="J37" s="238"/>
      <c r="K37" s="682"/>
      <c r="L37" s="238">
        <v>1</v>
      </c>
      <c r="M37" s="713">
        <v>0</v>
      </c>
    </row>
    <row r="38" spans="1:13" ht="14.4" customHeight="1" x14ac:dyDescent="0.3">
      <c r="A38" s="680" t="s">
        <v>1552</v>
      </c>
      <c r="B38" s="671" t="s">
        <v>1470</v>
      </c>
      <c r="C38" s="671" t="s">
        <v>831</v>
      </c>
      <c r="D38" s="671" t="s">
        <v>832</v>
      </c>
      <c r="E38" s="671" t="s">
        <v>1471</v>
      </c>
      <c r="F38" s="238"/>
      <c r="G38" s="238"/>
      <c r="H38" s="682">
        <v>0</v>
      </c>
      <c r="I38" s="238">
        <v>2</v>
      </c>
      <c r="J38" s="238">
        <v>368.44</v>
      </c>
      <c r="K38" s="682">
        <v>1</v>
      </c>
      <c r="L38" s="238">
        <v>2</v>
      </c>
      <c r="M38" s="713">
        <v>368.44</v>
      </c>
    </row>
    <row r="39" spans="1:13" ht="14.4" customHeight="1" x14ac:dyDescent="0.3">
      <c r="A39" s="680" t="s">
        <v>1552</v>
      </c>
      <c r="B39" s="671" t="s">
        <v>2347</v>
      </c>
      <c r="C39" s="671" t="s">
        <v>1918</v>
      </c>
      <c r="D39" s="671" t="s">
        <v>1919</v>
      </c>
      <c r="E39" s="671" t="s">
        <v>1920</v>
      </c>
      <c r="F39" s="238">
        <v>3</v>
      </c>
      <c r="G39" s="238">
        <v>0</v>
      </c>
      <c r="H39" s="682"/>
      <c r="I39" s="238"/>
      <c r="J39" s="238"/>
      <c r="K39" s="682"/>
      <c r="L39" s="238">
        <v>3</v>
      </c>
      <c r="M39" s="713">
        <v>0</v>
      </c>
    </row>
    <row r="40" spans="1:13" ht="14.4" customHeight="1" x14ac:dyDescent="0.3">
      <c r="A40" s="680" t="s">
        <v>1552</v>
      </c>
      <c r="B40" s="671" t="s">
        <v>1477</v>
      </c>
      <c r="C40" s="671" t="s">
        <v>1927</v>
      </c>
      <c r="D40" s="671" t="s">
        <v>557</v>
      </c>
      <c r="E40" s="671" t="s">
        <v>1928</v>
      </c>
      <c r="F40" s="238">
        <v>1</v>
      </c>
      <c r="G40" s="238">
        <v>0</v>
      </c>
      <c r="H40" s="682"/>
      <c r="I40" s="238"/>
      <c r="J40" s="238"/>
      <c r="K40" s="682"/>
      <c r="L40" s="238">
        <v>1</v>
      </c>
      <c r="M40" s="713">
        <v>0</v>
      </c>
    </row>
    <row r="41" spans="1:13" ht="14.4" customHeight="1" x14ac:dyDescent="0.3">
      <c r="A41" s="680" t="s">
        <v>1552</v>
      </c>
      <c r="B41" s="671" t="s">
        <v>1477</v>
      </c>
      <c r="C41" s="671" t="s">
        <v>1929</v>
      </c>
      <c r="D41" s="671" t="s">
        <v>557</v>
      </c>
      <c r="E41" s="671" t="s">
        <v>1930</v>
      </c>
      <c r="F41" s="238">
        <v>2</v>
      </c>
      <c r="G41" s="238">
        <v>0</v>
      </c>
      <c r="H41" s="682"/>
      <c r="I41" s="238"/>
      <c r="J41" s="238"/>
      <c r="K41" s="682"/>
      <c r="L41" s="238">
        <v>2</v>
      </c>
      <c r="M41" s="713">
        <v>0</v>
      </c>
    </row>
    <row r="42" spans="1:13" ht="14.4" customHeight="1" x14ac:dyDescent="0.3">
      <c r="A42" s="680" t="s">
        <v>1552</v>
      </c>
      <c r="B42" s="671" t="s">
        <v>2348</v>
      </c>
      <c r="C42" s="671" t="s">
        <v>1922</v>
      </c>
      <c r="D42" s="671" t="s">
        <v>1923</v>
      </c>
      <c r="E42" s="671" t="s">
        <v>1924</v>
      </c>
      <c r="F42" s="238"/>
      <c r="G42" s="238"/>
      <c r="H42" s="682">
        <v>0</v>
      </c>
      <c r="I42" s="238">
        <v>9</v>
      </c>
      <c r="J42" s="238">
        <v>5829.9299999999994</v>
      </c>
      <c r="K42" s="682">
        <v>1</v>
      </c>
      <c r="L42" s="238">
        <v>9</v>
      </c>
      <c r="M42" s="713">
        <v>5829.9299999999994</v>
      </c>
    </row>
    <row r="43" spans="1:13" ht="14.4" customHeight="1" x14ac:dyDescent="0.3">
      <c r="A43" s="680" t="s">
        <v>1552</v>
      </c>
      <c r="B43" s="671" t="s">
        <v>1479</v>
      </c>
      <c r="C43" s="671" t="s">
        <v>1938</v>
      </c>
      <c r="D43" s="671" t="s">
        <v>1939</v>
      </c>
      <c r="E43" s="671" t="s">
        <v>1696</v>
      </c>
      <c r="F43" s="238">
        <v>2</v>
      </c>
      <c r="G43" s="238">
        <v>628.67999999999995</v>
      </c>
      <c r="H43" s="682">
        <v>1</v>
      </c>
      <c r="I43" s="238"/>
      <c r="J43" s="238"/>
      <c r="K43" s="682">
        <v>0</v>
      </c>
      <c r="L43" s="238">
        <v>2</v>
      </c>
      <c r="M43" s="713">
        <v>628.67999999999995</v>
      </c>
    </row>
    <row r="44" spans="1:13" ht="14.4" customHeight="1" x14ac:dyDescent="0.3">
      <c r="A44" s="680" t="s">
        <v>1553</v>
      </c>
      <c r="B44" s="671" t="s">
        <v>1456</v>
      </c>
      <c r="C44" s="671" t="s">
        <v>800</v>
      </c>
      <c r="D44" s="671" t="s">
        <v>748</v>
      </c>
      <c r="E44" s="671" t="s">
        <v>801</v>
      </c>
      <c r="F44" s="238"/>
      <c r="G44" s="238"/>
      <c r="H44" s="682">
        <v>0</v>
      </c>
      <c r="I44" s="238">
        <v>5</v>
      </c>
      <c r="J44" s="238">
        <v>3126.45</v>
      </c>
      <c r="K44" s="682">
        <v>1</v>
      </c>
      <c r="L44" s="238">
        <v>5</v>
      </c>
      <c r="M44" s="713">
        <v>3126.45</v>
      </c>
    </row>
    <row r="45" spans="1:13" ht="14.4" customHeight="1" x14ac:dyDescent="0.3">
      <c r="A45" s="680" t="s">
        <v>1553</v>
      </c>
      <c r="B45" s="671" t="s">
        <v>1456</v>
      </c>
      <c r="C45" s="671" t="s">
        <v>747</v>
      </c>
      <c r="D45" s="671" t="s">
        <v>748</v>
      </c>
      <c r="E45" s="671" t="s">
        <v>749</v>
      </c>
      <c r="F45" s="238"/>
      <c r="G45" s="238"/>
      <c r="H45" s="682">
        <v>0</v>
      </c>
      <c r="I45" s="238">
        <v>1</v>
      </c>
      <c r="J45" s="238">
        <v>937.93</v>
      </c>
      <c r="K45" s="682">
        <v>1</v>
      </c>
      <c r="L45" s="238">
        <v>1</v>
      </c>
      <c r="M45" s="713">
        <v>937.93</v>
      </c>
    </row>
    <row r="46" spans="1:13" ht="14.4" customHeight="1" x14ac:dyDescent="0.3">
      <c r="A46" s="680" t="s">
        <v>1553</v>
      </c>
      <c r="B46" s="671" t="s">
        <v>1465</v>
      </c>
      <c r="C46" s="671" t="s">
        <v>1121</v>
      </c>
      <c r="D46" s="671" t="s">
        <v>1502</v>
      </c>
      <c r="E46" s="671" t="s">
        <v>1503</v>
      </c>
      <c r="F46" s="238"/>
      <c r="G46" s="238"/>
      <c r="H46" s="682">
        <v>0</v>
      </c>
      <c r="I46" s="238">
        <v>23</v>
      </c>
      <c r="J46" s="238">
        <v>7666.130000000001</v>
      </c>
      <c r="K46" s="682">
        <v>1</v>
      </c>
      <c r="L46" s="238">
        <v>23</v>
      </c>
      <c r="M46" s="713">
        <v>7666.130000000001</v>
      </c>
    </row>
    <row r="47" spans="1:13" ht="14.4" customHeight="1" x14ac:dyDescent="0.3">
      <c r="A47" s="680" t="s">
        <v>1553</v>
      </c>
      <c r="B47" s="671" t="s">
        <v>1465</v>
      </c>
      <c r="C47" s="671" t="s">
        <v>1958</v>
      </c>
      <c r="D47" s="671" t="s">
        <v>1502</v>
      </c>
      <c r="E47" s="671" t="s">
        <v>1503</v>
      </c>
      <c r="F47" s="238">
        <v>2</v>
      </c>
      <c r="G47" s="238">
        <v>666.62</v>
      </c>
      <c r="H47" s="682">
        <v>1</v>
      </c>
      <c r="I47" s="238"/>
      <c r="J47" s="238"/>
      <c r="K47" s="682">
        <v>0</v>
      </c>
      <c r="L47" s="238">
        <v>2</v>
      </c>
      <c r="M47" s="713">
        <v>666.62</v>
      </c>
    </row>
    <row r="48" spans="1:13" ht="14.4" customHeight="1" x14ac:dyDescent="0.3">
      <c r="A48" s="680" t="s">
        <v>1553</v>
      </c>
      <c r="B48" s="671" t="s">
        <v>2347</v>
      </c>
      <c r="C48" s="671" t="s">
        <v>1622</v>
      </c>
      <c r="D48" s="671" t="s">
        <v>1623</v>
      </c>
      <c r="E48" s="671" t="s">
        <v>1624</v>
      </c>
      <c r="F48" s="238"/>
      <c r="G48" s="238"/>
      <c r="H48" s="682">
        <v>0</v>
      </c>
      <c r="I48" s="238">
        <v>6</v>
      </c>
      <c r="J48" s="238">
        <v>700.8</v>
      </c>
      <c r="K48" s="682">
        <v>1</v>
      </c>
      <c r="L48" s="238">
        <v>6</v>
      </c>
      <c r="M48" s="713">
        <v>700.8</v>
      </c>
    </row>
    <row r="49" spans="1:13" ht="14.4" customHeight="1" x14ac:dyDescent="0.3">
      <c r="A49" s="680" t="s">
        <v>1553</v>
      </c>
      <c r="B49" s="671" t="s">
        <v>1474</v>
      </c>
      <c r="C49" s="671" t="s">
        <v>984</v>
      </c>
      <c r="D49" s="671" t="s">
        <v>985</v>
      </c>
      <c r="E49" s="671" t="s">
        <v>986</v>
      </c>
      <c r="F49" s="238"/>
      <c r="G49" s="238"/>
      <c r="H49" s="682">
        <v>0</v>
      </c>
      <c r="I49" s="238">
        <v>9</v>
      </c>
      <c r="J49" s="238">
        <v>1386.09</v>
      </c>
      <c r="K49" s="682">
        <v>1</v>
      </c>
      <c r="L49" s="238">
        <v>9</v>
      </c>
      <c r="M49" s="713">
        <v>1386.09</v>
      </c>
    </row>
    <row r="50" spans="1:13" ht="14.4" customHeight="1" x14ac:dyDescent="0.3">
      <c r="A50" s="680" t="s">
        <v>1553</v>
      </c>
      <c r="B50" s="671" t="s">
        <v>1511</v>
      </c>
      <c r="C50" s="671" t="s">
        <v>1136</v>
      </c>
      <c r="D50" s="671" t="s">
        <v>1137</v>
      </c>
      <c r="E50" s="671" t="s">
        <v>1512</v>
      </c>
      <c r="F50" s="238"/>
      <c r="G50" s="238"/>
      <c r="H50" s="682">
        <v>0</v>
      </c>
      <c r="I50" s="238">
        <v>2</v>
      </c>
      <c r="J50" s="238">
        <v>6254.38</v>
      </c>
      <c r="K50" s="682">
        <v>1</v>
      </c>
      <c r="L50" s="238">
        <v>2</v>
      </c>
      <c r="M50" s="713">
        <v>6254.38</v>
      </c>
    </row>
    <row r="51" spans="1:13" ht="14.4" customHeight="1" x14ac:dyDescent="0.3">
      <c r="A51" s="680" t="s">
        <v>1553</v>
      </c>
      <c r="B51" s="671" t="s">
        <v>1477</v>
      </c>
      <c r="C51" s="671" t="s">
        <v>955</v>
      </c>
      <c r="D51" s="671" t="s">
        <v>557</v>
      </c>
      <c r="E51" s="671" t="s">
        <v>558</v>
      </c>
      <c r="F51" s="238"/>
      <c r="G51" s="238"/>
      <c r="H51" s="682">
        <v>0</v>
      </c>
      <c r="I51" s="238">
        <v>4</v>
      </c>
      <c r="J51" s="238">
        <v>386.52</v>
      </c>
      <c r="K51" s="682">
        <v>1</v>
      </c>
      <c r="L51" s="238">
        <v>4</v>
      </c>
      <c r="M51" s="713">
        <v>386.52</v>
      </c>
    </row>
    <row r="52" spans="1:13" ht="14.4" customHeight="1" x14ac:dyDescent="0.3">
      <c r="A52" s="680" t="s">
        <v>1553</v>
      </c>
      <c r="B52" s="671" t="s">
        <v>1479</v>
      </c>
      <c r="C52" s="671" t="s">
        <v>1628</v>
      </c>
      <c r="D52" s="671" t="s">
        <v>1629</v>
      </c>
      <c r="E52" s="671" t="s">
        <v>1630</v>
      </c>
      <c r="F52" s="238"/>
      <c r="G52" s="238"/>
      <c r="H52" s="682">
        <v>0</v>
      </c>
      <c r="I52" s="238">
        <v>5</v>
      </c>
      <c r="J52" s="238">
        <v>163.70000000000002</v>
      </c>
      <c r="K52" s="682">
        <v>1</v>
      </c>
      <c r="L52" s="238">
        <v>5</v>
      </c>
      <c r="M52" s="713">
        <v>163.70000000000002</v>
      </c>
    </row>
    <row r="53" spans="1:13" ht="14.4" customHeight="1" x14ac:dyDescent="0.3">
      <c r="A53" s="680" t="s">
        <v>1553</v>
      </c>
      <c r="B53" s="671" t="s">
        <v>1479</v>
      </c>
      <c r="C53" s="671" t="s">
        <v>1631</v>
      </c>
      <c r="D53" s="671" t="s">
        <v>1615</v>
      </c>
      <c r="E53" s="671" t="s">
        <v>1632</v>
      </c>
      <c r="F53" s="238"/>
      <c r="G53" s="238"/>
      <c r="H53" s="682">
        <v>0</v>
      </c>
      <c r="I53" s="238">
        <v>1</v>
      </c>
      <c r="J53" s="238">
        <v>49.12</v>
      </c>
      <c r="K53" s="682">
        <v>1</v>
      </c>
      <c r="L53" s="238">
        <v>1</v>
      </c>
      <c r="M53" s="713">
        <v>49.12</v>
      </c>
    </row>
    <row r="54" spans="1:13" ht="14.4" customHeight="1" x14ac:dyDescent="0.3">
      <c r="A54" s="680" t="s">
        <v>1554</v>
      </c>
      <c r="B54" s="671" t="s">
        <v>1456</v>
      </c>
      <c r="C54" s="671" t="s">
        <v>797</v>
      </c>
      <c r="D54" s="671" t="s">
        <v>748</v>
      </c>
      <c r="E54" s="671" t="s">
        <v>798</v>
      </c>
      <c r="F54" s="238"/>
      <c r="G54" s="238"/>
      <c r="H54" s="682">
        <v>0</v>
      </c>
      <c r="I54" s="238">
        <v>3</v>
      </c>
      <c r="J54" s="238">
        <v>1406.8799999999999</v>
      </c>
      <c r="K54" s="682">
        <v>1</v>
      </c>
      <c r="L54" s="238">
        <v>3</v>
      </c>
      <c r="M54" s="713">
        <v>1406.8799999999999</v>
      </c>
    </row>
    <row r="55" spans="1:13" ht="14.4" customHeight="1" x14ac:dyDescent="0.3">
      <c r="A55" s="680" t="s">
        <v>1554</v>
      </c>
      <c r="B55" s="671" t="s">
        <v>1456</v>
      </c>
      <c r="C55" s="671" t="s">
        <v>800</v>
      </c>
      <c r="D55" s="671" t="s">
        <v>748</v>
      </c>
      <c r="E55" s="671" t="s">
        <v>801</v>
      </c>
      <c r="F55" s="238"/>
      <c r="G55" s="238"/>
      <c r="H55" s="682">
        <v>0</v>
      </c>
      <c r="I55" s="238">
        <v>10</v>
      </c>
      <c r="J55" s="238">
        <v>6252.9</v>
      </c>
      <c r="K55" s="682">
        <v>1</v>
      </c>
      <c r="L55" s="238">
        <v>10</v>
      </c>
      <c r="M55" s="713">
        <v>6252.9</v>
      </c>
    </row>
    <row r="56" spans="1:13" ht="14.4" customHeight="1" x14ac:dyDescent="0.3">
      <c r="A56" s="680" t="s">
        <v>1554</v>
      </c>
      <c r="B56" s="671" t="s">
        <v>1456</v>
      </c>
      <c r="C56" s="671" t="s">
        <v>747</v>
      </c>
      <c r="D56" s="671" t="s">
        <v>748</v>
      </c>
      <c r="E56" s="671" t="s">
        <v>749</v>
      </c>
      <c r="F56" s="238"/>
      <c r="G56" s="238"/>
      <c r="H56" s="682">
        <v>0</v>
      </c>
      <c r="I56" s="238">
        <v>4</v>
      </c>
      <c r="J56" s="238">
        <v>3751.72</v>
      </c>
      <c r="K56" s="682">
        <v>1</v>
      </c>
      <c r="L56" s="238">
        <v>4</v>
      </c>
      <c r="M56" s="713">
        <v>3751.72</v>
      </c>
    </row>
    <row r="57" spans="1:13" ht="14.4" customHeight="1" x14ac:dyDescent="0.3">
      <c r="A57" s="680" t="s">
        <v>1554</v>
      </c>
      <c r="B57" s="671" t="s">
        <v>1465</v>
      </c>
      <c r="C57" s="671" t="s">
        <v>1121</v>
      </c>
      <c r="D57" s="671" t="s">
        <v>1502</v>
      </c>
      <c r="E57" s="671" t="s">
        <v>1503</v>
      </c>
      <c r="F57" s="238"/>
      <c r="G57" s="238"/>
      <c r="H57" s="682">
        <v>0</v>
      </c>
      <c r="I57" s="238">
        <v>1</v>
      </c>
      <c r="J57" s="238">
        <v>333.31</v>
      </c>
      <c r="K57" s="682">
        <v>1</v>
      </c>
      <c r="L57" s="238">
        <v>1</v>
      </c>
      <c r="M57" s="713">
        <v>333.31</v>
      </c>
    </row>
    <row r="58" spans="1:13" ht="14.4" customHeight="1" x14ac:dyDescent="0.3">
      <c r="A58" s="680" t="s">
        <v>1554</v>
      </c>
      <c r="B58" s="671" t="s">
        <v>1470</v>
      </c>
      <c r="C58" s="671" t="s">
        <v>831</v>
      </c>
      <c r="D58" s="671" t="s">
        <v>832</v>
      </c>
      <c r="E58" s="671" t="s">
        <v>1471</v>
      </c>
      <c r="F58" s="238"/>
      <c r="G58" s="238"/>
      <c r="H58" s="682">
        <v>0</v>
      </c>
      <c r="I58" s="238">
        <v>6</v>
      </c>
      <c r="J58" s="238">
        <v>1105.32</v>
      </c>
      <c r="K58" s="682">
        <v>1</v>
      </c>
      <c r="L58" s="238">
        <v>6</v>
      </c>
      <c r="M58" s="713">
        <v>1105.32</v>
      </c>
    </row>
    <row r="59" spans="1:13" ht="14.4" customHeight="1" x14ac:dyDescent="0.3">
      <c r="A59" s="680" t="s">
        <v>1554</v>
      </c>
      <c r="B59" s="671" t="s">
        <v>2343</v>
      </c>
      <c r="C59" s="671" t="s">
        <v>2034</v>
      </c>
      <c r="D59" s="671" t="s">
        <v>2035</v>
      </c>
      <c r="E59" s="671" t="s">
        <v>1817</v>
      </c>
      <c r="F59" s="238"/>
      <c r="G59" s="238"/>
      <c r="H59" s="682">
        <v>0</v>
      </c>
      <c r="I59" s="238">
        <v>4</v>
      </c>
      <c r="J59" s="238">
        <v>773.04</v>
      </c>
      <c r="K59" s="682">
        <v>1</v>
      </c>
      <c r="L59" s="238">
        <v>4</v>
      </c>
      <c r="M59" s="713">
        <v>773.04</v>
      </c>
    </row>
    <row r="60" spans="1:13" ht="14.4" customHeight="1" x14ac:dyDescent="0.3">
      <c r="A60" s="680" t="s">
        <v>1554</v>
      </c>
      <c r="B60" s="671" t="s">
        <v>1477</v>
      </c>
      <c r="C60" s="671" t="s">
        <v>790</v>
      </c>
      <c r="D60" s="671" t="s">
        <v>557</v>
      </c>
      <c r="E60" s="671" t="s">
        <v>1478</v>
      </c>
      <c r="F60" s="238"/>
      <c r="G60" s="238"/>
      <c r="H60" s="682">
        <v>0</v>
      </c>
      <c r="I60" s="238">
        <v>1</v>
      </c>
      <c r="J60" s="238">
        <v>48.31</v>
      </c>
      <c r="K60" s="682">
        <v>1</v>
      </c>
      <c r="L60" s="238">
        <v>1</v>
      </c>
      <c r="M60" s="713">
        <v>48.31</v>
      </c>
    </row>
    <row r="61" spans="1:13" ht="14.4" customHeight="1" x14ac:dyDescent="0.3">
      <c r="A61" s="680" t="s">
        <v>1554</v>
      </c>
      <c r="B61" s="671" t="s">
        <v>1477</v>
      </c>
      <c r="C61" s="671" t="s">
        <v>1818</v>
      </c>
      <c r="D61" s="671" t="s">
        <v>557</v>
      </c>
      <c r="E61" s="671" t="s">
        <v>1819</v>
      </c>
      <c r="F61" s="238"/>
      <c r="G61" s="238"/>
      <c r="H61" s="682">
        <v>0</v>
      </c>
      <c r="I61" s="238">
        <v>1</v>
      </c>
      <c r="J61" s="238">
        <v>193.26</v>
      </c>
      <c r="K61" s="682">
        <v>1</v>
      </c>
      <c r="L61" s="238">
        <v>1</v>
      </c>
      <c r="M61" s="713">
        <v>193.26</v>
      </c>
    </row>
    <row r="62" spans="1:13" ht="14.4" customHeight="1" x14ac:dyDescent="0.3">
      <c r="A62" s="680" t="s">
        <v>1555</v>
      </c>
      <c r="B62" s="671" t="s">
        <v>1456</v>
      </c>
      <c r="C62" s="671" t="s">
        <v>800</v>
      </c>
      <c r="D62" s="671" t="s">
        <v>748</v>
      </c>
      <c r="E62" s="671" t="s">
        <v>801</v>
      </c>
      <c r="F62" s="238"/>
      <c r="G62" s="238"/>
      <c r="H62" s="682">
        <v>0</v>
      </c>
      <c r="I62" s="238">
        <v>7</v>
      </c>
      <c r="J62" s="238">
        <v>4377.03</v>
      </c>
      <c r="K62" s="682">
        <v>1</v>
      </c>
      <c r="L62" s="238">
        <v>7</v>
      </c>
      <c r="M62" s="713">
        <v>4377.03</v>
      </c>
    </row>
    <row r="63" spans="1:13" ht="14.4" customHeight="1" x14ac:dyDescent="0.3">
      <c r="A63" s="680" t="s">
        <v>1555</v>
      </c>
      <c r="B63" s="671" t="s">
        <v>1456</v>
      </c>
      <c r="C63" s="671" t="s">
        <v>747</v>
      </c>
      <c r="D63" s="671" t="s">
        <v>748</v>
      </c>
      <c r="E63" s="671" t="s">
        <v>749</v>
      </c>
      <c r="F63" s="238"/>
      <c r="G63" s="238"/>
      <c r="H63" s="682">
        <v>0</v>
      </c>
      <c r="I63" s="238">
        <v>1</v>
      </c>
      <c r="J63" s="238">
        <v>937.93</v>
      </c>
      <c r="K63" s="682">
        <v>1</v>
      </c>
      <c r="L63" s="238">
        <v>1</v>
      </c>
      <c r="M63" s="713">
        <v>937.93</v>
      </c>
    </row>
    <row r="64" spans="1:13" ht="14.4" customHeight="1" x14ac:dyDescent="0.3">
      <c r="A64" s="680" t="s">
        <v>1555</v>
      </c>
      <c r="B64" s="671" t="s">
        <v>1465</v>
      </c>
      <c r="C64" s="671" t="s">
        <v>1121</v>
      </c>
      <c r="D64" s="671" t="s">
        <v>1502</v>
      </c>
      <c r="E64" s="671" t="s">
        <v>1503</v>
      </c>
      <c r="F64" s="238"/>
      <c r="G64" s="238"/>
      <c r="H64" s="682">
        <v>0</v>
      </c>
      <c r="I64" s="238">
        <v>2</v>
      </c>
      <c r="J64" s="238">
        <v>666.62</v>
      </c>
      <c r="K64" s="682">
        <v>1</v>
      </c>
      <c r="L64" s="238">
        <v>2</v>
      </c>
      <c r="M64" s="713">
        <v>666.62</v>
      </c>
    </row>
    <row r="65" spans="1:13" ht="14.4" customHeight="1" x14ac:dyDescent="0.3">
      <c r="A65" s="680" t="s">
        <v>1555</v>
      </c>
      <c r="B65" s="671" t="s">
        <v>1477</v>
      </c>
      <c r="C65" s="671" t="s">
        <v>955</v>
      </c>
      <c r="D65" s="671" t="s">
        <v>557</v>
      </c>
      <c r="E65" s="671" t="s">
        <v>558</v>
      </c>
      <c r="F65" s="238"/>
      <c r="G65" s="238"/>
      <c r="H65" s="682">
        <v>0</v>
      </c>
      <c r="I65" s="238">
        <v>1</v>
      </c>
      <c r="J65" s="238">
        <v>96.63</v>
      </c>
      <c r="K65" s="682">
        <v>1</v>
      </c>
      <c r="L65" s="238">
        <v>1</v>
      </c>
      <c r="M65" s="713">
        <v>96.63</v>
      </c>
    </row>
    <row r="66" spans="1:13" ht="14.4" customHeight="1" x14ac:dyDescent="0.3">
      <c r="A66" s="680" t="s">
        <v>1556</v>
      </c>
      <c r="B66" s="671" t="s">
        <v>1456</v>
      </c>
      <c r="C66" s="671" t="s">
        <v>800</v>
      </c>
      <c r="D66" s="671" t="s">
        <v>748</v>
      </c>
      <c r="E66" s="671" t="s">
        <v>801</v>
      </c>
      <c r="F66" s="238"/>
      <c r="G66" s="238"/>
      <c r="H66" s="682">
        <v>0</v>
      </c>
      <c r="I66" s="238">
        <v>3</v>
      </c>
      <c r="J66" s="238">
        <v>1875.87</v>
      </c>
      <c r="K66" s="682">
        <v>1</v>
      </c>
      <c r="L66" s="238">
        <v>3</v>
      </c>
      <c r="M66" s="713">
        <v>1875.87</v>
      </c>
    </row>
    <row r="67" spans="1:13" ht="14.4" customHeight="1" x14ac:dyDescent="0.3">
      <c r="A67" s="680" t="s">
        <v>1556</v>
      </c>
      <c r="B67" s="671" t="s">
        <v>1456</v>
      </c>
      <c r="C67" s="671" t="s">
        <v>747</v>
      </c>
      <c r="D67" s="671" t="s">
        <v>748</v>
      </c>
      <c r="E67" s="671" t="s">
        <v>749</v>
      </c>
      <c r="F67" s="238"/>
      <c r="G67" s="238"/>
      <c r="H67" s="682">
        <v>0</v>
      </c>
      <c r="I67" s="238">
        <v>18</v>
      </c>
      <c r="J67" s="238">
        <v>16882.740000000002</v>
      </c>
      <c r="K67" s="682">
        <v>1</v>
      </c>
      <c r="L67" s="238">
        <v>18</v>
      </c>
      <c r="M67" s="713">
        <v>16882.740000000002</v>
      </c>
    </row>
    <row r="68" spans="1:13" ht="14.4" customHeight="1" x14ac:dyDescent="0.3">
      <c r="A68" s="680" t="s">
        <v>1556</v>
      </c>
      <c r="B68" s="671" t="s">
        <v>1456</v>
      </c>
      <c r="C68" s="671" t="s">
        <v>973</v>
      </c>
      <c r="D68" s="671" t="s">
        <v>767</v>
      </c>
      <c r="E68" s="671" t="s">
        <v>1487</v>
      </c>
      <c r="F68" s="238"/>
      <c r="G68" s="238"/>
      <c r="H68" s="682">
        <v>0</v>
      </c>
      <c r="I68" s="238">
        <v>1</v>
      </c>
      <c r="J68" s="238">
        <v>2916.16</v>
      </c>
      <c r="K68" s="682">
        <v>1</v>
      </c>
      <c r="L68" s="238">
        <v>1</v>
      </c>
      <c r="M68" s="713">
        <v>2916.16</v>
      </c>
    </row>
    <row r="69" spans="1:13" ht="14.4" customHeight="1" x14ac:dyDescent="0.3">
      <c r="A69" s="680" t="s">
        <v>1556</v>
      </c>
      <c r="B69" s="671" t="s">
        <v>1465</v>
      </c>
      <c r="C69" s="671" t="s">
        <v>1121</v>
      </c>
      <c r="D69" s="671" t="s">
        <v>1502</v>
      </c>
      <c r="E69" s="671" t="s">
        <v>1503</v>
      </c>
      <c r="F69" s="238"/>
      <c r="G69" s="238"/>
      <c r="H69" s="682">
        <v>0</v>
      </c>
      <c r="I69" s="238">
        <v>2</v>
      </c>
      <c r="J69" s="238">
        <v>666.62</v>
      </c>
      <c r="K69" s="682">
        <v>1</v>
      </c>
      <c r="L69" s="238">
        <v>2</v>
      </c>
      <c r="M69" s="713">
        <v>666.62</v>
      </c>
    </row>
    <row r="70" spans="1:13" ht="14.4" customHeight="1" x14ac:dyDescent="0.3">
      <c r="A70" s="680" t="s">
        <v>1556</v>
      </c>
      <c r="B70" s="671" t="s">
        <v>1470</v>
      </c>
      <c r="C70" s="671" t="s">
        <v>831</v>
      </c>
      <c r="D70" s="671" t="s">
        <v>832</v>
      </c>
      <c r="E70" s="671" t="s">
        <v>1471</v>
      </c>
      <c r="F70" s="238"/>
      <c r="G70" s="238"/>
      <c r="H70" s="682">
        <v>0</v>
      </c>
      <c r="I70" s="238">
        <v>5</v>
      </c>
      <c r="J70" s="238">
        <v>921.1</v>
      </c>
      <c r="K70" s="682">
        <v>1</v>
      </c>
      <c r="L70" s="238">
        <v>5</v>
      </c>
      <c r="M70" s="713">
        <v>921.1</v>
      </c>
    </row>
    <row r="71" spans="1:13" ht="14.4" customHeight="1" x14ac:dyDescent="0.3">
      <c r="A71" s="680" t="s">
        <v>1556</v>
      </c>
      <c r="B71" s="671" t="s">
        <v>1474</v>
      </c>
      <c r="C71" s="671" t="s">
        <v>984</v>
      </c>
      <c r="D71" s="671" t="s">
        <v>985</v>
      </c>
      <c r="E71" s="671" t="s">
        <v>986</v>
      </c>
      <c r="F71" s="238"/>
      <c r="G71" s="238"/>
      <c r="H71" s="682">
        <v>0</v>
      </c>
      <c r="I71" s="238">
        <v>1</v>
      </c>
      <c r="J71" s="238">
        <v>154.01</v>
      </c>
      <c r="K71" s="682">
        <v>1</v>
      </c>
      <c r="L71" s="238">
        <v>1</v>
      </c>
      <c r="M71" s="713">
        <v>154.01</v>
      </c>
    </row>
    <row r="72" spans="1:13" ht="14.4" customHeight="1" x14ac:dyDescent="0.3">
      <c r="A72" s="680" t="s">
        <v>1556</v>
      </c>
      <c r="B72" s="671" t="s">
        <v>2343</v>
      </c>
      <c r="C72" s="671" t="s">
        <v>2034</v>
      </c>
      <c r="D72" s="671" t="s">
        <v>2035</v>
      </c>
      <c r="E72" s="671" t="s">
        <v>1817</v>
      </c>
      <c r="F72" s="238"/>
      <c r="G72" s="238"/>
      <c r="H72" s="682">
        <v>0</v>
      </c>
      <c r="I72" s="238">
        <v>1</v>
      </c>
      <c r="J72" s="238">
        <v>193.26</v>
      </c>
      <c r="K72" s="682">
        <v>1</v>
      </c>
      <c r="L72" s="238">
        <v>1</v>
      </c>
      <c r="M72" s="713">
        <v>193.26</v>
      </c>
    </row>
    <row r="73" spans="1:13" ht="14.4" customHeight="1" x14ac:dyDescent="0.3">
      <c r="A73" s="680" t="s">
        <v>1556</v>
      </c>
      <c r="B73" s="671" t="s">
        <v>1477</v>
      </c>
      <c r="C73" s="671" t="s">
        <v>955</v>
      </c>
      <c r="D73" s="671" t="s">
        <v>557</v>
      </c>
      <c r="E73" s="671" t="s">
        <v>558</v>
      </c>
      <c r="F73" s="238"/>
      <c r="G73" s="238"/>
      <c r="H73" s="682">
        <v>0</v>
      </c>
      <c r="I73" s="238">
        <v>23</v>
      </c>
      <c r="J73" s="238">
        <v>2222.4899999999998</v>
      </c>
      <c r="K73" s="682">
        <v>1</v>
      </c>
      <c r="L73" s="238">
        <v>23</v>
      </c>
      <c r="M73" s="713">
        <v>2222.4899999999998</v>
      </c>
    </row>
    <row r="74" spans="1:13" ht="14.4" customHeight="1" x14ac:dyDescent="0.3">
      <c r="A74" s="680" t="s">
        <v>1556</v>
      </c>
      <c r="B74" s="671" t="s">
        <v>1479</v>
      </c>
      <c r="C74" s="671" t="s">
        <v>1068</v>
      </c>
      <c r="D74" s="671" t="s">
        <v>1069</v>
      </c>
      <c r="E74" s="671" t="s">
        <v>1070</v>
      </c>
      <c r="F74" s="238"/>
      <c r="G74" s="238"/>
      <c r="H74" s="682">
        <v>0</v>
      </c>
      <c r="I74" s="238">
        <v>2</v>
      </c>
      <c r="J74" s="238">
        <v>65.48</v>
      </c>
      <c r="K74" s="682">
        <v>1</v>
      </c>
      <c r="L74" s="238">
        <v>2</v>
      </c>
      <c r="M74" s="713">
        <v>65.48</v>
      </c>
    </row>
    <row r="75" spans="1:13" ht="14.4" customHeight="1" x14ac:dyDescent="0.3">
      <c r="A75" s="680" t="s">
        <v>1557</v>
      </c>
      <c r="B75" s="671" t="s">
        <v>1456</v>
      </c>
      <c r="C75" s="671" t="s">
        <v>747</v>
      </c>
      <c r="D75" s="671" t="s">
        <v>748</v>
      </c>
      <c r="E75" s="671" t="s">
        <v>749</v>
      </c>
      <c r="F75" s="238"/>
      <c r="G75" s="238"/>
      <c r="H75" s="682">
        <v>0</v>
      </c>
      <c r="I75" s="238">
        <v>1</v>
      </c>
      <c r="J75" s="238">
        <v>937.93</v>
      </c>
      <c r="K75" s="682">
        <v>1</v>
      </c>
      <c r="L75" s="238">
        <v>1</v>
      </c>
      <c r="M75" s="713">
        <v>937.93</v>
      </c>
    </row>
    <row r="76" spans="1:13" ht="14.4" customHeight="1" x14ac:dyDescent="0.3">
      <c r="A76" s="680" t="s">
        <v>1557</v>
      </c>
      <c r="B76" s="671" t="s">
        <v>1477</v>
      </c>
      <c r="C76" s="671" t="s">
        <v>955</v>
      </c>
      <c r="D76" s="671" t="s">
        <v>557</v>
      </c>
      <c r="E76" s="671" t="s">
        <v>558</v>
      </c>
      <c r="F76" s="238"/>
      <c r="G76" s="238"/>
      <c r="H76" s="682">
        <v>0</v>
      </c>
      <c r="I76" s="238">
        <v>1</v>
      </c>
      <c r="J76" s="238">
        <v>96.63</v>
      </c>
      <c r="K76" s="682">
        <v>1</v>
      </c>
      <c r="L76" s="238">
        <v>1</v>
      </c>
      <c r="M76" s="713">
        <v>96.63</v>
      </c>
    </row>
    <row r="77" spans="1:13" ht="14.4" customHeight="1" x14ac:dyDescent="0.3">
      <c r="A77" s="680" t="s">
        <v>1558</v>
      </c>
      <c r="B77" s="671" t="s">
        <v>1456</v>
      </c>
      <c r="C77" s="671" t="s">
        <v>800</v>
      </c>
      <c r="D77" s="671" t="s">
        <v>748</v>
      </c>
      <c r="E77" s="671" t="s">
        <v>801</v>
      </c>
      <c r="F77" s="238"/>
      <c r="G77" s="238"/>
      <c r="H77" s="682">
        <v>0</v>
      </c>
      <c r="I77" s="238">
        <v>3</v>
      </c>
      <c r="J77" s="238">
        <v>1875.87</v>
      </c>
      <c r="K77" s="682">
        <v>1</v>
      </c>
      <c r="L77" s="238">
        <v>3</v>
      </c>
      <c r="M77" s="713">
        <v>1875.87</v>
      </c>
    </row>
    <row r="78" spans="1:13" ht="14.4" customHeight="1" x14ac:dyDescent="0.3">
      <c r="A78" s="680" t="s">
        <v>1558</v>
      </c>
      <c r="B78" s="671" t="s">
        <v>1456</v>
      </c>
      <c r="C78" s="671" t="s">
        <v>747</v>
      </c>
      <c r="D78" s="671" t="s">
        <v>748</v>
      </c>
      <c r="E78" s="671" t="s">
        <v>749</v>
      </c>
      <c r="F78" s="238"/>
      <c r="G78" s="238"/>
      <c r="H78" s="682">
        <v>0</v>
      </c>
      <c r="I78" s="238">
        <v>26</v>
      </c>
      <c r="J78" s="238">
        <v>24386.18</v>
      </c>
      <c r="K78" s="682">
        <v>1</v>
      </c>
      <c r="L78" s="238">
        <v>26</v>
      </c>
      <c r="M78" s="713">
        <v>24386.18</v>
      </c>
    </row>
    <row r="79" spans="1:13" ht="14.4" customHeight="1" x14ac:dyDescent="0.3">
      <c r="A79" s="680" t="s">
        <v>1558</v>
      </c>
      <c r="B79" s="671" t="s">
        <v>1470</v>
      </c>
      <c r="C79" s="671" t="s">
        <v>831</v>
      </c>
      <c r="D79" s="671" t="s">
        <v>832</v>
      </c>
      <c r="E79" s="671" t="s">
        <v>1471</v>
      </c>
      <c r="F79" s="238"/>
      <c r="G79" s="238"/>
      <c r="H79" s="682">
        <v>0</v>
      </c>
      <c r="I79" s="238">
        <v>1</v>
      </c>
      <c r="J79" s="238">
        <v>184.22</v>
      </c>
      <c r="K79" s="682">
        <v>1</v>
      </c>
      <c r="L79" s="238">
        <v>1</v>
      </c>
      <c r="M79" s="713">
        <v>184.22</v>
      </c>
    </row>
    <row r="80" spans="1:13" ht="14.4" customHeight="1" x14ac:dyDescent="0.3">
      <c r="A80" s="680" t="s">
        <v>1558</v>
      </c>
      <c r="B80" s="671" t="s">
        <v>1477</v>
      </c>
      <c r="C80" s="671" t="s">
        <v>790</v>
      </c>
      <c r="D80" s="671" t="s">
        <v>557</v>
      </c>
      <c r="E80" s="671" t="s">
        <v>1478</v>
      </c>
      <c r="F80" s="238"/>
      <c r="G80" s="238"/>
      <c r="H80" s="682">
        <v>0</v>
      </c>
      <c r="I80" s="238">
        <v>2</v>
      </c>
      <c r="J80" s="238">
        <v>96.62</v>
      </c>
      <c r="K80" s="682">
        <v>1</v>
      </c>
      <c r="L80" s="238">
        <v>2</v>
      </c>
      <c r="M80" s="713">
        <v>96.62</v>
      </c>
    </row>
    <row r="81" spans="1:13" ht="14.4" customHeight="1" x14ac:dyDescent="0.3">
      <c r="A81" s="680" t="s">
        <v>1558</v>
      </c>
      <c r="B81" s="671" t="s">
        <v>1477</v>
      </c>
      <c r="C81" s="671" t="s">
        <v>955</v>
      </c>
      <c r="D81" s="671" t="s">
        <v>557</v>
      </c>
      <c r="E81" s="671" t="s">
        <v>558</v>
      </c>
      <c r="F81" s="238"/>
      <c r="G81" s="238"/>
      <c r="H81" s="682">
        <v>0</v>
      </c>
      <c r="I81" s="238">
        <v>29</v>
      </c>
      <c r="J81" s="238">
        <v>2802.2700000000004</v>
      </c>
      <c r="K81" s="682">
        <v>1</v>
      </c>
      <c r="L81" s="238">
        <v>29</v>
      </c>
      <c r="M81" s="713">
        <v>2802.2700000000004</v>
      </c>
    </row>
    <row r="82" spans="1:13" ht="14.4" customHeight="1" x14ac:dyDescent="0.3">
      <c r="A82" s="680" t="s">
        <v>1558</v>
      </c>
      <c r="B82" s="671" t="s">
        <v>2348</v>
      </c>
      <c r="C82" s="671" t="s">
        <v>1922</v>
      </c>
      <c r="D82" s="671" t="s">
        <v>1923</v>
      </c>
      <c r="E82" s="671" t="s">
        <v>1924</v>
      </c>
      <c r="F82" s="238"/>
      <c r="G82" s="238"/>
      <c r="H82" s="682">
        <v>0</v>
      </c>
      <c r="I82" s="238">
        <v>1</v>
      </c>
      <c r="J82" s="238">
        <v>647.77</v>
      </c>
      <c r="K82" s="682">
        <v>1</v>
      </c>
      <c r="L82" s="238">
        <v>1</v>
      </c>
      <c r="M82" s="713">
        <v>647.77</v>
      </c>
    </row>
    <row r="83" spans="1:13" ht="14.4" customHeight="1" x14ac:dyDescent="0.3">
      <c r="A83" s="680" t="s">
        <v>1558</v>
      </c>
      <c r="B83" s="671" t="s">
        <v>2344</v>
      </c>
      <c r="C83" s="671" t="s">
        <v>1803</v>
      </c>
      <c r="D83" s="671" t="s">
        <v>1804</v>
      </c>
      <c r="E83" s="671" t="s">
        <v>1805</v>
      </c>
      <c r="F83" s="238">
        <v>1</v>
      </c>
      <c r="G83" s="238">
        <v>694.04</v>
      </c>
      <c r="H83" s="682">
        <v>1</v>
      </c>
      <c r="I83" s="238"/>
      <c r="J83" s="238"/>
      <c r="K83" s="682">
        <v>0</v>
      </c>
      <c r="L83" s="238">
        <v>1</v>
      </c>
      <c r="M83" s="713">
        <v>694.04</v>
      </c>
    </row>
    <row r="84" spans="1:13" ht="14.4" customHeight="1" x14ac:dyDescent="0.3">
      <c r="A84" s="680" t="s">
        <v>1559</v>
      </c>
      <c r="B84" s="671" t="s">
        <v>1456</v>
      </c>
      <c r="C84" s="671" t="s">
        <v>800</v>
      </c>
      <c r="D84" s="671" t="s">
        <v>748</v>
      </c>
      <c r="E84" s="671" t="s">
        <v>801</v>
      </c>
      <c r="F84" s="238"/>
      <c r="G84" s="238"/>
      <c r="H84" s="682">
        <v>0</v>
      </c>
      <c r="I84" s="238">
        <v>21</v>
      </c>
      <c r="J84" s="238">
        <v>13131.09</v>
      </c>
      <c r="K84" s="682">
        <v>1</v>
      </c>
      <c r="L84" s="238">
        <v>21</v>
      </c>
      <c r="M84" s="713">
        <v>13131.09</v>
      </c>
    </row>
    <row r="85" spans="1:13" ht="14.4" customHeight="1" x14ac:dyDescent="0.3">
      <c r="A85" s="680" t="s">
        <v>1559</v>
      </c>
      <c r="B85" s="671" t="s">
        <v>1456</v>
      </c>
      <c r="C85" s="671" t="s">
        <v>747</v>
      </c>
      <c r="D85" s="671" t="s">
        <v>748</v>
      </c>
      <c r="E85" s="671" t="s">
        <v>749</v>
      </c>
      <c r="F85" s="238"/>
      <c r="G85" s="238"/>
      <c r="H85" s="682">
        <v>0</v>
      </c>
      <c r="I85" s="238">
        <v>112</v>
      </c>
      <c r="J85" s="238">
        <v>105048.16000000002</v>
      </c>
      <c r="K85" s="682">
        <v>1</v>
      </c>
      <c r="L85" s="238">
        <v>112</v>
      </c>
      <c r="M85" s="713">
        <v>105048.16000000002</v>
      </c>
    </row>
    <row r="86" spans="1:13" ht="14.4" customHeight="1" x14ac:dyDescent="0.3">
      <c r="A86" s="680" t="s">
        <v>1559</v>
      </c>
      <c r="B86" s="671" t="s">
        <v>1456</v>
      </c>
      <c r="C86" s="671" t="s">
        <v>751</v>
      </c>
      <c r="D86" s="671" t="s">
        <v>748</v>
      </c>
      <c r="E86" s="671" t="s">
        <v>752</v>
      </c>
      <c r="F86" s="238"/>
      <c r="G86" s="238"/>
      <c r="H86" s="682">
        <v>0</v>
      </c>
      <c r="I86" s="238">
        <v>2</v>
      </c>
      <c r="J86" s="238">
        <v>2332.94</v>
      </c>
      <c r="K86" s="682">
        <v>1</v>
      </c>
      <c r="L86" s="238">
        <v>2</v>
      </c>
      <c r="M86" s="713">
        <v>2332.94</v>
      </c>
    </row>
    <row r="87" spans="1:13" ht="14.4" customHeight="1" x14ac:dyDescent="0.3">
      <c r="A87" s="680" t="s">
        <v>1559</v>
      </c>
      <c r="B87" s="671" t="s">
        <v>1465</v>
      </c>
      <c r="C87" s="671" t="s">
        <v>1121</v>
      </c>
      <c r="D87" s="671" t="s">
        <v>1502</v>
      </c>
      <c r="E87" s="671" t="s">
        <v>1503</v>
      </c>
      <c r="F87" s="238"/>
      <c r="G87" s="238"/>
      <c r="H87" s="682">
        <v>0</v>
      </c>
      <c r="I87" s="238">
        <v>3</v>
      </c>
      <c r="J87" s="238">
        <v>999.93000000000006</v>
      </c>
      <c r="K87" s="682">
        <v>1</v>
      </c>
      <c r="L87" s="238">
        <v>3</v>
      </c>
      <c r="M87" s="713">
        <v>999.93000000000006</v>
      </c>
    </row>
    <row r="88" spans="1:13" ht="14.4" customHeight="1" x14ac:dyDescent="0.3">
      <c r="A88" s="680" t="s">
        <v>1559</v>
      </c>
      <c r="B88" s="671" t="s">
        <v>1470</v>
      </c>
      <c r="C88" s="671" t="s">
        <v>831</v>
      </c>
      <c r="D88" s="671" t="s">
        <v>832</v>
      </c>
      <c r="E88" s="671" t="s">
        <v>1471</v>
      </c>
      <c r="F88" s="238"/>
      <c r="G88" s="238"/>
      <c r="H88" s="682">
        <v>0</v>
      </c>
      <c r="I88" s="238">
        <v>9</v>
      </c>
      <c r="J88" s="238">
        <v>1657.98</v>
      </c>
      <c r="K88" s="682">
        <v>1</v>
      </c>
      <c r="L88" s="238">
        <v>9</v>
      </c>
      <c r="M88" s="713">
        <v>1657.98</v>
      </c>
    </row>
    <row r="89" spans="1:13" ht="14.4" customHeight="1" x14ac:dyDescent="0.3">
      <c r="A89" s="680" t="s">
        <v>1559</v>
      </c>
      <c r="B89" s="671" t="s">
        <v>1474</v>
      </c>
      <c r="C89" s="671" t="s">
        <v>984</v>
      </c>
      <c r="D89" s="671" t="s">
        <v>985</v>
      </c>
      <c r="E89" s="671" t="s">
        <v>986</v>
      </c>
      <c r="F89" s="238"/>
      <c r="G89" s="238"/>
      <c r="H89" s="682">
        <v>0</v>
      </c>
      <c r="I89" s="238">
        <v>4</v>
      </c>
      <c r="J89" s="238">
        <v>616.04</v>
      </c>
      <c r="K89" s="682">
        <v>1</v>
      </c>
      <c r="L89" s="238">
        <v>4</v>
      </c>
      <c r="M89" s="713">
        <v>616.04</v>
      </c>
    </row>
    <row r="90" spans="1:13" ht="14.4" customHeight="1" x14ac:dyDescent="0.3">
      <c r="A90" s="680" t="s">
        <v>1559</v>
      </c>
      <c r="B90" s="671" t="s">
        <v>2343</v>
      </c>
      <c r="C90" s="671" t="s">
        <v>2173</v>
      </c>
      <c r="D90" s="671" t="s">
        <v>2035</v>
      </c>
      <c r="E90" s="671" t="s">
        <v>2174</v>
      </c>
      <c r="F90" s="238"/>
      <c r="G90" s="238"/>
      <c r="H90" s="682">
        <v>0</v>
      </c>
      <c r="I90" s="238">
        <v>1</v>
      </c>
      <c r="J90" s="238">
        <v>386.51</v>
      </c>
      <c r="K90" s="682">
        <v>1</v>
      </c>
      <c r="L90" s="238">
        <v>1</v>
      </c>
      <c r="M90" s="713">
        <v>386.51</v>
      </c>
    </row>
    <row r="91" spans="1:13" ht="14.4" customHeight="1" x14ac:dyDescent="0.3">
      <c r="A91" s="680" t="s">
        <v>1559</v>
      </c>
      <c r="B91" s="671" t="s">
        <v>1477</v>
      </c>
      <c r="C91" s="671" t="s">
        <v>955</v>
      </c>
      <c r="D91" s="671" t="s">
        <v>557</v>
      </c>
      <c r="E91" s="671" t="s">
        <v>558</v>
      </c>
      <c r="F91" s="238"/>
      <c r="G91" s="238"/>
      <c r="H91" s="682">
        <v>0</v>
      </c>
      <c r="I91" s="238">
        <v>35</v>
      </c>
      <c r="J91" s="238">
        <v>3382.0500000000011</v>
      </c>
      <c r="K91" s="682">
        <v>1</v>
      </c>
      <c r="L91" s="238">
        <v>35</v>
      </c>
      <c r="M91" s="713">
        <v>3382.0500000000011</v>
      </c>
    </row>
    <row r="92" spans="1:13" ht="14.4" customHeight="1" x14ac:dyDescent="0.3">
      <c r="A92" s="680" t="s">
        <v>1559</v>
      </c>
      <c r="B92" s="671" t="s">
        <v>1477</v>
      </c>
      <c r="C92" s="671" t="s">
        <v>1818</v>
      </c>
      <c r="D92" s="671" t="s">
        <v>557</v>
      </c>
      <c r="E92" s="671" t="s">
        <v>1819</v>
      </c>
      <c r="F92" s="238"/>
      <c r="G92" s="238"/>
      <c r="H92" s="682">
        <v>0</v>
      </c>
      <c r="I92" s="238">
        <v>2</v>
      </c>
      <c r="J92" s="238">
        <v>386.52</v>
      </c>
      <c r="K92" s="682">
        <v>1</v>
      </c>
      <c r="L92" s="238">
        <v>2</v>
      </c>
      <c r="M92" s="713">
        <v>386.52</v>
      </c>
    </row>
    <row r="93" spans="1:13" ht="14.4" customHeight="1" x14ac:dyDescent="0.3">
      <c r="A93" s="680" t="s">
        <v>1560</v>
      </c>
      <c r="B93" s="671" t="s">
        <v>1456</v>
      </c>
      <c r="C93" s="671" t="s">
        <v>747</v>
      </c>
      <c r="D93" s="671" t="s">
        <v>748</v>
      </c>
      <c r="E93" s="671" t="s">
        <v>749</v>
      </c>
      <c r="F93" s="238"/>
      <c r="G93" s="238"/>
      <c r="H93" s="682">
        <v>0</v>
      </c>
      <c r="I93" s="238">
        <v>15</v>
      </c>
      <c r="J93" s="238">
        <v>14068.95</v>
      </c>
      <c r="K93" s="682">
        <v>1</v>
      </c>
      <c r="L93" s="238">
        <v>15</v>
      </c>
      <c r="M93" s="713">
        <v>14068.95</v>
      </c>
    </row>
    <row r="94" spans="1:13" ht="14.4" customHeight="1" x14ac:dyDescent="0.3">
      <c r="A94" s="680" t="s">
        <v>1560</v>
      </c>
      <c r="B94" s="671" t="s">
        <v>1465</v>
      </c>
      <c r="C94" s="671" t="s">
        <v>1121</v>
      </c>
      <c r="D94" s="671" t="s">
        <v>1502</v>
      </c>
      <c r="E94" s="671" t="s">
        <v>1503</v>
      </c>
      <c r="F94" s="238"/>
      <c r="G94" s="238"/>
      <c r="H94" s="682">
        <v>0</v>
      </c>
      <c r="I94" s="238">
        <v>1</v>
      </c>
      <c r="J94" s="238">
        <v>333.31</v>
      </c>
      <c r="K94" s="682">
        <v>1</v>
      </c>
      <c r="L94" s="238">
        <v>1</v>
      </c>
      <c r="M94" s="713">
        <v>333.31</v>
      </c>
    </row>
    <row r="95" spans="1:13" ht="14.4" customHeight="1" x14ac:dyDescent="0.3">
      <c r="A95" s="680" t="s">
        <v>1560</v>
      </c>
      <c r="B95" s="671" t="s">
        <v>1470</v>
      </c>
      <c r="C95" s="671" t="s">
        <v>831</v>
      </c>
      <c r="D95" s="671" t="s">
        <v>832</v>
      </c>
      <c r="E95" s="671" t="s">
        <v>1471</v>
      </c>
      <c r="F95" s="238"/>
      <c r="G95" s="238"/>
      <c r="H95" s="682">
        <v>0</v>
      </c>
      <c r="I95" s="238">
        <v>6</v>
      </c>
      <c r="J95" s="238">
        <v>1105.32</v>
      </c>
      <c r="K95" s="682">
        <v>1</v>
      </c>
      <c r="L95" s="238">
        <v>6</v>
      </c>
      <c r="M95" s="713">
        <v>1105.32</v>
      </c>
    </row>
    <row r="96" spans="1:13" ht="14.4" customHeight="1" x14ac:dyDescent="0.3">
      <c r="A96" s="680" t="s">
        <v>1560</v>
      </c>
      <c r="B96" s="671" t="s">
        <v>2343</v>
      </c>
      <c r="C96" s="671" t="s">
        <v>2182</v>
      </c>
      <c r="D96" s="671" t="s">
        <v>2035</v>
      </c>
      <c r="E96" s="671" t="s">
        <v>2183</v>
      </c>
      <c r="F96" s="238"/>
      <c r="G96" s="238"/>
      <c r="H96" s="682">
        <v>0</v>
      </c>
      <c r="I96" s="238">
        <v>2</v>
      </c>
      <c r="J96" s="238">
        <v>257.68</v>
      </c>
      <c r="K96" s="682">
        <v>1</v>
      </c>
      <c r="L96" s="238">
        <v>2</v>
      </c>
      <c r="M96" s="713">
        <v>257.68</v>
      </c>
    </row>
    <row r="97" spans="1:13" ht="14.4" customHeight="1" x14ac:dyDescent="0.3">
      <c r="A97" s="680" t="s">
        <v>1560</v>
      </c>
      <c r="B97" s="671" t="s">
        <v>1477</v>
      </c>
      <c r="C97" s="671" t="s">
        <v>955</v>
      </c>
      <c r="D97" s="671" t="s">
        <v>557</v>
      </c>
      <c r="E97" s="671" t="s">
        <v>558</v>
      </c>
      <c r="F97" s="238"/>
      <c r="G97" s="238"/>
      <c r="H97" s="682">
        <v>0</v>
      </c>
      <c r="I97" s="238">
        <v>6</v>
      </c>
      <c r="J97" s="238">
        <v>579.78</v>
      </c>
      <c r="K97" s="682">
        <v>1</v>
      </c>
      <c r="L97" s="238">
        <v>6</v>
      </c>
      <c r="M97" s="713">
        <v>579.78</v>
      </c>
    </row>
    <row r="98" spans="1:13" ht="14.4" customHeight="1" x14ac:dyDescent="0.3">
      <c r="A98" s="680" t="s">
        <v>1561</v>
      </c>
      <c r="B98" s="671" t="s">
        <v>1456</v>
      </c>
      <c r="C98" s="671" t="s">
        <v>800</v>
      </c>
      <c r="D98" s="671" t="s">
        <v>748</v>
      </c>
      <c r="E98" s="671" t="s">
        <v>801</v>
      </c>
      <c r="F98" s="238"/>
      <c r="G98" s="238"/>
      <c r="H98" s="682">
        <v>0</v>
      </c>
      <c r="I98" s="238">
        <v>3</v>
      </c>
      <c r="J98" s="238">
        <v>1875.87</v>
      </c>
      <c r="K98" s="682">
        <v>1</v>
      </c>
      <c r="L98" s="238">
        <v>3</v>
      </c>
      <c r="M98" s="713">
        <v>1875.87</v>
      </c>
    </row>
    <row r="99" spans="1:13" ht="14.4" customHeight="1" x14ac:dyDescent="0.3">
      <c r="A99" s="680" t="s">
        <v>1561</v>
      </c>
      <c r="B99" s="671" t="s">
        <v>1493</v>
      </c>
      <c r="C99" s="671" t="s">
        <v>1579</v>
      </c>
      <c r="D99" s="671" t="s">
        <v>1580</v>
      </c>
      <c r="E99" s="671" t="s">
        <v>1581</v>
      </c>
      <c r="F99" s="238"/>
      <c r="G99" s="238"/>
      <c r="H99" s="682">
        <v>0</v>
      </c>
      <c r="I99" s="238">
        <v>1</v>
      </c>
      <c r="J99" s="238">
        <v>69.86</v>
      </c>
      <c r="K99" s="682">
        <v>1</v>
      </c>
      <c r="L99" s="238">
        <v>1</v>
      </c>
      <c r="M99" s="713">
        <v>69.86</v>
      </c>
    </row>
    <row r="100" spans="1:13" ht="14.4" customHeight="1" x14ac:dyDescent="0.3">
      <c r="A100" s="680" t="s">
        <v>1561</v>
      </c>
      <c r="B100" s="671" t="s">
        <v>1477</v>
      </c>
      <c r="C100" s="671" t="s">
        <v>955</v>
      </c>
      <c r="D100" s="671" t="s">
        <v>557</v>
      </c>
      <c r="E100" s="671" t="s">
        <v>558</v>
      </c>
      <c r="F100" s="238"/>
      <c r="G100" s="238"/>
      <c r="H100" s="682">
        <v>0</v>
      </c>
      <c r="I100" s="238">
        <v>7</v>
      </c>
      <c r="J100" s="238">
        <v>676.41</v>
      </c>
      <c r="K100" s="682">
        <v>1</v>
      </c>
      <c r="L100" s="238">
        <v>7</v>
      </c>
      <c r="M100" s="713">
        <v>676.41</v>
      </c>
    </row>
    <row r="101" spans="1:13" ht="14.4" customHeight="1" x14ac:dyDescent="0.3">
      <c r="A101" s="680" t="s">
        <v>1561</v>
      </c>
      <c r="B101" s="671" t="s">
        <v>1477</v>
      </c>
      <c r="C101" s="671" t="s">
        <v>1818</v>
      </c>
      <c r="D101" s="671" t="s">
        <v>557</v>
      </c>
      <c r="E101" s="671" t="s">
        <v>1819</v>
      </c>
      <c r="F101" s="238"/>
      <c r="G101" s="238"/>
      <c r="H101" s="682">
        <v>0</v>
      </c>
      <c r="I101" s="238">
        <v>1</v>
      </c>
      <c r="J101" s="238">
        <v>193.26</v>
      </c>
      <c r="K101" s="682">
        <v>1</v>
      </c>
      <c r="L101" s="238">
        <v>1</v>
      </c>
      <c r="M101" s="713">
        <v>193.26</v>
      </c>
    </row>
    <row r="102" spans="1:13" ht="14.4" customHeight="1" x14ac:dyDescent="0.3">
      <c r="A102" s="680" t="s">
        <v>1561</v>
      </c>
      <c r="B102" s="671" t="s">
        <v>1479</v>
      </c>
      <c r="C102" s="671" t="s">
        <v>2196</v>
      </c>
      <c r="D102" s="671" t="s">
        <v>1939</v>
      </c>
      <c r="E102" s="671" t="s">
        <v>1696</v>
      </c>
      <c r="F102" s="238">
        <v>2</v>
      </c>
      <c r="G102" s="238">
        <v>628.67999999999995</v>
      </c>
      <c r="H102" s="682">
        <v>1</v>
      </c>
      <c r="I102" s="238"/>
      <c r="J102" s="238"/>
      <c r="K102" s="682">
        <v>0</v>
      </c>
      <c r="L102" s="238">
        <v>2</v>
      </c>
      <c r="M102" s="713">
        <v>628.67999999999995</v>
      </c>
    </row>
    <row r="103" spans="1:13" ht="14.4" customHeight="1" x14ac:dyDescent="0.3">
      <c r="A103" s="680" t="s">
        <v>1561</v>
      </c>
      <c r="B103" s="671" t="s">
        <v>1479</v>
      </c>
      <c r="C103" s="671" t="s">
        <v>2197</v>
      </c>
      <c r="D103" s="671" t="s">
        <v>2198</v>
      </c>
      <c r="E103" s="671" t="s">
        <v>2199</v>
      </c>
      <c r="F103" s="238">
        <v>1</v>
      </c>
      <c r="G103" s="238">
        <v>0</v>
      </c>
      <c r="H103" s="682"/>
      <c r="I103" s="238"/>
      <c r="J103" s="238"/>
      <c r="K103" s="682"/>
      <c r="L103" s="238">
        <v>1</v>
      </c>
      <c r="M103" s="713">
        <v>0</v>
      </c>
    </row>
    <row r="104" spans="1:13" ht="14.4" customHeight="1" x14ac:dyDescent="0.3">
      <c r="A104" s="680" t="s">
        <v>1562</v>
      </c>
      <c r="B104" s="671" t="s">
        <v>1456</v>
      </c>
      <c r="C104" s="671" t="s">
        <v>800</v>
      </c>
      <c r="D104" s="671" t="s">
        <v>748</v>
      </c>
      <c r="E104" s="671" t="s">
        <v>801</v>
      </c>
      <c r="F104" s="238"/>
      <c r="G104" s="238"/>
      <c r="H104" s="682">
        <v>0</v>
      </c>
      <c r="I104" s="238">
        <v>8</v>
      </c>
      <c r="J104" s="238">
        <v>5002.32</v>
      </c>
      <c r="K104" s="682">
        <v>1</v>
      </c>
      <c r="L104" s="238">
        <v>8</v>
      </c>
      <c r="M104" s="713">
        <v>5002.32</v>
      </c>
    </row>
    <row r="105" spans="1:13" ht="14.4" customHeight="1" x14ac:dyDescent="0.3">
      <c r="A105" s="680" t="s">
        <v>1562</v>
      </c>
      <c r="B105" s="671" t="s">
        <v>1456</v>
      </c>
      <c r="C105" s="671" t="s">
        <v>747</v>
      </c>
      <c r="D105" s="671" t="s">
        <v>748</v>
      </c>
      <c r="E105" s="671" t="s">
        <v>749</v>
      </c>
      <c r="F105" s="238"/>
      <c r="G105" s="238"/>
      <c r="H105" s="682">
        <v>0</v>
      </c>
      <c r="I105" s="238">
        <v>3</v>
      </c>
      <c r="J105" s="238">
        <v>2813.79</v>
      </c>
      <c r="K105" s="682">
        <v>1</v>
      </c>
      <c r="L105" s="238">
        <v>3</v>
      </c>
      <c r="M105" s="713">
        <v>2813.79</v>
      </c>
    </row>
    <row r="106" spans="1:13" ht="14.4" customHeight="1" x14ac:dyDescent="0.3">
      <c r="A106" s="680" t="s">
        <v>1562</v>
      </c>
      <c r="B106" s="671" t="s">
        <v>1456</v>
      </c>
      <c r="C106" s="671" t="s">
        <v>751</v>
      </c>
      <c r="D106" s="671" t="s">
        <v>748</v>
      </c>
      <c r="E106" s="671" t="s">
        <v>752</v>
      </c>
      <c r="F106" s="238"/>
      <c r="G106" s="238"/>
      <c r="H106" s="682">
        <v>0</v>
      </c>
      <c r="I106" s="238">
        <v>1</v>
      </c>
      <c r="J106" s="238">
        <v>1166.47</v>
      </c>
      <c r="K106" s="682">
        <v>1</v>
      </c>
      <c r="L106" s="238">
        <v>1</v>
      </c>
      <c r="M106" s="713">
        <v>1166.47</v>
      </c>
    </row>
    <row r="107" spans="1:13" ht="14.4" customHeight="1" x14ac:dyDescent="0.3">
      <c r="A107" s="680" t="s">
        <v>1562</v>
      </c>
      <c r="B107" s="671" t="s">
        <v>1470</v>
      </c>
      <c r="C107" s="671" t="s">
        <v>831</v>
      </c>
      <c r="D107" s="671" t="s">
        <v>832</v>
      </c>
      <c r="E107" s="671" t="s">
        <v>1471</v>
      </c>
      <c r="F107" s="238"/>
      <c r="G107" s="238"/>
      <c r="H107" s="682">
        <v>0</v>
      </c>
      <c r="I107" s="238">
        <v>4</v>
      </c>
      <c r="J107" s="238">
        <v>736.88</v>
      </c>
      <c r="K107" s="682">
        <v>1</v>
      </c>
      <c r="L107" s="238">
        <v>4</v>
      </c>
      <c r="M107" s="713">
        <v>736.88</v>
      </c>
    </row>
    <row r="108" spans="1:13" ht="14.4" customHeight="1" x14ac:dyDescent="0.3">
      <c r="A108" s="680" t="s">
        <v>1562</v>
      </c>
      <c r="B108" s="671" t="s">
        <v>2343</v>
      </c>
      <c r="C108" s="671" t="s">
        <v>2034</v>
      </c>
      <c r="D108" s="671" t="s">
        <v>2035</v>
      </c>
      <c r="E108" s="671" t="s">
        <v>1817</v>
      </c>
      <c r="F108" s="238"/>
      <c r="G108" s="238"/>
      <c r="H108" s="682">
        <v>0</v>
      </c>
      <c r="I108" s="238">
        <v>1</v>
      </c>
      <c r="J108" s="238">
        <v>193.26</v>
      </c>
      <c r="K108" s="682">
        <v>1</v>
      </c>
      <c r="L108" s="238">
        <v>1</v>
      </c>
      <c r="M108" s="713">
        <v>193.26</v>
      </c>
    </row>
    <row r="109" spans="1:13" ht="14.4" customHeight="1" x14ac:dyDescent="0.3">
      <c r="A109" s="680" t="s">
        <v>1562</v>
      </c>
      <c r="B109" s="671" t="s">
        <v>2343</v>
      </c>
      <c r="C109" s="671" t="s">
        <v>2173</v>
      </c>
      <c r="D109" s="671" t="s">
        <v>2035</v>
      </c>
      <c r="E109" s="671" t="s">
        <v>2174</v>
      </c>
      <c r="F109" s="238"/>
      <c r="G109" s="238"/>
      <c r="H109" s="682">
        <v>0</v>
      </c>
      <c r="I109" s="238">
        <v>4</v>
      </c>
      <c r="J109" s="238">
        <v>1546.04</v>
      </c>
      <c r="K109" s="682">
        <v>1</v>
      </c>
      <c r="L109" s="238">
        <v>4</v>
      </c>
      <c r="M109" s="713">
        <v>1546.04</v>
      </c>
    </row>
    <row r="110" spans="1:13" ht="14.4" customHeight="1" x14ac:dyDescent="0.3">
      <c r="A110" s="680" t="s">
        <v>1562</v>
      </c>
      <c r="B110" s="671" t="s">
        <v>1477</v>
      </c>
      <c r="C110" s="671" t="s">
        <v>955</v>
      </c>
      <c r="D110" s="671" t="s">
        <v>557</v>
      </c>
      <c r="E110" s="671" t="s">
        <v>558</v>
      </c>
      <c r="F110" s="238"/>
      <c r="G110" s="238"/>
      <c r="H110" s="682">
        <v>0</v>
      </c>
      <c r="I110" s="238">
        <v>7</v>
      </c>
      <c r="J110" s="238">
        <v>676.41</v>
      </c>
      <c r="K110" s="682">
        <v>1</v>
      </c>
      <c r="L110" s="238">
        <v>7</v>
      </c>
      <c r="M110" s="713">
        <v>676.41</v>
      </c>
    </row>
    <row r="111" spans="1:13" ht="14.4" customHeight="1" x14ac:dyDescent="0.3">
      <c r="A111" s="680" t="s">
        <v>1562</v>
      </c>
      <c r="B111" s="671" t="s">
        <v>1477</v>
      </c>
      <c r="C111" s="671" t="s">
        <v>1818</v>
      </c>
      <c r="D111" s="671" t="s">
        <v>557</v>
      </c>
      <c r="E111" s="671" t="s">
        <v>1819</v>
      </c>
      <c r="F111" s="238"/>
      <c r="G111" s="238"/>
      <c r="H111" s="682">
        <v>0</v>
      </c>
      <c r="I111" s="238">
        <v>1</v>
      </c>
      <c r="J111" s="238">
        <v>193.26</v>
      </c>
      <c r="K111" s="682">
        <v>1</v>
      </c>
      <c r="L111" s="238">
        <v>1</v>
      </c>
      <c r="M111" s="713">
        <v>193.26</v>
      </c>
    </row>
    <row r="112" spans="1:13" ht="14.4" customHeight="1" x14ac:dyDescent="0.3">
      <c r="A112" s="680" t="s">
        <v>1562</v>
      </c>
      <c r="B112" s="671" t="s">
        <v>1479</v>
      </c>
      <c r="C112" s="671" t="s">
        <v>2239</v>
      </c>
      <c r="D112" s="671" t="s">
        <v>2240</v>
      </c>
      <c r="E112" s="671" t="s">
        <v>1500</v>
      </c>
      <c r="F112" s="238"/>
      <c r="G112" s="238"/>
      <c r="H112" s="682">
        <v>0</v>
      </c>
      <c r="I112" s="238">
        <v>1</v>
      </c>
      <c r="J112" s="238">
        <v>196.46</v>
      </c>
      <c r="K112" s="682">
        <v>1</v>
      </c>
      <c r="L112" s="238">
        <v>1</v>
      </c>
      <c r="M112" s="713">
        <v>196.46</v>
      </c>
    </row>
    <row r="113" spans="1:13" ht="14.4" customHeight="1" x14ac:dyDescent="0.3">
      <c r="A113" s="680" t="s">
        <v>1562</v>
      </c>
      <c r="B113" s="671" t="s">
        <v>1479</v>
      </c>
      <c r="C113" s="671" t="s">
        <v>970</v>
      </c>
      <c r="D113" s="671" t="s">
        <v>763</v>
      </c>
      <c r="E113" s="671" t="s">
        <v>1495</v>
      </c>
      <c r="F113" s="238"/>
      <c r="G113" s="238"/>
      <c r="H113" s="682">
        <v>0</v>
      </c>
      <c r="I113" s="238">
        <v>1</v>
      </c>
      <c r="J113" s="238">
        <v>32.74</v>
      </c>
      <c r="K113" s="682">
        <v>1</v>
      </c>
      <c r="L113" s="238">
        <v>1</v>
      </c>
      <c r="M113" s="713">
        <v>32.74</v>
      </c>
    </row>
    <row r="114" spans="1:13" ht="14.4" customHeight="1" x14ac:dyDescent="0.3">
      <c r="A114" s="680" t="s">
        <v>1562</v>
      </c>
      <c r="B114" s="671" t="s">
        <v>1479</v>
      </c>
      <c r="C114" s="671" t="s">
        <v>1695</v>
      </c>
      <c r="D114" s="671" t="s">
        <v>1629</v>
      </c>
      <c r="E114" s="671" t="s">
        <v>1696</v>
      </c>
      <c r="F114" s="238"/>
      <c r="G114" s="238"/>
      <c r="H114" s="682">
        <v>0</v>
      </c>
      <c r="I114" s="238">
        <v>2</v>
      </c>
      <c r="J114" s="238">
        <v>628.67999999999995</v>
      </c>
      <c r="K114" s="682">
        <v>1</v>
      </c>
      <c r="L114" s="238">
        <v>2</v>
      </c>
      <c r="M114" s="713">
        <v>628.67999999999995</v>
      </c>
    </row>
    <row r="115" spans="1:13" ht="14.4" customHeight="1" x14ac:dyDescent="0.3">
      <c r="A115" s="680" t="s">
        <v>1563</v>
      </c>
      <c r="B115" s="671" t="s">
        <v>1456</v>
      </c>
      <c r="C115" s="671" t="s">
        <v>800</v>
      </c>
      <c r="D115" s="671" t="s">
        <v>748</v>
      </c>
      <c r="E115" s="671" t="s">
        <v>801</v>
      </c>
      <c r="F115" s="238"/>
      <c r="G115" s="238"/>
      <c r="H115" s="682">
        <v>0</v>
      </c>
      <c r="I115" s="238">
        <v>1</v>
      </c>
      <c r="J115" s="238">
        <v>625.29</v>
      </c>
      <c r="K115" s="682">
        <v>1</v>
      </c>
      <c r="L115" s="238">
        <v>1</v>
      </c>
      <c r="M115" s="713">
        <v>625.29</v>
      </c>
    </row>
    <row r="116" spans="1:13" ht="14.4" customHeight="1" x14ac:dyDescent="0.3">
      <c r="A116" s="680" t="s">
        <v>1563</v>
      </c>
      <c r="B116" s="671" t="s">
        <v>1456</v>
      </c>
      <c r="C116" s="671" t="s">
        <v>747</v>
      </c>
      <c r="D116" s="671" t="s">
        <v>748</v>
      </c>
      <c r="E116" s="671" t="s">
        <v>749</v>
      </c>
      <c r="F116" s="238"/>
      <c r="G116" s="238"/>
      <c r="H116" s="682">
        <v>0</v>
      </c>
      <c r="I116" s="238">
        <v>16</v>
      </c>
      <c r="J116" s="238">
        <v>15006.880000000003</v>
      </c>
      <c r="K116" s="682">
        <v>1</v>
      </c>
      <c r="L116" s="238">
        <v>16</v>
      </c>
      <c r="M116" s="713">
        <v>15006.880000000003</v>
      </c>
    </row>
    <row r="117" spans="1:13" ht="14.4" customHeight="1" x14ac:dyDescent="0.3">
      <c r="A117" s="680" t="s">
        <v>1563</v>
      </c>
      <c r="B117" s="671" t="s">
        <v>1490</v>
      </c>
      <c r="C117" s="671" t="s">
        <v>2265</v>
      </c>
      <c r="D117" s="671" t="s">
        <v>2266</v>
      </c>
      <c r="E117" s="671" t="s">
        <v>2267</v>
      </c>
      <c r="F117" s="238"/>
      <c r="G117" s="238"/>
      <c r="H117" s="682">
        <v>0</v>
      </c>
      <c r="I117" s="238">
        <v>1</v>
      </c>
      <c r="J117" s="238">
        <v>38.130000000000003</v>
      </c>
      <c r="K117" s="682">
        <v>1</v>
      </c>
      <c r="L117" s="238">
        <v>1</v>
      </c>
      <c r="M117" s="713">
        <v>38.130000000000003</v>
      </c>
    </row>
    <row r="118" spans="1:13" ht="14.4" customHeight="1" x14ac:dyDescent="0.3">
      <c r="A118" s="680" t="s">
        <v>1563</v>
      </c>
      <c r="B118" s="671" t="s">
        <v>1465</v>
      </c>
      <c r="C118" s="671" t="s">
        <v>1121</v>
      </c>
      <c r="D118" s="671" t="s">
        <v>1502</v>
      </c>
      <c r="E118" s="671" t="s">
        <v>1503</v>
      </c>
      <c r="F118" s="238"/>
      <c r="G118" s="238"/>
      <c r="H118" s="682">
        <v>0</v>
      </c>
      <c r="I118" s="238">
        <v>2</v>
      </c>
      <c r="J118" s="238">
        <v>666.62</v>
      </c>
      <c r="K118" s="682">
        <v>1</v>
      </c>
      <c r="L118" s="238">
        <v>2</v>
      </c>
      <c r="M118" s="713">
        <v>666.62</v>
      </c>
    </row>
    <row r="119" spans="1:13" ht="14.4" customHeight="1" x14ac:dyDescent="0.3">
      <c r="A119" s="680" t="s">
        <v>1563</v>
      </c>
      <c r="B119" s="671" t="s">
        <v>1470</v>
      </c>
      <c r="C119" s="671" t="s">
        <v>831</v>
      </c>
      <c r="D119" s="671" t="s">
        <v>832</v>
      </c>
      <c r="E119" s="671" t="s">
        <v>1471</v>
      </c>
      <c r="F119" s="238"/>
      <c r="G119" s="238"/>
      <c r="H119" s="682">
        <v>0</v>
      </c>
      <c r="I119" s="238">
        <v>12</v>
      </c>
      <c r="J119" s="238">
        <v>2210.64</v>
      </c>
      <c r="K119" s="682">
        <v>1</v>
      </c>
      <c r="L119" s="238">
        <v>12</v>
      </c>
      <c r="M119" s="713">
        <v>2210.64</v>
      </c>
    </row>
    <row r="120" spans="1:13" ht="14.4" customHeight="1" x14ac:dyDescent="0.3">
      <c r="A120" s="680" t="s">
        <v>1563</v>
      </c>
      <c r="B120" s="671" t="s">
        <v>2343</v>
      </c>
      <c r="C120" s="671" t="s">
        <v>2263</v>
      </c>
      <c r="D120" s="671" t="s">
        <v>2035</v>
      </c>
      <c r="E120" s="671" t="s">
        <v>1882</v>
      </c>
      <c r="F120" s="238"/>
      <c r="G120" s="238"/>
      <c r="H120" s="682"/>
      <c r="I120" s="238">
        <v>1</v>
      </c>
      <c r="J120" s="238">
        <v>0</v>
      </c>
      <c r="K120" s="682"/>
      <c r="L120" s="238">
        <v>1</v>
      </c>
      <c r="M120" s="713">
        <v>0</v>
      </c>
    </row>
    <row r="121" spans="1:13" ht="14.4" customHeight="1" x14ac:dyDescent="0.3">
      <c r="A121" s="680" t="s">
        <v>1563</v>
      </c>
      <c r="B121" s="671" t="s">
        <v>2343</v>
      </c>
      <c r="C121" s="671" t="s">
        <v>2182</v>
      </c>
      <c r="D121" s="671" t="s">
        <v>2035</v>
      </c>
      <c r="E121" s="671" t="s">
        <v>2183</v>
      </c>
      <c r="F121" s="238"/>
      <c r="G121" s="238"/>
      <c r="H121" s="682">
        <v>0</v>
      </c>
      <c r="I121" s="238">
        <v>2</v>
      </c>
      <c r="J121" s="238">
        <v>257.68</v>
      </c>
      <c r="K121" s="682">
        <v>1</v>
      </c>
      <c r="L121" s="238">
        <v>2</v>
      </c>
      <c r="M121" s="713">
        <v>257.68</v>
      </c>
    </row>
    <row r="122" spans="1:13" ht="14.4" customHeight="1" x14ac:dyDescent="0.3">
      <c r="A122" s="680" t="s">
        <v>1563</v>
      </c>
      <c r="B122" s="671" t="s">
        <v>1477</v>
      </c>
      <c r="C122" s="671" t="s">
        <v>955</v>
      </c>
      <c r="D122" s="671" t="s">
        <v>557</v>
      </c>
      <c r="E122" s="671" t="s">
        <v>558</v>
      </c>
      <c r="F122" s="238"/>
      <c r="G122" s="238"/>
      <c r="H122" s="682">
        <v>0</v>
      </c>
      <c r="I122" s="238">
        <v>5</v>
      </c>
      <c r="J122" s="238">
        <v>483.15</v>
      </c>
      <c r="K122" s="682">
        <v>1</v>
      </c>
      <c r="L122" s="238">
        <v>5</v>
      </c>
      <c r="M122" s="713">
        <v>483.15</v>
      </c>
    </row>
    <row r="123" spans="1:13" ht="14.4" customHeight="1" x14ac:dyDescent="0.3">
      <c r="A123" s="680" t="s">
        <v>1563</v>
      </c>
      <c r="B123" s="671" t="s">
        <v>1479</v>
      </c>
      <c r="C123" s="671" t="s">
        <v>1068</v>
      </c>
      <c r="D123" s="671" t="s">
        <v>1069</v>
      </c>
      <c r="E123" s="671" t="s">
        <v>1070</v>
      </c>
      <c r="F123" s="238"/>
      <c r="G123" s="238"/>
      <c r="H123" s="682">
        <v>0</v>
      </c>
      <c r="I123" s="238">
        <v>3</v>
      </c>
      <c r="J123" s="238">
        <v>98.22</v>
      </c>
      <c r="K123" s="682">
        <v>1</v>
      </c>
      <c r="L123" s="238">
        <v>3</v>
      </c>
      <c r="M123" s="713">
        <v>98.22</v>
      </c>
    </row>
    <row r="124" spans="1:13" ht="14.4" customHeight="1" x14ac:dyDescent="0.3">
      <c r="A124" s="680" t="s">
        <v>1563</v>
      </c>
      <c r="B124" s="671" t="s">
        <v>1479</v>
      </c>
      <c r="C124" s="671" t="s">
        <v>762</v>
      </c>
      <c r="D124" s="671" t="s">
        <v>763</v>
      </c>
      <c r="E124" s="671" t="s">
        <v>1480</v>
      </c>
      <c r="F124" s="238"/>
      <c r="G124" s="238"/>
      <c r="H124" s="682">
        <v>0</v>
      </c>
      <c r="I124" s="238">
        <v>1</v>
      </c>
      <c r="J124" s="238">
        <v>98.23</v>
      </c>
      <c r="K124" s="682">
        <v>1</v>
      </c>
      <c r="L124" s="238">
        <v>1</v>
      </c>
      <c r="M124" s="713">
        <v>98.23</v>
      </c>
    </row>
    <row r="125" spans="1:13" ht="14.4" customHeight="1" x14ac:dyDescent="0.3">
      <c r="A125" s="680" t="s">
        <v>1563</v>
      </c>
      <c r="B125" s="671" t="s">
        <v>1527</v>
      </c>
      <c r="C125" s="671" t="s">
        <v>2254</v>
      </c>
      <c r="D125" s="671" t="s">
        <v>2255</v>
      </c>
      <c r="E125" s="671" t="s">
        <v>2256</v>
      </c>
      <c r="F125" s="238"/>
      <c r="G125" s="238"/>
      <c r="H125" s="682">
        <v>0</v>
      </c>
      <c r="I125" s="238">
        <v>1</v>
      </c>
      <c r="J125" s="238">
        <v>162.13</v>
      </c>
      <c r="K125" s="682">
        <v>1</v>
      </c>
      <c r="L125" s="238">
        <v>1</v>
      </c>
      <c r="M125" s="713">
        <v>162.13</v>
      </c>
    </row>
    <row r="126" spans="1:13" ht="14.4" customHeight="1" x14ac:dyDescent="0.3">
      <c r="A126" s="680" t="s">
        <v>1564</v>
      </c>
      <c r="B126" s="671" t="s">
        <v>1456</v>
      </c>
      <c r="C126" s="671" t="s">
        <v>800</v>
      </c>
      <c r="D126" s="671" t="s">
        <v>748</v>
      </c>
      <c r="E126" s="671" t="s">
        <v>801</v>
      </c>
      <c r="F126" s="238"/>
      <c r="G126" s="238"/>
      <c r="H126" s="682">
        <v>0</v>
      </c>
      <c r="I126" s="238">
        <v>17</v>
      </c>
      <c r="J126" s="238">
        <v>10629.93</v>
      </c>
      <c r="K126" s="682">
        <v>1</v>
      </c>
      <c r="L126" s="238">
        <v>17</v>
      </c>
      <c r="M126" s="713">
        <v>10629.93</v>
      </c>
    </row>
    <row r="127" spans="1:13" ht="14.4" customHeight="1" x14ac:dyDescent="0.3">
      <c r="A127" s="680" t="s">
        <v>1564</v>
      </c>
      <c r="B127" s="671" t="s">
        <v>1456</v>
      </c>
      <c r="C127" s="671" t="s">
        <v>747</v>
      </c>
      <c r="D127" s="671" t="s">
        <v>748</v>
      </c>
      <c r="E127" s="671" t="s">
        <v>749</v>
      </c>
      <c r="F127" s="238"/>
      <c r="G127" s="238"/>
      <c r="H127" s="682">
        <v>0</v>
      </c>
      <c r="I127" s="238">
        <v>12</v>
      </c>
      <c r="J127" s="238">
        <v>11255.16</v>
      </c>
      <c r="K127" s="682">
        <v>1</v>
      </c>
      <c r="L127" s="238">
        <v>12</v>
      </c>
      <c r="M127" s="713">
        <v>11255.16</v>
      </c>
    </row>
    <row r="128" spans="1:13" ht="14.4" customHeight="1" x14ac:dyDescent="0.3">
      <c r="A128" s="680" t="s">
        <v>1564</v>
      </c>
      <c r="B128" s="671" t="s">
        <v>1465</v>
      </c>
      <c r="C128" s="671" t="s">
        <v>1121</v>
      </c>
      <c r="D128" s="671" t="s">
        <v>1502</v>
      </c>
      <c r="E128" s="671" t="s">
        <v>1503</v>
      </c>
      <c r="F128" s="238"/>
      <c r="G128" s="238"/>
      <c r="H128" s="682">
        <v>0</v>
      </c>
      <c r="I128" s="238">
        <v>1</v>
      </c>
      <c r="J128" s="238">
        <v>333.31</v>
      </c>
      <c r="K128" s="682">
        <v>1</v>
      </c>
      <c r="L128" s="238">
        <v>1</v>
      </c>
      <c r="M128" s="713">
        <v>333.31</v>
      </c>
    </row>
    <row r="129" spans="1:13" ht="14.4" customHeight="1" x14ac:dyDescent="0.3">
      <c r="A129" s="680" t="s">
        <v>1564</v>
      </c>
      <c r="B129" s="671" t="s">
        <v>1470</v>
      </c>
      <c r="C129" s="671" t="s">
        <v>831</v>
      </c>
      <c r="D129" s="671" t="s">
        <v>832</v>
      </c>
      <c r="E129" s="671" t="s">
        <v>1471</v>
      </c>
      <c r="F129" s="238"/>
      <c r="G129" s="238"/>
      <c r="H129" s="682">
        <v>0</v>
      </c>
      <c r="I129" s="238">
        <v>1</v>
      </c>
      <c r="J129" s="238">
        <v>184.22</v>
      </c>
      <c r="K129" s="682">
        <v>1</v>
      </c>
      <c r="L129" s="238">
        <v>1</v>
      </c>
      <c r="M129" s="713">
        <v>184.22</v>
      </c>
    </row>
    <row r="130" spans="1:13" ht="14.4" customHeight="1" x14ac:dyDescent="0.3">
      <c r="A130" s="680" t="s">
        <v>1564</v>
      </c>
      <c r="B130" s="671" t="s">
        <v>2343</v>
      </c>
      <c r="C130" s="671" t="s">
        <v>2294</v>
      </c>
      <c r="D130" s="671" t="s">
        <v>2295</v>
      </c>
      <c r="E130" s="671" t="s">
        <v>2183</v>
      </c>
      <c r="F130" s="238">
        <v>2</v>
      </c>
      <c r="G130" s="238">
        <v>257.68</v>
      </c>
      <c r="H130" s="682">
        <v>1</v>
      </c>
      <c r="I130" s="238"/>
      <c r="J130" s="238"/>
      <c r="K130" s="682">
        <v>0</v>
      </c>
      <c r="L130" s="238">
        <v>2</v>
      </c>
      <c r="M130" s="713">
        <v>257.68</v>
      </c>
    </row>
    <row r="131" spans="1:13" ht="14.4" customHeight="1" x14ac:dyDescent="0.3">
      <c r="A131" s="680" t="s">
        <v>1564</v>
      </c>
      <c r="B131" s="671" t="s">
        <v>1477</v>
      </c>
      <c r="C131" s="671" t="s">
        <v>790</v>
      </c>
      <c r="D131" s="671" t="s">
        <v>557</v>
      </c>
      <c r="E131" s="671" t="s">
        <v>1478</v>
      </c>
      <c r="F131" s="238"/>
      <c r="G131" s="238"/>
      <c r="H131" s="682">
        <v>0</v>
      </c>
      <c r="I131" s="238">
        <v>1</v>
      </c>
      <c r="J131" s="238">
        <v>48.31</v>
      </c>
      <c r="K131" s="682">
        <v>1</v>
      </c>
      <c r="L131" s="238">
        <v>1</v>
      </c>
      <c r="M131" s="713">
        <v>48.31</v>
      </c>
    </row>
    <row r="132" spans="1:13" ht="14.4" customHeight="1" x14ac:dyDescent="0.3">
      <c r="A132" s="680" t="s">
        <v>1564</v>
      </c>
      <c r="B132" s="671" t="s">
        <v>1477</v>
      </c>
      <c r="C132" s="671" t="s">
        <v>955</v>
      </c>
      <c r="D132" s="671" t="s">
        <v>557</v>
      </c>
      <c r="E132" s="671" t="s">
        <v>558</v>
      </c>
      <c r="F132" s="238"/>
      <c r="G132" s="238"/>
      <c r="H132" s="682">
        <v>0</v>
      </c>
      <c r="I132" s="238">
        <v>5</v>
      </c>
      <c r="J132" s="238">
        <v>483.15</v>
      </c>
      <c r="K132" s="682">
        <v>1</v>
      </c>
      <c r="L132" s="238">
        <v>5</v>
      </c>
      <c r="M132" s="713">
        <v>483.15</v>
      </c>
    </row>
    <row r="133" spans="1:13" ht="14.4" customHeight="1" x14ac:dyDescent="0.3">
      <c r="A133" s="680" t="s">
        <v>1565</v>
      </c>
      <c r="B133" s="671" t="s">
        <v>1456</v>
      </c>
      <c r="C133" s="671" t="s">
        <v>797</v>
      </c>
      <c r="D133" s="671" t="s">
        <v>748</v>
      </c>
      <c r="E133" s="671" t="s">
        <v>798</v>
      </c>
      <c r="F133" s="238"/>
      <c r="G133" s="238"/>
      <c r="H133" s="682">
        <v>0</v>
      </c>
      <c r="I133" s="238">
        <v>1</v>
      </c>
      <c r="J133" s="238">
        <v>468.96</v>
      </c>
      <c r="K133" s="682">
        <v>1</v>
      </c>
      <c r="L133" s="238">
        <v>1</v>
      </c>
      <c r="M133" s="713">
        <v>468.96</v>
      </c>
    </row>
    <row r="134" spans="1:13" ht="14.4" customHeight="1" x14ac:dyDescent="0.3">
      <c r="A134" s="680" t="s">
        <v>1565</v>
      </c>
      <c r="B134" s="671" t="s">
        <v>1456</v>
      </c>
      <c r="C134" s="671" t="s">
        <v>800</v>
      </c>
      <c r="D134" s="671" t="s">
        <v>748</v>
      </c>
      <c r="E134" s="671" t="s">
        <v>801</v>
      </c>
      <c r="F134" s="238"/>
      <c r="G134" s="238"/>
      <c r="H134" s="682">
        <v>0</v>
      </c>
      <c r="I134" s="238">
        <v>4</v>
      </c>
      <c r="J134" s="238">
        <v>2501.16</v>
      </c>
      <c r="K134" s="682">
        <v>1</v>
      </c>
      <c r="L134" s="238">
        <v>4</v>
      </c>
      <c r="M134" s="713">
        <v>2501.16</v>
      </c>
    </row>
    <row r="135" spans="1:13" ht="14.4" customHeight="1" x14ac:dyDescent="0.3">
      <c r="A135" s="680" t="s">
        <v>1565</v>
      </c>
      <c r="B135" s="671" t="s">
        <v>1456</v>
      </c>
      <c r="C135" s="671" t="s">
        <v>747</v>
      </c>
      <c r="D135" s="671" t="s">
        <v>748</v>
      </c>
      <c r="E135" s="671" t="s">
        <v>749</v>
      </c>
      <c r="F135" s="238"/>
      <c r="G135" s="238"/>
      <c r="H135" s="682">
        <v>0</v>
      </c>
      <c r="I135" s="238">
        <v>19</v>
      </c>
      <c r="J135" s="238">
        <v>17820.669999999998</v>
      </c>
      <c r="K135" s="682">
        <v>1</v>
      </c>
      <c r="L135" s="238">
        <v>19</v>
      </c>
      <c r="M135" s="713">
        <v>17820.669999999998</v>
      </c>
    </row>
    <row r="136" spans="1:13" ht="14.4" customHeight="1" x14ac:dyDescent="0.3">
      <c r="A136" s="680" t="s">
        <v>1565</v>
      </c>
      <c r="B136" s="671" t="s">
        <v>1465</v>
      </c>
      <c r="C136" s="671" t="s">
        <v>1121</v>
      </c>
      <c r="D136" s="671" t="s">
        <v>1502</v>
      </c>
      <c r="E136" s="671" t="s">
        <v>1503</v>
      </c>
      <c r="F136" s="238"/>
      <c r="G136" s="238"/>
      <c r="H136" s="682">
        <v>0</v>
      </c>
      <c r="I136" s="238">
        <v>3</v>
      </c>
      <c r="J136" s="238">
        <v>999.93000000000006</v>
      </c>
      <c r="K136" s="682">
        <v>1</v>
      </c>
      <c r="L136" s="238">
        <v>3</v>
      </c>
      <c r="M136" s="713">
        <v>999.93000000000006</v>
      </c>
    </row>
    <row r="137" spans="1:13" ht="14.4" customHeight="1" x14ac:dyDescent="0.3">
      <c r="A137" s="680" t="s">
        <v>1565</v>
      </c>
      <c r="B137" s="671" t="s">
        <v>1470</v>
      </c>
      <c r="C137" s="671" t="s">
        <v>831</v>
      </c>
      <c r="D137" s="671" t="s">
        <v>832</v>
      </c>
      <c r="E137" s="671" t="s">
        <v>1471</v>
      </c>
      <c r="F137" s="238"/>
      <c r="G137" s="238"/>
      <c r="H137" s="682">
        <v>0</v>
      </c>
      <c r="I137" s="238">
        <v>2</v>
      </c>
      <c r="J137" s="238">
        <v>368.44</v>
      </c>
      <c r="K137" s="682">
        <v>1</v>
      </c>
      <c r="L137" s="238">
        <v>2</v>
      </c>
      <c r="M137" s="713">
        <v>368.44</v>
      </c>
    </row>
    <row r="138" spans="1:13" ht="14.4" customHeight="1" x14ac:dyDescent="0.3">
      <c r="A138" s="680" t="s">
        <v>1565</v>
      </c>
      <c r="B138" s="671" t="s">
        <v>1477</v>
      </c>
      <c r="C138" s="671" t="s">
        <v>955</v>
      </c>
      <c r="D138" s="671" t="s">
        <v>557</v>
      </c>
      <c r="E138" s="671" t="s">
        <v>558</v>
      </c>
      <c r="F138" s="238"/>
      <c r="G138" s="238"/>
      <c r="H138" s="682">
        <v>0</v>
      </c>
      <c r="I138" s="238">
        <v>6</v>
      </c>
      <c r="J138" s="238">
        <v>579.78</v>
      </c>
      <c r="K138" s="682">
        <v>1</v>
      </c>
      <c r="L138" s="238">
        <v>6</v>
      </c>
      <c r="M138" s="713">
        <v>579.78</v>
      </c>
    </row>
    <row r="139" spans="1:13" ht="14.4" customHeight="1" x14ac:dyDescent="0.3">
      <c r="A139" s="680" t="s">
        <v>1566</v>
      </c>
      <c r="B139" s="671" t="s">
        <v>1456</v>
      </c>
      <c r="C139" s="671" t="s">
        <v>800</v>
      </c>
      <c r="D139" s="671" t="s">
        <v>748</v>
      </c>
      <c r="E139" s="671" t="s">
        <v>801</v>
      </c>
      <c r="F139" s="238"/>
      <c r="G139" s="238"/>
      <c r="H139" s="682">
        <v>0</v>
      </c>
      <c r="I139" s="238">
        <v>37</v>
      </c>
      <c r="J139" s="238">
        <v>23135.73</v>
      </c>
      <c r="K139" s="682">
        <v>1</v>
      </c>
      <c r="L139" s="238">
        <v>37</v>
      </c>
      <c r="M139" s="713">
        <v>23135.73</v>
      </c>
    </row>
    <row r="140" spans="1:13" ht="14.4" customHeight="1" x14ac:dyDescent="0.3">
      <c r="A140" s="680" t="s">
        <v>1566</v>
      </c>
      <c r="B140" s="671" t="s">
        <v>1465</v>
      </c>
      <c r="C140" s="671" t="s">
        <v>1121</v>
      </c>
      <c r="D140" s="671" t="s">
        <v>1502</v>
      </c>
      <c r="E140" s="671" t="s">
        <v>1503</v>
      </c>
      <c r="F140" s="238"/>
      <c r="G140" s="238"/>
      <c r="H140" s="682">
        <v>0</v>
      </c>
      <c r="I140" s="238">
        <v>2</v>
      </c>
      <c r="J140" s="238">
        <v>666.62</v>
      </c>
      <c r="K140" s="682">
        <v>1</v>
      </c>
      <c r="L140" s="238">
        <v>2</v>
      </c>
      <c r="M140" s="713">
        <v>666.62</v>
      </c>
    </row>
    <row r="141" spans="1:13" ht="14.4" customHeight="1" x14ac:dyDescent="0.3">
      <c r="A141" s="680" t="s">
        <v>1566</v>
      </c>
      <c r="B141" s="671" t="s">
        <v>1477</v>
      </c>
      <c r="C141" s="671" t="s">
        <v>955</v>
      </c>
      <c r="D141" s="671" t="s">
        <v>557</v>
      </c>
      <c r="E141" s="671" t="s">
        <v>558</v>
      </c>
      <c r="F141" s="238"/>
      <c r="G141" s="238"/>
      <c r="H141" s="682">
        <v>0</v>
      </c>
      <c r="I141" s="238">
        <v>5</v>
      </c>
      <c r="J141" s="238">
        <v>483.15</v>
      </c>
      <c r="K141" s="682">
        <v>1</v>
      </c>
      <c r="L141" s="238">
        <v>5</v>
      </c>
      <c r="M141" s="713">
        <v>483.15</v>
      </c>
    </row>
    <row r="142" spans="1:13" ht="14.4" customHeight="1" x14ac:dyDescent="0.3">
      <c r="A142" s="680" t="s">
        <v>1566</v>
      </c>
      <c r="B142" s="671" t="s">
        <v>1515</v>
      </c>
      <c r="C142" s="671" t="s">
        <v>2326</v>
      </c>
      <c r="D142" s="671" t="s">
        <v>1080</v>
      </c>
      <c r="E142" s="671" t="s">
        <v>2327</v>
      </c>
      <c r="F142" s="238"/>
      <c r="G142" s="238"/>
      <c r="H142" s="682">
        <v>0</v>
      </c>
      <c r="I142" s="238">
        <v>1</v>
      </c>
      <c r="J142" s="238">
        <v>413.22</v>
      </c>
      <c r="K142" s="682">
        <v>1</v>
      </c>
      <c r="L142" s="238">
        <v>1</v>
      </c>
      <c r="M142" s="713">
        <v>413.22</v>
      </c>
    </row>
    <row r="143" spans="1:13" ht="14.4" customHeight="1" x14ac:dyDescent="0.3">
      <c r="A143" s="680" t="s">
        <v>1567</v>
      </c>
      <c r="B143" s="671" t="s">
        <v>1456</v>
      </c>
      <c r="C143" s="671" t="s">
        <v>747</v>
      </c>
      <c r="D143" s="671" t="s">
        <v>748</v>
      </c>
      <c r="E143" s="671" t="s">
        <v>749</v>
      </c>
      <c r="F143" s="238"/>
      <c r="G143" s="238"/>
      <c r="H143" s="682">
        <v>0</v>
      </c>
      <c r="I143" s="238">
        <v>1</v>
      </c>
      <c r="J143" s="238">
        <v>937.93</v>
      </c>
      <c r="K143" s="682">
        <v>1</v>
      </c>
      <c r="L143" s="238">
        <v>1</v>
      </c>
      <c r="M143" s="713">
        <v>937.93</v>
      </c>
    </row>
    <row r="144" spans="1:13" ht="14.4" customHeight="1" thickBot="1" x14ac:dyDescent="0.35">
      <c r="A144" s="637" t="s">
        <v>1567</v>
      </c>
      <c r="B144" s="673" t="s">
        <v>1477</v>
      </c>
      <c r="C144" s="673" t="s">
        <v>1818</v>
      </c>
      <c r="D144" s="673" t="s">
        <v>557</v>
      </c>
      <c r="E144" s="673" t="s">
        <v>1819</v>
      </c>
      <c r="F144" s="674"/>
      <c r="G144" s="674"/>
      <c r="H144" s="683">
        <v>0</v>
      </c>
      <c r="I144" s="674">
        <v>1</v>
      </c>
      <c r="J144" s="674">
        <v>193.26</v>
      </c>
      <c r="K144" s="683">
        <v>1</v>
      </c>
      <c r="L144" s="674">
        <v>1</v>
      </c>
      <c r="M144" s="714">
        <v>193.26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6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528</v>
      </c>
      <c r="B4" s="617" t="s">
        <v>529</v>
      </c>
      <c r="C4" s="618" t="s">
        <v>530</v>
      </c>
      <c r="D4" s="618" t="s">
        <v>529</v>
      </c>
      <c r="E4" s="618" t="s">
        <v>529</v>
      </c>
      <c r="F4" s="619" t="s">
        <v>529</v>
      </c>
      <c r="G4" s="618" t="s">
        <v>529</v>
      </c>
      <c r="H4" s="618" t="s">
        <v>77</v>
      </c>
      <c r="I4"/>
    </row>
    <row r="5" spans="1:9" ht="14.4" customHeight="1" x14ac:dyDescent="0.3">
      <c r="A5" s="616" t="s">
        <v>528</v>
      </c>
      <c r="B5" s="617" t="s">
        <v>2350</v>
      </c>
      <c r="C5" s="618" t="s">
        <v>2351</v>
      </c>
      <c r="D5" s="618">
        <v>2705.6321343217528</v>
      </c>
      <c r="E5" s="618">
        <v>914.76</v>
      </c>
      <c r="F5" s="619">
        <v>0.33809474259120292</v>
      </c>
      <c r="G5" s="618">
        <v>-1790.8721343217528</v>
      </c>
      <c r="H5" s="618" t="s">
        <v>2</v>
      </c>
      <c r="I5"/>
    </row>
    <row r="6" spans="1:9" ht="14.4" customHeight="1" x14ac:dyDescent="0.3">
      <c r="A6" s="616" t="s">
        <v>528</v>
      </c>
      <c r="B6" s="617" t="s">
        <v>2352</v>
      </c>
      <c r="C6" s="618" t="s">
        <v>2353</v>
      </c>
      <c r="D6" s="618">
        <v>183186.06103425869</v>
      </c>
      <c r="E6" s="618">
        <v>158415.93000000005</v>
      </c>
      <c r="F6" s="619">
        <v>0.86478157292968794</v>
      </c>
      <c r="G6" s="618">
        <v>-24770.131034258637</v>
      </c>
      <c r="H6" s="618" t="s">
        <v>2</v>
      </c>
      <c r="I6"/>
    </row>
    <row r="7" spans="1:9" ht="14.4" customHeight="1" x14ac:dyDescent="0.3">
      <c r="A7" s="616" t="s">
        <v>528</v>
      </c>
      <c r="B7" s="617" t="s">
        <v>2354</v>
      </c>
      <c r="C7" s="618" t="s">
        <v>2355</v>
      </c>
      <c r="D7" s="618">
        <v>813155.34120330273</v>
      </c>
      <c r="E7" s="618">
        <v>1211058.6299999999</v>
      </c>
      <c r="F7" s="619">
        <v>1.4893324419512293</v>
      </c>
      <c r="G7" s="618">
        <v>397903.28879669716</v>
      </c>
      <c r="H7" s="618" t="s">
        <v>2</v>
      </c>
      <c r="I7"/>
    </row>
    <row r="8" spans="1:9" ht="14.4" customHeight="1" x14ac:dyDescent="0.3">
      <c r="A8" s="616" t="s">
        <v>528</v>
      </c>
      <c r="B8" s="617" t="s">
        <v>2356</v>
      </c>
      <c r="C8" s="618" t="s">
        <v>2357</v>
      </c>
      <c r="D8" s="618">
        <v>962166.14859795163</v>
      </c>
      <c r="E8" s="618">
        <v>1048003.7900000002</v>
      </c>
      <c r="F8" s="619">
        <v>1.0892129093578373</v>
      </c>
      <c r="G8" s="618">
        <v>85837.641402048524</v>
      </c>
      <c r="H8" s="618" t="s">
        <v>2</v>
      </c>
      <c r="I8"/>
    </row>
    <row r="9" spans="1:9" ht="14.4" customHeight="1" x14ac:dyDescent="0.3">
      <c r="A9" s="616" t="s">
        <v>528</v>
      </c>
      <c r="B9" s="617" t="s">
        <v>2358</v>
      </c>
      <c r="C9" s="618" t="s">
        <v>2359</v>
      </c>
      <c r="D9" s="618">
        <v>5161.1690812205334</v>
      </c>
      <c r="E9" s="618">
        <v>4423.88</v>
      </c>
      <c r="F9" s="619">
        <v>0.85714688482048795</v>
      </c>
      <c r="G9" s="618">
        <v>-737.28908122053326</v>
      </c>
      <c r="H9" s="618" t="s">
        <v>2</v>
      </c>
      <c r="I9"/>
    </row>
    <row r="10" spans="1:9" ht="14.4" customHeight="1" x14ac:dyDescent="0.3">
      <c r="A10" s="616" t="s">
        <v>528</v>
      </c>
      <c r="B10" s="617" t="s">
        <v>2360</v>
      </c>
      <c r="C10" s="618" t="s">
        <v>2361</v>
      </c>
      <c r="D10" s="618">
        <v>209166.55404303331</v>
      </c>
      <c r="E10" s="618">
        <v>32357.119999999995</v>
      </c>
      <c r="F10" s="619">
        <v>0.15469547771649447</v>
      </c>
      <c r="G10" s="618">
        <v>-176809.43404303331</v>
      </c>
      <c r="H10" s="618" t="s">
        <v>2</v>
      </c>
      <c r="I10"/>
    </row>
    <row r="11" spans="1:9" ht="14.4" customHeight="1" x14ac:dyDescent="0.3">
      <c r="A11" s="616" t="s">
        <v>528</v>
      </c>
      <c r="B11" s="617" t="s">
        <v>2362</v>
      </c>
      <c r="C11" s="618" t="s">
        <v>2363</v>
      </c>
      <c r="D11" s="618">
        <v>5166663.8847283833</v>
      </c>
      <c r="E11" s="618">
        <v>5817765.3200000124</v>
      </c>
      <c r="F11" s="619">
        <v>1.1260197004872241</v>
      </c>
      <c r="G11" s="618">
        <v>651101.43527162913</v>
      </c>
      <c r="H11" s="618" t="s">
        <v>2</v>
      </c>
      <c r="I11"/>
    </row>
    <row r="12" spans="1:9" ht="14.4" customHeight="1" x14ac:dyDescent="0.3">
      <c r="A12" s="616" t="s">
        <v>528</v>
      </c>
      <c r="B12" s="617" t="s">
        <v>2364</v>
      </c>
      <c r="C12" s="618" t="s">
        <v>2365</v>
      </c>
      <c r="D12" s="618">
        <v>4999.9903525601167</v>
      </c>
      <c r="E12" s="618">
        <v>36179</v>
      </c>
      <c r="F12" s="619">
        <v>7.2358139614160404</v>
      </c>
      <c r="G12" s="618">
        <v>31179.009647439882</v>
      </c>
      <c r="H12" s="618" t="s">
        <v>2</v>
      </c>
      <c r="I12"/>
    </row>
    <row r="13" spans="1:9" ht="14.4" customHeight="1" x14ac:dyDescent="0.3">
      <c r="A13" s="616" t="s">
        <v>528</v>
      </c>
      <c r="B13" s="617" t="s">
        <v>2366</v>
      </c>
      <c r="C13" s="618" t="s">
        <v>2367</v>
      </c>
      <c r="D13" s="618">
        <v>69544.024107883801</v>
      </c>
      <c r="E13" s="618">
        <v>20437</v>
      </c>
      <c r="F13" s="619">
        <v>0.29387140393682187</v>
      </c>
      <c r="G13" s="618">
        <v>-49107.024107883801</v>
      </c>
      <c r="H13" s="618" t="s">
        <v>2</v>
      </c>
      <c r="I13"/>
    </row>
    <row r="14" spans="1:9" ht="14.4" customHeight="1" x14ac:dyDescent="0.3">
      <c r="A14" s="616" t="s">
        <v>528</v>
      </c>
      <c r="B14" s="617" t="s">
        <v>2368</v>
      </c>
      <c r="C14" s="618" t="s">
        <v>2369</v>
      </c>
      <c r="D14" s="618">
        <v>125637.076757068</v>
      </c>
      <c r="E14" s="618">
        <v>118491.97</v>
      </c>
      <c r="F14" s="619">
        <v>0.94312899550437812</v>
      </c>
      <c r="G14" s="618">
        <v>-7145.1067570680025</v>
      </c>
      <c r="H14" s="618" t="s">
        <v>2</v>
      </c>
      <c r="I14"/>
    </row>
    <row r="15" spans="1:9" ht="14.4" customHeight="1" x14ac:dyDescent="0.3">
      <c r="A15" s="616" t="s">
        <v>528</v>
      </c>
      <c r="B15" s="617" t="s">
        <v>2370</v>
      </c>
      <c r="C15" s="618" t="s">
        <v>2371</v>
      </c>
      <c r="D15" s="618">
        <v>46845.051485786571</v>
      </c>
      <c r="E15" s="618">
        <v>26985.7</v>
      </c>
      <c r="F15" s="619">
        <v>0.5760629809145974</v>
      </c>
      <c r="G15" s="618">
        <v>-19859.35148578657</v>
      </c>
      <c r="H15" s="618" t="s">
        <v>2</v>
      </c>
      <c r="I15"/>
    </row>
    <row r="16" spans="1:9" ht="14.4" customHeight="1" x14ac:dyDescent="0.3">
      <c r="A16" s="616" t="s">
        <v>528</v>
      </c>
      <c r="B16" s="617" t="s">
        <v>2372</v>
      </c>
      <c r="C16" s="618" t="s">
        <v>2373</v>
      </c>
      <c r="D16" s="618">
        <v>49840.584291491446</v>
      </c>
      <c r="E16" s="618">
        <v>44811.6</v>
      </c>
      <c r="F16" s="619">
        <v>0.89909860883492942</v>
      </c>
      <c r="G16" s="618">
        <v>-5028.9842914914479</v>
      </c>
      <c r="H16" s="618" t="s">
        <v>2</v>
      </c>
      <c r="I16"/>
    </row>
    <row r="17" spans="1:9" ht="14.4" customHeight="1" x14ac:dyDescent="0.3">
      <c r="A17" s="616" t="s">
        <v>528</v>
      </c>
      <c r="B17" s="617" t="s">
        <v>6</v>
      </c>
      <c r="C17" s="618" t="s">
        <v>530</v>
      </c>
      <c r="D17" s="618">
        <v>7639071.5178172626</v>
      </c>
      <c r="E17" s="618">
        <v>8519844.7000000123</v>
      </c>
      <c r="F17" s="619">
        <v>1.1152984600456282</v>
      </c>
      <c r="G17" s="618">
        <v>880773.18218274973</v>
      </c>
      <c r="H17" s="618" t="s">
        <v>541</v>
      </c>
      <c r="I17"/>
    </row>
    <row r="19" spans="1:9" ht="14.4" customHeight="1" x14ac:dyDescent="0.3">
      <c r="A19" s="616" t="s">
        <v>528</v>
      </c>
      <c r="B19" s="617" t="s">
        <v>529</v>
      </c>
      <c r="C19" s="618" t="s">
        <v>530</v>
      </c>
      <c r="D19" s="618" t="s">
        <v>529</v>
      </c>
      <c r="E19" s="618" t="s">
        <v>529</v>
      </c>
      <c r="F19" s="619" t="s">
        <v>529</v>
      </c>
      <c r="G19" s="618" t="s">
        <v>529</v>
      </c>
      <c r="H19" s="618" t="s">
        <v>77</v>
      </c>
      <c r="I19"/>
    </row>
    <row r="20" spans="1:9" ht="14.4" customHeight="1" x14ac:dyDescent="0.3">
      <c r="A20" s="616" t="s">
        <v>542</v>
      </c>
      <c r="B20" s="617" t="s">
        <v>2352</v>
      </c>
      <c r="C20" s="618" t="s">
        <v>2353</v>
      </c>
      <c r="D20" s="618">
        <v>16288.954543469166</v>
      </c>
      <c r="E20" s="618">
        <v>18350.57</v>
      </c>
      <c r="F20" s="619">
        <v>1.1265652409446627</v>
      </c>
      <c r="G20" s="618">
        <v>2061.6154565308334</v>
      </c>
      <c r="H20" s="618" t="s">
        <v>2</v>
      </c>
      <c r="I20"/>
    </row>
    <row r="21" spans="1:9" ht="14.4" customHeight="1" x14ac:dyDescent="0.3">
      <c r="A21" s="616" t="s">
        <v>542</v>
      </c>
      <c r="B21" s="617" t="s">
        <v>2354</v>
      </c>
      <c r="C21" s="618" t="s">
        <v>2355</v>
      </c>
      <c r="D21" s="618">
        <v>14451.604463660333</v>
      </c>
      <c r="E21" s="618">
        <v>11933.400000000001</v>
      </c>
      <c r="F21" s="619">
        <v>0.82574914294170243</v>
      </c>
      <c r="G21" s="618">
        <v>-2518.2044636603314</v>
      </c>
      <c r="H21" s="618" t="s">
        <v>2</v>
      </c>
      <c r="I21"/>
    </row>
    <row r="22" spans="1:9" ht="14.4" customHeight="1" x14ac:dyDescent="0.3">
      <c r="A22" s="616" t="s">
        <v>542</v>
      </c>
      <c r="B22" s="617" t="s">
        <v>2366</v>
      </c>
      <c r="C22" s="618" t="s">
        <v>2367</v>
      </c>
      <c r="D22" s="618">
        <v>3525.4558693400336</v>
      </c>
      <c r="E22" s="618">
        <v>3649</v>
      </c>
      <c r="F22" s="619">
        <v>1.0350434483478852</v>
      </c>
      <c r="G22" s="618">
        <v>123.54413065996641</v>
      </c>
      <c r="H22" s="618" t="s">
        <v>2</v>
      </c>
      <c r="I22"/>
    </row>
    <row r="23" spans="1:9" ht="14.4" customHeight="1" x14ac:dyDescent="0.3">
      <c r="A23" s="616" t="s">
        <v>542</v>
      </c>
      <c r="B23" s="617" t="s">
        <v>2370</v>
      </c>
      <c r="C23" s="618" t="s">
        <v>2371</v>
      </c>
      <c r="D23" s="618">
        <v>195.58887260186501</v>
      </c>
      <c r="E23" s="618">
        <v>30</v>
      </c>
      <c r="F23" s="619">
        <v>0.15338295886119821</v>
      </c>
      <c r="G23" s="618">
        <v>-165.58887260186501</v>
      </c>
      <c r="H23" s="618" t="s">
        <v>2</v>
      </c>
      <c r="I23"/>
    </row>
    <row r="24" spans="1:9" ht="14.4" customHeight="1" x14ac:dyDescent="0.3">
      <c r="A24" s="616" t="s">
        <v>542</v>
      </c>
      <c r="B24" s="617" t="s">
        <v>2372</v>
      </c>
      <c r="C24" s="618" t="s">
        <v>2373</v>
      </c>
      <c r="D24" s="618">
        <v>4199.7661685165995</v>
      </c>
      <c r="E24" s="618">
        <v>5015</v>
      </c>
      <c r="F24" s="619">
        <v>1.1941141003503415</v>
      </c>
      <c r="G24" s="618">
        <v>815.23383148340054</v>
      </c>
      <c r="H24" s="618" t="s">
        <v>2</v>
      </c>
      <c r="I24"/>
    </row>
    <row r="25" spans="1:9" ht="14.4" customHeight="1" x14ac:dyDescent="0.3">
      <c r="A25" s="616" t="s">
        <v>542</v>
      </c>
      <c r="B25" s="617" t="s">
        <v>6</v>
      </c>
      <c r="C25" s="618" t="s">
        <v>543</v>
      </c>
      <c r="D25" s="618">
        <v>38851.629716073767</v>
      </c>
      <c r="E25" s="618">
        <v>38977.97</v>
      </c>
      <c r="F25" s="619">
        <v>1.0032518657479628</v>
      </c>
      <c r="G25" s="618">
        <v>126.34028392623441</v>
      </c>
      <c r="H25" s="618" t="s">
        <v>544</v>
      </c>
      <c r="I25"/>
    </row>
    <row r="26" spans="1:9" ht="14.4" customHeight="1" x14ac:dyDescent="0.3">
      <c r="A26" s="616" t="s">
        <v>529</v>
      </c>
      <c r="B26" s="617" t="s">
        <v>529</v>
      </c>
      <c r="C26" s="618" t="s">
        <v>529</v>
      </c>
      <c r="D26" s="618" t="s">
        <v>529</v>
      </c>
      <c r="E26" s="618" t="s">
        <v>529</v>
      </c>
      <c r="F26" s="619" t="s">
        <v>529</v>
      </c>
      <c r="G26" s="618" t="s">
        <v>529</v>
      </c>
      <c r="H26" s="618" t="s">
        <v>545</v>
      </c>
      <c r="I26"/>
    </row>
    <row r="27" spans="1:9" ht="14.4" customHeight="1" x14ac:dyDescent="0.3">
      <c r="A27" s="616" t="s">
        <v>546</v>
      </c>
      <c r="B27" s="617" t="s">
        <v>2352</v>
      </c>
      <c r="C27" s="618" t="s">
        <v>2353</v>
      </c>
      <c r="D27" s="618">
        <v>18059.134223115168</v>
      </c>
      <c r="E27" s="618">
        <v>17829.199999999997</v>
      </c>
      <c r="F27" s="619">
        <v>0.9872677050696671</v>
      </c>
      <c r="G27" s="618">
        <v>-229.93422311517133</v>
      </c>
      <c r="H27" s="618" t="s">
        <v>2</v>
      </c>
      <c r="I27"/>
    </row>
    <row r="28" spans="1:9" ht="14.4" customHeight="1" x14ac:dyDescent="0.3">
      <c r="A28" s="616" t="s">
        <v>546</v>
      </c>
      <c r="B28" s="617" t="s">
        <v>2354</v>
      </c>
      <c r="C28" s="618" t="s">
        <v>2355</v>
      </c>
      <c r="D28" s="618">
        <v>13592.325936946567</v>
      </c>
      <c r="E28" s="618">
        <v>13051.749999999998</v>
      </c>
      <c r="F28" s="619">
        <v>0.96022932797122096</v>
      </c>
      <c r="G28" s="618">
        <v>-540.57593694656862</v>
      </c>
      <c r="H28" s="618" t="s">
        <v>2</v>
      </c>
      <c r="I28"/>
    </row>
    <row r="29" spans="1:9" ht="14.4" customHeight="1" x14ac:dyDescent="0.3">
      <c r="A29" s="616" t="s">
        <v>546</v>
      </c>
      <c r="B29" s="617" t="s">
        <v>2366</v>
      </c>
      <c r="C29" s="618" t="s">
        <v>2367</v>
      </c>
      <c r="D29" s="618">
        <v>8472.607938222749</v>
      </c>
      <c r="E29" s="618">
        <v>8170</v>
      </c>
      <c r="F29" s="619">
        <v>0.96428396776657355</v>
      </c>
      <c r="G29" s="618">
        <v>-302.607938222749</v>
      </c>
      <c r="H29" s="618" t="s">
        <v>2</v>
      </c>
      <c r="I29"/>
    </row>
    <row r="30" spans="1:9" ht="14.4" customHeight="1" x14ac:dyDescent="0.3">
      <c r="A30" s="616" t="s">
        <v>546</v>
      </c>
      <c r="B30" s="617" t="s">
        <v>2370</v>
      </c>
      <c r="C30" s="618" t="s">
        <v>2371</v>
      </c>
      <c r="D30" s="618">
        <v>293.72524749126165</v>
      </c>
      <c r="E30" s="618">
        <v>336</v>
      </c>
      <c r="F30" s="619">
        <v>1.143926178868897</v>
      </c>
      <c r="G30" s="618">
        <v>42.274752508738345</v>
      </c>
      <c r="H30" s="618" t="s">
        <v>2</v>
      </c>
      <c r="I30"/>
    </row>
    <row r="31" spans="1:9" ht="14.4" customHeight="1" x14ac:dyDescent="0.3">
      <c r="A31" s="616" t="s">
        <v>546</v>
      </c>
      <c r="B31" s="617" t="s">
        <v>2372</v>
      </c>
      <c r="C31" s="618" t="s">
        <v>2373</v>
      </c>
      <c r="D31" s="618">
        <v>2576.6183230517499</v>
      </c>
      <c r="E31" s="618">
        <v>3331</v>
      </c>
      <c r="F31" s="619">
        <v>1.2927797532910343</v>
      </c>
      <c r="G31" s="618">
        <v>754.38167694825006</v>
      </c>
      <c r="H31" s="618" t="s">
        <v>2</v>
      </c>
      <c r="I31"/>
    </row>
    <row r="32" spans="1:9" ht="14.4" customHeight="1" x14ac:dyDescent="0.3">
      <c r="A32" s="616" t="s">
        <v>546</v>
      </c>
      <c r="B32" s="617" t="s">
        <v>6</v>
      </c>
      <c r="C32" s="618" t="s">
        <v>547</v>
      </c>
      <c r="D32" s="618">
        <v>43391.656248084728</v>
      </c>
      <c r="E32" s="618">
        <v>42717.95</v>
      </c>
      <c r="F32" s="619">
        <v>0.98447382961754382</v>
      </c>
      <c r="G32" s="618">
        <v>-673.70624808473076</v>
      </c>
      <c r="H32" s="618" t="s">
        <v>544</v>
      </c>
      <c r="I32"/>
    </row>
    <row r="33" spans="1:9" ht="14.4" customHeight="1" x14ac:dyDescent="0.3">
      <c r="A33" s="616" t="s">
        <v>529</v>
      </c>
      <c r="B33" s="617" t="s">
        <v>529</v>
      </c>
      <c r="C33" s="618" t="s">
        <v>529</v>
      </c>
      <c r="D33" s="618" t="s">
        <v>529</v>
      </c>
      <c r="E33" s="618" t="s">
        <v>529</v>
      </c>
      <c r="F33" s="619" t="s">
        <v>529</v>
      </c>
      <c r="G33" s="618" t="s">
        <v>529</v>
      </c>
      <c r="H33" s="618" t="s">
        <v>545</v>
      </c>
      <c r="I33"/>
    </row>
    <row r="34" spans="1:9" ht="14.4" customHeight="1" x14ac:dyDescent="0.3">
      <c r="A34" s="616" t="s">
        <v>548</v>
      </c>
      <c r="B34" s="617" t="s">
        <v>2352</v>
      </c>
      <c r="C34" s="618" t="s">
        <v>2353</v>
      </c>
      <c r="D34" s="618">
        <v>14477.743434612967</v>
      </c>
      <c r="E34" s="618">
        <v>22991.730000000007</v>
      </c>
      <c r="F34" s="619">
        <v>1.588074143172896</v>
      </c>
      <c r="G34" s="618">
        <v>8513.9865653870402</v>
      </c>
      <c r="H34" s="618" t="s">
        <v>2</v>
      </c>
      <c r="I34"/>
    </row>
    <row r="35" spans="1:9" ht="14.4" customHeight="1" x14ac:dyDescent="0.3">
      <c r="A35" s="616" t="s">
        <v>548</v>
      </c>
      <c r="B35" s="617" t="s">
        <v>2354</v>
      </c>
      <c r="C35" s="618" t="s">
        <v>2355</v>
      </c>
      <c r="D35" s="618">
        <v>14768.367077361816</v>
      </c>
      <c r="E35" s="618">
        <v>10428.65</v>
      </c>
      <c r="F35" s="619">
        <v>0.70614780533088883</v>
      </c>
      <c r="G35" s="618">
        <v>-4339.7170773618163</v>
      </c>
      <c r="H35" s="618" t="s">
        <v>2</v>
      </c>
      <c r="I35"/>
    </row>
    <row r="36" spans="1:9" ht="14.4" customHeight="1" x14ac:dyDescent="0.3">
      <c r="A36" s="616" t="s">
        <v>548</v>
      </c>
      <c r="B36" s="617" t="s">
        <v>2366</v>
      </c>
      <c r="C36" s="618" t="s">
        <v>2367</v>
      </c>
      <c r="D36" s="618">
        <v>7704.9089706255172</v>
      </c>
      <c r="E36" s="618">
        <v>2451</v>
      </c>
      <c r="F36" s="619">
        <v>0.318108884782972</v>
      </c>
      <c r="G36" s="618">
        <v>-5253.9089706255172</v>
      </c>
      <c r="H36" s="618" t="s">
        <v>2</v>
      </c>
      <c r="I36"/>
    </row>
    <row r="37" spans="1:9" ht="14.4" customHeight="1" x14ac:dyDescent="0.3">
      <c r="A37" s="616" t="s">
        <v>548</v>
      </c>
      <c r="B37" s="617" t="s">
        <v>2370</v>
      </c>
      <c r="C37" s="618" t="s">
        <v>2371</v>
      </c>
      <c r="D37" s="618">
        <v>386.04866637675832</v>
      </c>
      <c r="E37" s="618">
        <v>394</v>
      </c>
      <c r="F37" s="619">
        <v>1.0205967130980365</v>
      </c>
      <c r="G37" s="618">
        <v>7.9513336232416805</v>
      </c>
      <c r="H37" s="618" t="s">
        <v>2</v>
      </c>
      <c r="I37"/>
    </row>
    <row r="38" spans="1:9" ht="14.4" customHeight="1" x14ac:dyDescent="0.3">
      <c r="A38" s="616" t="s">
        <v>548</v>
      </c>
      <c r="B38" s="617" t="s">
        <v>2372</v>
      </c>
      <c r="C38" s="618" t="s">
        <v>2373</v>
      </c>
      <c r="D38" s="618">
        <v>3721.5942165411666</v>
      </c>
      <c r="E38" s="618">
        <v>755</v>
      </c>
      <c r="F38" s="619">
        <v>0.20287004871307374</v>
      </c>
      <c r="G38" s="618">
        <v>-2966.5942165411666</v>
      </c>
      <c r="H38" s="618" t="s">
        <v>2</v>
      </c>
      <c r="I38"/>
    </row>
    <row r="39" spans="1:9" ht="14.4" customHeight="1" x14ac:dyDescent="0.3">
      <c r="A39" s="616" t="s">
        <v>548</v>
      </c>
      <c r="B39" s="617" t="s">
        <v>6</v>
      </c>
      <c r="C39" s="618" t="s">
        <v>549</v>
      </c>
      <c r="D39" s="618">
        <v>41337.538736812159</v>
      </c>
      <c r="E39" s="618">
        <v>37020.380000000005</v>
      </c>
      <c r="F39" s="619">
        <v>0.89556323698179907</v>
      </c>
      <c r="G39" s="618">
        <v>-4317.1587368121545</v>
      </c>
      <c r="H39" s="618" t="s">
        <v>544</v>
      </c>
      <c r="I39"/>
    </row>
    <row r="40" spans="1:9" ht="14.4" customHeight="1" x14ac:dyDescent="0.3">
      <c r="A40" s="616" t="s">
        <v>529</v>
      </c>
      <c r="B40" s="617" t="s">
        <v>529</v>
      </c>
      <c r="C40" s="618" t="s">
        <v>529</v>
      </c>
      <c r="D40" s="618" t="s">
        <v>529</v>
      </c>
      <c r="E40" s="618" t="s">
        <v>529</v>
      </c>
      <c r="F40" s="619" t="s">
        <v>529</v>
      </c>
      <c r="G40" s="618" t="s">
        <v>529</v>
      </c>
      <c r="H40" s="618" t="s">
        <v>545</v>
      </c>
      <c r="I40"/>
    </row>
    <row r="41" spans="1:9" ht="14.4" customHeight="1" x14ac:dyDescent="0.3">
      <c r="A41" s="616" t="s">
        <v>550</v>
      </c>
      <c r="B41" s="617" t="s">
        <v>2352</v>
      </c>
      <c r="C41" s="618" t="s">
        <v>2353</v>
      </c>
      <c r="D41" s="618">
        <v>16074.942306173702</v>
      </c>
      <c r="E41" s="618">
        <v>7720.75</v>
      </c>
      <c r="F41" s="619">
        <v>0.48029721369729511</v>
      </c>
      <c r="G41" s="618">
        <v>-8354.1923061737016</v>
      </c>
      <c r="H41" s="618" t="s">
        <v>2</v>
      </c>
      <c r="I41"/>
    </row>
    <row r="42" spans="1:9" ht="14.4" customHeight="1" x14ac:dyDescent="0.3">
      <c r="A42" s="616" t="s">
        <v>550</v>
      </c>
      <c r="B42" s="617" t="s">
        <v>2354</v>
      </c>
      <c r="C42" s="618" t="s">
        <v>2355</v>
      </c>
      <c r="D42" s="618">
        <v>6019.6596515143328</v>
      </c>
      <c r="E42" s="618">
        <v>3167.7500000000005</v>
      </c>
      <c r="F42" s="619">
        <v>0.52623407026061797</v>
      </c>
      <c r="G42" s="618">
        <v>-2851.9096515143324</v>
      </c>
      <c r="H42" s="618" t="s">
        <v>2</v>
      </c>
      <c r="I42"/>
    </row>
    <row r="43" spans="1:9" ht="14.4" customHeight="1" x14ac:dyDescent="0.3">
      <c r="A43" s="616" t="s">
        <v>550</v>
      </c>
      <c r="B43" s="617" t="s">
        <v>2370</v>
      </c>
      <c r="C43" s="618" t="s">
        <v>2371</v>
      </c>
      <c r="D43" s="618">
        <v>686.27074704885172</v>
      </c>
      <c r="E43" s="618">
        <v>640</v>
      </c>
      <c r="F43" s="619">
        <v>0.93257654176893257</v>
      </c>
      <c r="G43" s="618">
        <v>-46.270747048851717</v>
      </c>
      <c r="H43" s="618" t="s">
        <v>2</v>
      </c>
      <c r="I43"/>
    </row>
    <row r="44" spans="1:9" ht="14.4" customHeight="1" x14ac:dyDescent="0.3">
      <c r="A44" s="616" t="s">
        <v>550</v>
      </c>
      <c r="B44" s="617" t="s">
        <v>2372</v>
      </c>
      <c r="C44" s="618" t="s">
        <v>2373</v>
      </c>
      <c r="D44" s="618">
        <v>2161.0870658101835</v>
      </c>
      <c r="E44" s="618">
        <v>1159</v>
      </c>
      <c r="F44" s="619">
        <v>0.5363041676275524</v>
      </c>
      <c r="G44" s="618">
        <v>-1002.0870658101835</v>
      </c>
      <c r="H44" s="618" t="s">
        <v>2</v>
      </c>
      <c r="I44"/>
    </row>
    <row r="45" spans="1:9" ht="14.4" customHeight="1" x14ac:dyDescent="0.3">
      <c r="A45" s="616" t="s">
        <v>550</v>
      </c>
      <c r="B45" s="617" t="s">
        <v>6</v>
      </c>
      <c r="C45" s="618" t="s">
        <v>551</v>
      </c>
      <c r="D45" s="618">
        <v>24941.95977054707</v>
      </c>
      <c r="E45" s="618">
        <v>12687.5</v>
      </c>
      <c r="F45" s="619">
        <v>0.50868095838171246</v>
      </c>
      <c r="G45" s="618">
        <v>-12254.45977054707</v>
      </c>
      <c r="H45" s="618" t="s">
        <v>544</v>
      </c>
      <c r="I45"/>
    </row>
    <row r="46" spans="1:9" ht="14.4" customHeight="1" x14ac:dyDescent="0.3">
      <c r="A46" s="616" t="s">
        <v>529</v>
      </c>
      <c r="B46" s="617" t="s">
        <v>529</v>
      </c>
      <c r="C46" s="618" t="s">
        <v>529</v>
      </c>
      <c r="D46" s="618" t="s">
        <v>529</v>
      </c>
      <c r="E46" s="618" t="s">
        <v>529</v>
      </c>
      <c r="F46" s="619" t="s">
        <v>529</v>
      </c>
      <c r="G46" s="618" t="s">
        <v>529</v>
      </c>
      <c r="H46" s="618" t="s">
        <v>545</v>
      </c>
      <c r="I46"/>
    </row>
    <row r="47" spans="1:9" ht="14.4" customHeight="1" x14ac:dyDescent="0.3">
      <c r="A47" s="616" t="s">
        <v>552</v>
      </c>
      <c r="B47" s="617" t="s">
        <v>2350</v>
      </c>
      <c r="C47" s="618" t="s">
        <v>2351</v>
      </c>
      <c r="D47" s="618">
        <v>1744.4681523414167</v>
      </c>
      <c r="E47" s="618">
        <v>914.76</v>
      </c>
      <c r="F47" s="619">
        <v>0.52437758681476276</v>
      </c>
      <c r="G47" s="618">
        <v>-829.70815234141673</v>
      </c>
      <c r="H47" s="618" t="s">
        <v>2</v>
      </c>
      <c r="I47"/>
    </row>
    <row r="48" spans="1:9" ht="14.4" customHeight="1" x14ac:dyDescent="0.3">
      <c r="A48" s="616" t="s">
        <v>552</v>
      </c>
      <c r="B48" s="617" t="s">
        <v>2352</v>
      </c>
      <c r="C48" s="618" t="s">
        <v>2353</v>
      </c>
      <c r="D48" s="618">
        <v>25397.890066705335</v>
      </c>
      <c r="E48" s="618">
        <v>28580.29</v>
      </c>
      <c r="F48" s="619">
        <v>1.1253017445518652</v>
      </c>
      <c r="G48" s="618">
        <v>3182.399933294666</v>
      </c>
      <c r="H48" s="618" t="s">
        <v>2</v>
      </c>
      <c r="I48"/>
    </row>
    <row r="49" spans="1:9" ht="14.4" customHeight="1" x14ac:dyDescent="0.3">
      <c r="A49" s="616" t="s">
        <v>552</v>
      </c>
      <c r="B49" s="617" t="s">
        <v>2354</v>
      </c>
      <c r="C49" s="618" t="s">
        <v>2355</v>
      </c>
      <c r="D49" s="618">
        <v>35348.560371929671</v>
      </c>
      <c r="E49" s="618">
        <v>27819.730000000003</v>
      </c>
      <c r="F49" s="619">
        <v>0.78701168328460924</v>
      </c>
      <c r="G49" s="618">
        <v>-7528.8303719296673</v>
      </c>
      <c r="H49" s="618" t="s">
        <v>2</v>
      </c>
      <c r="I49"/>
    </row>
    <row r="50" spans="1:9" ht="14.4" customHeight="1" x14ac:dyDescent="0.3">
      <c r="A50" s="616" t="s">
        <v>552</v>
      </c>
      <c r="B50" s="617" t="s">
        <v>2358</v>
      </c>
      <c r="C50" s="618" t="s">
        <v>2359</v>
      </c>
      <c r="D50" s="618">
        <v>5161.1690812205334</v>
      </c>
      <c r="E50" s="618">
        <v>4423.88</v>
      </c>
      <c r="F50" s="619">
        <v>0.85714688482048795</v>
      </c>
      <c r="G50" s="618">
        <v>-737.28908122053326</v>
      </c>
      <c r="H50" s="618" t="s">
        <v>2</v>
      </c>
      <c r="I50"/>
    </row>
    <row r="51" spans="1:9" ht="14.4" customHeight="1" x14ac:dyDescent="0.3">
      <c r="A51" s="616" t="s">
        <v>552</v>
      </c>
      <c r="B51" s="617" t="s">
        <v>2366</v>
      </c>
      <c r="C51" s="618" t="s">
        <v>2367</v>
      </c>
      <c r="D51" s="618">
        <v>7879.0012835071675</v>
      </c>
      <c r="E51" s="618">
        <v>6167</v>
      </c>
      <c r="F51" s="619">
        <v>0.78271341482189638</v>
      </c>
      <c r="G51" s="618">
        <v>-1712.0012835071675</v>
      </c>
      <c r="H51" s="618" t="s">
        <v>2</v>
      </c>
      <c r="I51"/>
    </row>
    <row r="52" spans="1:9" ht="14.4" customHeight="1" x14ac:dyDescent="0.3">
      <c r="A52" s="616" t="s">
        <v>552</v>
      </c>
      <c r="B52" s="617" t="s">
        <v>2370</v>
      </c>
      <c r="C52" s="618" t="s">
        <v>2371</v>
      </c>
      <c r="D52" s="618">
        <v>536.67261459550161</v>
      </c>
      <c r="E52" s="618">
        <v>677</v>
      </c>
      <c r="F52" s="619">
        <v>1.2614767021608979</v>
      </c>
      <c r="G52" s="618">
        <v>140.32738540449839</v>
      </c>
      <c r="H52" s="618" t="s">
        <v>2</v>
      </c>
      <c r="I52"/>
    </row>
    <row r="53" spans="1:9" ht="14.4" customHeight="1" x14ac:dyDescent="0.3">
      <c r="A53" s="616" t="s">
        <v>552</v>
      </c>
      <c r="B53" s="617" t="s">
        <v>2372</v>
      </c>
      <c r="C53" s="618" t="s">
        <v>2373</v>
      </c>
      <c r="D53" s="618">
        <v>7646.1875544405839</v>
      </c>
      <c r="E53" s="618">
        <v>6321</v>
      </c>
      <c r="F53" s="619">
        <v>0.82668649637413472</v>
      </c>
      <c r="G53" s="618">
        <v>-1325.1875544405839</v>
      </c>
      <c r="H53" s="618" t="s">
        <v>2</v>
      </c>
      <c r="I53"/>
    </row>
    <row r="54" spans="1:9" ht="14.4" customHeight="1" x14ac:dyDescent="0.3">
      <c r="A54" s="616" t="s">
        <v>552</v>
      </c>
      <c r="B54" s="617" t="s">
        <v>6</v>
      </c>
      <c r="C54" s="618" t="s">
        <v>553</v>
      </c>
      <c r="D54" s="618">
        <v>83713.949124740204</v>
      </c>
      <c r="E54" s="618">
        <v>74903.66</v>
      </c>
      <c r="F54" s="619">
        <v>0.89475721529261276</v>
      </c>
      <c r="G54" s="618">
        <v>-8810.2891247402004</v>
      </c>
      <c r="H54" s="618" t="s">
        <v>544</v>
      </c>
      <c r="I54"/>
    </row>
    <row r="55" spans="1:9" ht="14.4" customHeight="1" x14ac:dyDescent="0.3">
      <c r="A55" s="616" t="s">
        <v>529</v>
      </c>
      <c r="B55" s="617" t="s">
        <v>529</v>
      </c>
      <c r="C55" s="618" t="s">
        <v>529</v>
      </c>
      <c r="D55" s="618" t="s">
        <v>529</v>
      </c>
      <c r="E55" s="618" t="s">
        <v>529</v>
      </c>
      <c r="F55" s="619" t="s">
        <v>529</v>
      </c>
      <c r="G55" s="618" t="s">
        <v>529</v>
      </c>
      <c r="H55" s="618" t="s">
        <v>545</v>
      </c>
      <c r="I55"/>
    </row>
    <row r="56" spans="1:9" ht="14.4" customHeight="1" x14ac:dyDescent="0.3">
      <c r="A56" s="616" t="s">
        <v>554</v>
      </c>
      <c r="B56" s="617" t="s">
        <v>2352</v>
      </c>
      <c r="C56" s="618" t="s">
        <v>2353</v>
      </c>
      <c r="D56" s="618">
        <v>92887.396460182325</v>
      </c>
      <c r="E56" s="618">
        <v>62943.390000000007</v>
      </c>
      <c r="F56" s="619">
        <v>0.67763111464731063</v>
      </c>
      <c r="G56" s="618">
        <v>-29944.006460182318</v>
      </c>
      <c r="H56" s="618" t="s">
        <v>2</v>
      </c>
      <c r="I56"/>
    </row>
    <row r="57" spans="1:9" ht="14.4" customHeight="1" x14ac:dyDescent="0.3">
      <c r="A57" s="616" t="s">
        <v>554</v>
      </c>
      <c r="B57" s="617" t="s">
        <v>2354</v>
      </c>
      <c r="C57" s="618" t="s">
        <v>2355</v>
      </c>
      <c r="D57" s="618">
        <v>728974.82370189007</v>
      </c>
      <c r="E57" s="618">
        <v>1144657.3499999996</v>
      </c>
      <c r="F57" s="619">
        <v>1.5702289198235746</v>
      </c>
      <c r="G57" s="618">
        <v>415682.52629810956</v>
      </c>
      <c r="H57" s="618" t="s">
        <v>2</v>
      </c>
      <c r="I57"/>
    </row>
    <row r="58" spans="1:9" ht="14.4" customHeight="1" x14ac:dyDescent="0.3">
      <c r="A58" s="616" t="s">
        <v>554</v>
      </c>
      <c r="B58" s="617" t="s">
        <v>2356</v>
      </c>
      <c r="C58" s="618" t="s">
        <v>2357</v>
      </c>
      <c r="D58" s="618">
        <v>962166.14859795163</v>
      </c>
      <c r="E58" s="618">
        <v>1048003.7900000002</v>
      </c>
      <c r="F58" s="619">
        <v>1.0892129093578373</v>
      </c>
      <c r="G58" s="618">
        <v>85837.641402048524</v>
      </c>
      <c r="H58" s="618" t="s">
        <v>2</v>
      </c>
      <c r="I58"/>
    </row>
    <row r="59" spans="1:9" ht="14.4" customHeight="1" x14ac:dyDescent="0.3">
      <c r="A59" s="616" t="s">
        <v>554</v>
      </c>
      <c r="B59" s="617" t="s">
        <v>2360</v>
      </c>
      <c r="C59" s="618" t="s">
        <v>2361</v>
      </c>
      <c r="D59" s="618">
        <v>209166.55404303331</v>
      </c>
      <c r="E59" s="618">
        <v>32357.119999999995</v>
      </c>
      <c r="F59" s="619">
        <v>0.15469547771649447</v>
      </c>
      <c r="G59" s="618">
        <v>-176809.43404303331</v>
      </c>
      <c r="H59" s="618" t="s">
        <v>2</v>
      </c>
      <c r="I59"/>
    </row>
    <row r="60" spans="1:9" ht="14.4" customHeight="1" x14ac:dyDescent="0.3">
      <c r="A60" s="616" t="s">
        <v>554</v>
      </c>
      <c r="B60" s="617" t="s">
        <v>2362</v>
      </c>
      <c r="C60" s="618" t="s">
        <v>2363</v>
      </c>
      <c r="D60" s="618">
        <v>5166663.8847283833</v>
      </c>
      <c r="E60" s="618">
        <v>5817765.3200000124</v>
      </c>
      <c r="F60" s="619">
        <v>1.1260197004872241</v>
      </c>
      <c r="G60" s="618">
        <v>651101.43527162913</v>
      </c>
      <c r="H60" s="618" t="s">
        <v>2</v>
      </c>
      <c r="I60"/>
    </row>
    <row r="61" spans="1:9" ht="14.4" customHeight="1" x14ac:dyDescent="0.3">
      <c r="A61" s="616" t="s">
        <v>554</v>
      </c>
      <c r="B61" s="617" t="s">
        <v>2364</v>
      </c>
      <c r="C61" s="618" t="s">
        <v>2365</v>
      </c>
      <c r="D61" s="618">
        <v>4999.9903525601167</v>
      </c>
      <c r="E61" s="618">
        <v>36179</v>
      </c>
      <c r="F61" s="619">
        <v>7.2358139614160404</v>
      </c>
      <c r="G61" s="618">
        <v>31179.009647439882</v>
      </c>
      <c r="H61" s="618" t="s">
        <v>2</v>
      </c>
      <c r="I61"/>
    </row>
    <row r="62" spans="1:9" ht="14.4" customHeight="1" x14ac:dyDescent="0.3">
      <c r="A62" s="616" t="s">
        <v>554</v>
      </c>
      <c r="B62" s="617" t="s">
        <v>2368</v>
      </c>
      <c r="C62" s="618" t="s">
        <v>2369</v>
      </c>
      <c r="D62" s="618">
        <v>125637.076757068</v>
      </c>
      <c r="E62" s="618">
        <v>118491.97</v>
      </c>
      <c r="F62" s="619">
        <v>0.94312899550437812</v>
      </c>
      <c r="G62" s="618">
        <v>-7145.1067570680025</v>
      </c>
      <c r="H62" s="618" t="s">
        <v>2</v>
      </c>
      <c r="I62"/>
    </row>
    <row r="63" spans="1:9" ht="14.4" customHeight="1" x14ac:dyDescent="0.3">
      <c r="A63" s="616" t="s">
        <v>554</v>
      </c>
      <c r="B63" s="617" t="s">
        <v>2370</v>
      </c>
      <c r="C63" s="618" t="s">
        <v>2371</v>
      </c>
      <c r="D63" s="618">
        <v>44746.745337672335</v>
      </c>
      <c r="E63" s="618">
        <v>24908.7</v>
      </c>
      <c r="F63" s="619">
        <v>0.556659480193062</v>
      </c>
      <c r="G63" s="618">
        <v>-19838.045337672334</v>
      </c>
      <c r="H63" s="618" t="s">
        <v>2</v>
      </c>
      <c r="I63"/>
    </row>
    <row r="64" spans="1:9" ht="14.4" customHeight="1" x14ac:dyDescent="0.3">
      <c r="A64" s="616" t="s">
        <v>554</v>
      </c>
      <c r="B64" s="617" t="s">
        <v>2372</v>
      </c>
      <c r="C64" s="618" t="s">
        <v>2373</v>
      </c>
      <c r="D64" s="618">
        <v>29535.330963131168</v>
      </c>
      <c r="E64" s="618">
        <v>28230.6</v>
      </c>
      <c r="F64" s="619">
        <v>0.95582473869143847</v>
      </c>
      <c r="G64" s="618">
        <v>-1304.7309631311691</v>
      </c>
      <c r="H64" s="618" t="s">
        <v>2</v>
      </c>
      <c r="I64"/>
    </row>
    <row r="65" spans="1:9" ht="14.4" customHeight="1" x14ac:dyDescent="0.3">
      <c r="A65" s="616" t="s">
        <v>554</v>
      </c>
      <c r="B65" s="617" t="s">
        <v>6</v>
      </c>
      <c r="C65" s="618" t="s">
        <v>555</v>
      </c>
      <c r="D65" s="618">
        <v>7406834.7842210038</v>
      </c>
      <c r="E65" s="618">
        <v>8313537.2400000114</v>
      </c>
      <c r="F65" s="619">
        <v>1.1224142946607345</v>
      </c>
      <c r="G65" s="618">
        <v>906702.45577900764</v>
      </c>
      <c r="H65" s="618" t="s">
        <v>544</v>
      </c>
      <c r="I65"/>
    </row>
    <row r="66" spans="1:9" ht="14.4" customHeight="1" x14ac:dyDescent="0.3">
      <c r="A66" s="616" t="s">
        <v>529</v>
      </c>
      <c r="B66" s="617" t="s">
        <v>529</v>
      </c>
      <c r="C66" s="618" t="s">
        <v>529</v>
      </c>
      <c r="D66" s="618" t="s">
        <v>529</v>
      </c>
      <c r="E66" s="618" t="s">
        <v>529</v>
      </c>
      <c r="F66" s="619" t="s">
        <v>529</v>
      </c>
      <c r="G66" s="618" t="s">
        <v>529</v>
      </c>
      <c r="H66" s="618" t="s">
        <v>545</v>
      </c>
      <c r="I66"/>
    </row>
    <row r="67" spans="1:9" ht="14.4" customHeight="1" x14ac:dyDescent="0.3">
      <c r="A67" s="616" t="s">
        <v>528</v>
      </c>
      <c r="B67" s="617" t="s">
        <v>6</v>
      </c>
      <c r="C67" s="618" t="s">
        <v>530</v>
      </c>
      <c r="D67" s="618">
        <v>7639071.5178172626</v>
      </c>
      <c r="E67" s="618">
        <v>8519844.7000000123</v>
      </c>
      <c r="F67" s="619">
        <v>1.1152984600456282</v>
      </c>
      <c r="G67" s="618">
        <v>880773.18218274973</v>
      </c>
      <c r="H67" s="618" t="s">
        <v>541</v>
      </c>
      <c r="I67"/>
    </row>
  </sheetData>
  <autoFilter ref="A3:G3"/>
  <mergeCells count="1">
    <mergeCell ref="A1:G1"/>
  </mergeCells>
  <conditionalFormatting sqref="F18 F68:F65536">
    <cfRule type="cellIs" dxfId="33" priority="15" stopIfTrue="1" operator="greaterThan">
      <formula>1</formula>
    </cfRule>
  </conditionalFormatting>
  <conditionalFormatting sqref="G4:G17">
    <cfRule type="cellIs" dxfId="32" priority="9" operator="greaterThan">
      <formula>0</formula>
    </cfRule>
  </conditionalFormatting>
  <conditionalFormatting sqref="B4:B17">
    <cfRule type="expression" dxfId="31" priority="12">
      <formula>AND(LEFT(H4,6)&lt;&gt;"mezera",H4&lt;&gt;"")</formula>
    </cfRule>
  </conditionalFormatting>
  <conditionalFormatting sqref="A4:A17">
    <cfRule type="expression" dxfId="30" priority="10">
      <formula>AND(H4&lt;&gt;"",H4&lt;&gt;"mezeraKL")</formula>
    </cfRule>
  </conditionalFormatting>
  <conditionalFormatting sqref="F4:F17">
    <cfRule type="cellIs" dxfId="29" priority="8" operator="greaterThan">
      <formula>1</formula>
    </cfRule>
  </conditionalFormatting>
  <conditionalFormatting sqref="B4:G17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7">
    <cfRule type="expression" dxfId="26" priority="14">
      <formula>$H4&lt;&gt;""</formula>
    </cfRule>
  </conditionalFormatting>
  <conditionalFormatting sqref="G19:G67">
    <cfRule type="cellIs" dxfId="25" priority="1" operator="greaterThan">
      <formula>0</formula>
    </cfRule>
  </conditionalFormatting>
  <conditionalFormatting sqref="F19:F67">
    <cfRule type="cellIs" dxfId="24" priority="2" operator="greaterThan">
      <formula>1</formula>
    </cfRule>
  </conditionalFormatting>
  <conditionalFormatting sqref="B19:B67">
    <cfRule type="expression" dxfId="23" priority="5">
      <formula>AND(LEFT(H19,6)&lt;&gt;"mezera",H19&lt;&gt;"")</formula>
    </cfRule>
  </conditionalFormatting>
  <conditionalFormatting sqref="A19:A67">
    <cfRule type="expression" dxfId="22" priority="3">
      <formula>AND(H19&lt;&gt;"",H19&lt;&gt;"mezeraKL")</formula>
    </cfRule>
  </conditionalFormatting>
  <conditionalFormatting sqref="B19:G67">
    <cfRule type="expression" dxfId="21" priority="4">
      <formula>OR($H19="KL",$H19="SumaKL")</formula>
    </cfRule>
    <cfRule type="expression" dxfId="20" priority="6">
      <formula>$H19="SumaNS"</formula>
    </cfRule>
  </conditionalFormatting>
  <conditionalFormatting sqref="A19:G67">
    <cfRule type="expression" dxfId="19" priority="7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3410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82.06124558142217</v>
      </c>
      <c r="J3" s="213">
        <f>SUBTOTAL(9,J5:J1048576)</f>
        <v>103823</v>
      </c>
      <c r="K3" s="214">
        <f>SUBTOTAL(9,K5:K1048576)</f>
        <v>8519844.6999999937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528</v>
      </c>
      <c r="B5" s="697" t="s">
        <v>530</v>
      </c>
      <c r="C5" s="700" t="s">
        <v>542</v>
      </c>
      <c r="D5" s="722" t="s">
        <v>543</v>
      </c>
      <c r="E5" s="700" t="s">
        <v>2352</v>
      </c>
      <c r="F5" s="722" t="s">
        <v>2353</v>
      </c>
      <c r="G5" s="700" t="s">
        <v>2374</v>
      </c>
      <c r="H5" s="700" t="s">
        <v>2375</v>
      </c>
      <c r="I5" s="235">
        <v>260.3</v>
      </c>
      <c r="J5" s="235">
        <v>4</v>
      </c>
      <c r="K5" s="712">
        <v>1041.2</v>
      </c>
    </row>
    <row r="6" spans="1:11" ht="14.4" customHeight="1" x14ac:dyDescent="0.3">
      <c r="A6" s="680" t="s">
        <v>528</v>
      </c>
      <c r="B6" s="671" t="s">
        <v>530</v>
      </c>
      <c r="C6" s="705" t="s">
        <v>542</v>
      </c>
      <c r="D6" s="723" t="s">
        <v>543</v>
      </c>
      <c r="E6" s="705" t="s">
        <v>2352</v>
      </c>
      <c r="F6" s="723" t="s">
        <v>2353</v>
      </c>
      <c r="G6" s="705" t="s">
        <v>2376</v>
      </c>
      <c r="H6" s="705" t="s">
        <v>2377</v>
      </c>
      <c r="I6" s="238">
        <v>3.585</v>
      </c>
      <c r="J6" s="238">
        <v>40</v>
      </c>
      <c r="K6" s="713">
        <v>143.39999999999998</v>
      </c>
    </row>
    <row r="7" spans="1:11" ht="14.4" customHeight="1" x14ac:dyDescent="0.3">
      <c r="A7" s="680" t="s">
        <v>528</v>
      </c>
      <c r="B7" s="671" t="s">
        <v>530</v>
      </c>
      <c r="C7" s="705" t="s">
        <v>542</v>
      </c>
      <c r="D7" s="723" t="s">
        <v>543</v>
      </c>
      <c r="E7" s="705" t="s">
        <v>2352</v>
      </c>
      <c r="F7" s="723" t="s">
        <v>2353</v>
      </c>
      <c r="G7" s="705" t="s">
        <v>2378</v>
      </c>
      <c r="H7" s="705" t="s">
        <v>2379</v>
      </c>
      <c r="I7" s="238">
        <v>12.08</v>
      </c>
      <c r="J7" s="238">
        <v>300</v>
      </c>
      <c r="K7" s="713">
        <v>3624</v>
      </c>
    </row>
    <row r="8" spans="1:11" ht="14.4" customHeight="1" x14ac:dyDescent="0.3">
      <c r="A8" s="680" t="s">
        <v>528</v>
      </c>
      <c r="B8" s="671" t="s">
        <v>530</v>
      </c>
      <c r="C8" s="705" t="s">
        <v>542</v>
      </c>
      <c r="D8" s="723" t="s">
        <v>543</v>
      </c>
      <c r="E8" s="705" t="s">
        <v>2352</v>
      </c>
      <c r="F8" s="723" t="s">
        <v>2353</v>
      </c>
      <c r="G8" s="705" t="s">
        <v>2380</v>
      </c>
      <c r="H8" s="705" t="s">
        <v>2381</v>
      </c>
      <c r="I8" s="238">
        <v>39.65</v>
      </c>
      <c r="J8" s="238">
        <v>3</v>
      </c>
      <c r="K8" s="713">
        <v>118.95</v>
      </c>
    </row>
    <row r="9" spans="1:11" ht="14.4" customHeight="1" x14ac:dyDescent="0.3">
      <c r="A9" s="680" t="s">
        <v>528</v>
      </c>
      <c r="B9" s="671" t="s">
        <v>530</v>
      </c>
      <c r="C9" s="705" t="s">
        <v>542</v>
      </c>
      <c r="D9" s="723" t="s">
        <v>543</v>
      </c>
      <c r="E9" s="705" t="s">
        <v>2352</v>
      </c>
      <c r="F9" s="723" t="s">
        <v>2353</v>
      </c>
      <c r="G9" s="705" t="s">
        <v>2382</v>
      </c>
      <c r="H9" s="705" t="s">
        <v>2383</v>
      </c>
      <c r="I9" s="238">
        <v>5.95</v>
      </c>
      <c r="J9" s="238">
        <v>100</v>
      </c>
      <c r="K9" s="713">
        <v>595</v>
      </c>
    </row>
    <row r="10" spans="1:11" ht="14.4" customHeight="1" x14ac:dyDescent="0.3">
      <c r="A10" s="680" t="s">
        <v>528</v>
      </c>
      <c r="B10" s="671" t="s">
        <v>530</v>
      </c>
      <c r="C10" s="705" t="s">
        <v>542</v>
      </c>
      <c r="D10" s="723" t="s">
        <v>543</v>
      </c>
      <c r="E10" s="705" t="s">
        <v>2352</v>
      </c>
      <c r="F10" s="723" t="s">
        <v>2353</v>
      </c>
      <c r="G10" s="705" t="s">
        <v>2384</v>
      </c>
      <c r="H10" s="705" t="s">
        <v>2385</v>
      </c>
      <c r="I10" s="238">
        <v>30.17</v>
      </c>
      <c r="J10" s="238">
        <v>50</v>
      </c>
      <c r="K10" s="713">
        <v>1508.5</v>
      </c>
    </row>
    <row r="11" spans="1:11" ht="14.4" customHeight="1" x14ac:dyDescent="0.3">
      <c r="A11" s="680" t="s">
        <v>528</v>
      </c>
      <c r="B11" s="671" t="s">
        <v>530</v>
      </c>
      <c r="C11" s="705" t="s">
        <v>542</v>
      </c>
      <c r="D11" s="723" t="s">
        <v>543</v>
      </c>
      <c r="E11" s="705" t="s">
        <v>2352</v>
      </c>
      <c r="F11" s="723" t="s">
        <v>2353</v>
      </c>
      <c r="G11" s="705" t="s">
        <v>2386</v>
      </c>
      <c r="H11" s="705" t="s">
        <v>2387</v>
      </c>
      <c r="I11" s="238">
        <v>39.1</v>
      </c>
      <c r="J11" s="238">
        <v>60</v>
      </c>
      <c r="K11" s="713">
        <v>2346</v>
      </c>
    </row>
    <row r="12" spans="1:11" ht="14.4" customHeight="1" x14ac:dyDescent="0.3">
      <c r="A12" s="680" t="s">
        <v>528</v>
      </c>
      <c r="B12" s="671" t="s">
        <v>530</v>
      </c>
      <c r="C12" s="705" t="s">
        <v>542</v>
      </c>
      <c r="D12" s="723" t="s">
        <v>543</v>
      </c>
      <c r="E12" s="705" t="s">
        <v>2352</v>
      </c>
      <c r="F12" s="723" t="s">
        <v>2353</v>
      </c>
      <c r="G12" s="705" t="s">
        <v>2388</v>
      </c>
      <c r="H12" s="705" t="s">
        <v>2389</v>
      </c>
      <c r="I12" s="238">
        <v>0.59499999999999997</v>
      </c>
      <c r="J12" s="238">
        <v>3000</v>
      </c>
      <c r="K12" s="713">
        <v>1780</v>
      </c>
    </row>
    <row r="13" spans="1:11" ht="14.4" customHeight="1" x14ac:dyDescent="0.3">
      <c r="A13" s="680" t="s">
        <v>528</v>
      </c>
      <c r="B13" s="671" t="s">
        <v>530</v>
      </c>
      <c r="C13" s="705" t="s">
        <v>542</v>
      </c>
      <c r="D13" s="723" t="s">
        <v>543</v>
      </c>
      <c r="E13" s="705" t="s">
        <v>2352</v>
      </c>
      <c r="F13" s="723" t="s">
        <v>2353</v>
      </c>
      <c r="G13" s="705" t="s">
        <v>2390</v>
      </c>
      <c r="H13" s="705" t="s">
        <v>2391</v>
      </c>
      <c r="I13" s="238">
        <v>3.44</v>
      </c>
      <c r="J13" s="238">
        <v>750</v>
      </c>
      <c r="K13" s="713">
        <v>2580</v>
      </c>
    </row>
    <row r="14" spans="1:11" ht="14.4" customHeight="1" x14ac:dyDescent="0.3">
      <c r="A14" s="680" t="s">
        <v>528</v>
      </c>
      <c r="B14" s="671" t="s">
        <v>530</v>
      </c>
      <c r="C14" s="705" t="s">
        <v>542</v>
      </c>
      <c r="D14" s="723" t="s">
        <v>543</v>
      </c>
      <c r="E14" s="705" t="s">
        <v>2352</v>
      </c>
      <c r="F14" s="723" t="s">
        <v>2353</v>
      </c>
      <c r="G14" s="705" t="s">
        <v>2392</v>
      </c>
      <c r="H14" s="705" t="s">
        <v>2393</v>
      </c>
      <c r="I14" s="238">
        <v>8.58</v>
      </c>
      <c r="J14" s="238">
        <v>24</v>
      </c>
      <c r="K14" s="713">
        <v>205.92</v>
      </c>
    </row>
    <row r="15" spans="1:11" ht="14.4" customHeight="1" x14ac:dyDescent="0.3">
      <c r="A15" s="680" t="s">
        <v>528</v>
      </c>
      <c r="B15" s="671" t="s">
        <v>530</v>
      </c>
      <c r="C15" s="705" t="s">
        <v>542</v>
      </c>
      <c r="D15" s="723" t="s">
        <v>543</v>
      </c>
      <c r="E15" s="705" t="s">
        <v>2352</v>
      </c>
      <c r="F15" s="723" t="s">
        <v>2353</v>
      </c>
      <c r="G15" s="705" t="s">
        <v>2394</v>
      </c>
      <c r="H15" s="705" t="s">
        <v>2395</v>
      </c>
      <c r="I15" s="238">
        <v>8.59</v>
      </c>
      <c r="J15" s="238">
        <v>300</v>
      </c>
      <c r="K15" s="713">
        <v>2577</v>
      </c>
    </row>
    <row r="16" spans="1:11" ht="14.4" customHeight="1" x14ac:dyDescent="0.3">
      <c r="A16" s="680" t="s">
        <v>528</v>
      </c>
      <c r="B16" s="671" t="s">
        <v>530</v>
      </c>
      <c r="C16" s="705" t="s">
        <v>542</v>
      </c>
      <c r="D16" s="723" t="s">
        <v>543</v>
      </c>
      <c r="E16" s="705" t="s">
        <v>2352</v>
      </c>
      <c r="F16" s="723" t="s">
        <v>2353</v>
      </c>
      <c r="G16" s="705" t="s">
        <v>2396</v>
      </c>
      <c r="H16" s="705" t="s">
        <v>2397</v>
      </c>
      <c r="I16" s="238">
        <v>0.85499999999999998</v>
      </c>
      <c r="J16" s="238">
        <v>200</v>
      </c>
      <c r="K16" s="713">
        <v>171</v>
      </c>
    </row>
    <row r="17" spans="1:11" ht="14.4" customHeight="1" x14ac:dyDescent="0.3">
      <c r="A17" s="680" t="s">
        <v>528</v>
      </c>
      <c r="B17" s="671" t="s">
        <v>530</v>
      </c>
      <c r="C17" s="705" t="s">
        <v>542</v>
      </c>
      <c r="D17" s="723" t="s">
        <v>543</v>
      </c>
      <c r="E17" s="705" t="s">
        <v>2352</v>
      </c>
      <c r="F17" s="723" t="s">
        <v>2353</v>
      </c>
      <c r="G17" s="705" t="s">
        <v>2398</v>
      </c>
      <c r="H17" s="705" t="s">
        <v>2399</v>
      </c>
      <c r="I17" s="238">
        <v>5.88</v>
      </c>
      <c r="J17" s="238">
        <v>50</v>
      </c>
      <c r="K17" s="713">
        <v>294</v>
      </c>
    </row>
    <row r="18" spans="1:11" ht="14.4" customHeight="1" x14ac:dyDescent="0.3">
      <c r="A18" s="680" t="s">
        <v>528</v>
      </c>
      <c r="B18" s="671" t="s">
        <v>530</v>
      </c>
      <c r="C18" s="705" t="s">
        <v>542</v>
      </c>
      <c r="D18" s="723" t="s">
        <v>543</v>
      </c>
      <c r="E18" s="705" t="s">
        <v>2352</v>
      </c>
      <c r="F18" s="723" t="s">
        <v>2353</v>
      </c>
      <c r="G18" s="705" t="s">
        <v>2400</v>
      </c>
      <c r="H18" s="705" t="s">
        <v>2401</v>
      </c>
      <c r="I18" s="238">
        <v>12</v>
      </c>
      <c r="J18" s="238">
        <v>100</v>
      </c>
      <c r="K18" s="713">
        <v>1200</v>
      </c>
    </row>
    <row r="19" spans="1:11" ht="14.4" customHeight="1" x14ac:dyDescent="0.3">
      <c r="A19" s="680" t="s">
        <v>528</v>
      </c>
      <c r="B19" s="671" t="s">
        <v>530</v>
      </c>
      <c r="C19" s="705" t="s">
        <v>542</v>
      </c>
      <c r="D19" s="723" t="s">
        <v>543</v>
      </c>
      <c r="E19" s="705" t="s">
        <v>2352</v>
      </c>
      <c r="F19" s="723" t="s">
        <v>2353</v>
      </c>
      <c r="G19" s="705" t="s">
        <v>2402</v>
      </c>
      <c r="H19" s="705" t="s">
        <v>2403</v>
      </c>
      <c r="I19" s="238">
        <v>8.2799999999999994</v>
      </c>
      <c r="J19" s="238">
        <v>20</v>
      </c>
      <c r="K19" s="713">
        <v>165.6</v>
      </c>
    </row>
    <row r="20" spans="1:11" ht="14.4" customHeight="1" x14ac:dyDescent="0.3">
      <c r="A20" s="680" t="s">
        <v>528</v>
      </c>
      <c r="B20" s="671" t="s">
        <v>530</v>
      </c>
      <c r="C20" s="705" t="s">
        <v>542</v>
      </c>
      <c r="D20" s="723" t="s">
        <v>543</v>
      </c>
      <c r="E20" s="705" t="s">
        <v>2354</v>
      </c>
      <c r="F20" s="723" t="s">
        <v>2355</v>
      </c>
      <c r="G20" s="705" t="s">
        <v>2404</v>
      </c>
      <c r="H20" s="705" t="s">
        <v>2405</v>
      </c>
      <c r="I20" s="238">
        <v>11.145</v>
      </c>
      <c r="J20" s="238">
        <v>70</v>
      </c>
      <c r="K20" s="713">
        <v>780.3</v>
      </c>
    </row>
    <row r="21" spans="1:11" ht="14.4" customHeight="1" x14ac:dyDescent="0.3">
      <c r="A21" s="680" t="s">
        <v>528</v>
      </c>
      <c r="B21" s="671" t="s">
        <v>530</v>
      </c>
      <c r="C21" s="705" t="s">
        <v>542</v>
      </c>
      <c r="D21" s="723" t="s">
        <v>543</v>
      </c>
      <c r="E21" s="705" t="s">
        <v>2354</v>
      </c>
      <c r="F21" s="723" t="s">
        <v>2355</v>
      </c>
      <c r="G21" s="705" t="s">
        <v>2406</v>
      </c>
      <c r="H21" s="705" t="s">
        <v>2407</v>
      </c>
      <c r="I21" s="238">
        <v>0.93</v>
      </c>
      <c r="J21" s="238">
        <v>400</v>
      </c>
      <c r="K21" s="713">
        <v>372</v>
      </c>
    </row>
    <row r="22" spans="1:11" ht="14.4" customHeight="1" x14ac:dyDescent="0.3">
      <c r="A22" s="680" t="s">
        <v>528</v>
      </c>
      <c r="B22" s="671" t="s">
        <v>530</v>
      </c>
      <c r="C22" s="705" t="s">
        <v>542</v>
      </c>
      <c r="D22" s="723" t="s">
        <v>543</v>
      </c>
      <c r="E22" s="705" t="s">
        <v>2354</v>
      </c>
      <c r="F22" s="723" t="s">
        <v>2355</v>
      </c>
      <c r="G22" s="705" t="s">
        <v>2408</v>
      </c>
      <c r="H22" s="705" t="s">
        <v>2409</v>
      </c>
      <c r="I22" s="238">
        <v>0.41499999999999998</v>
      </c>
      <c r="J22" s="238">
        <v>300</v>
      </c>
      <c r="K22" s="713">
        <v>125</v>
      </c>
    </row>
    <row r="23" spans="1:11" ht="14.4" customHeight="1" x14ac:dyDescent="0.3">
      <c r="A23" s="680" t="s">
        <v>528</v>
      </c>
      <c r="B23" s="671" t="s">
        <v>530</v>
      </c>
      <c r="C23" s="705" t="s">
        <v>542</v>
      </c>
      <c r="D23" s="723" t="s">
        <v>543</v>
      </c>
      <c r="E23" s="705" t="s">
        <v>2354</v>
      </c>
      <c r="F23" s="723" t="s">
        <v>2355</v>
      </c>
      <c r="G23" s="705" t="s">
        <v>2410</v>
      </c>
      <c r="H23" s="705" t="s">
        <v>2411</v>
      </c>
      <c r="I23" s="238">
        <v>0.57999999999999996</v>
      </c>
      <c r="J23" s="238">
        <v>400</v>
      </c>
      <c r="K23" s="713">
        <v>232</v>
      </c>
    </row>
    <row r="24" spans="1:11" ht="14.4" customHeight="1" x14ac:dyDescent="0.3">
      <c r="A24" s="680" t="s">
        <v>528</v>
      </c>
      <c r="B24" s="671" t="s">
        <v>530</v>
      </c>
      <c r="C24" s="705" t="s">
        <v>542</v>
      </c>
      <c r="D24" s="723" t="s">
        <v>543</v>
      </c>
      <c r="E24" s="705" t="s">
        <v>2354</v>
      </c>
      <c r="F24" s="723" t="s">
        <v>2355</v>
      </c>
      <c r="G24" s="705" t="s">
        <v>2412</v>
      </c>
      <c r="H24" s="705" t="s">
        <v>2413</v>
      </c>
      <c r="I24" s="238">
        <v>6.29</v>
      </c>
      <c r="J24" s="238">
        <v>10</v>
      </c>
      <c r="K24" s="713">
        <v>62.9</v>
      </c>
    </row>
    <row r="25" spans="1:11" ht="14.4" customHeight="1" x14ac:dyDescent="0.3">
      <c r="A25" s="680" t="s">
        <v>528</v>
      </c>
      <c r="B25" s="671" t="s">
        <v>530</v>
      </c>
      <c r="C25" s="705" t="s">
        <v>542</v>
      </c>
      <c r="D25" s="723" t="s">
        <v>543</v>
      </c>
      <c r="E25" s="705" t="s">
        <v>2354</v>
      </c>
      <c r="F25" s="723" t="s">
        <v>2355</v>
      </c>
      <c r="G25" s="705" t="s">
        <v>2414</v>
      </c>
      <c r="H25" s="705" t="s">
        <v>2415</v>
      </c>
      <c r="I25" s="238">
        <v>5.32</v>
      </c>
      <c r="J25" s="238">
        <v>100</v>
      </c>
      <c r="K25" s="713">
        <v>532</v>
      </c>
    </row>
    <row r="26" spans="1:11" ht="14.4" customHeight="1" x14ac:dyDescent="0.3">
      <c r="A26" s="680" t="s">
        <v>528</v>
      </c>
      <c r="B26" s="671" t="s">
        <v>530</v>
      </c>
      <c r="C26" s="705" t="s">
        <v>542</v>
      </c>
      <c r="D26" s="723" t="s">
        <v>543</v>
      </c>
      <c r="E26" s="705" t="s">
        <v>2354</v>
      </c>
      <c r="F26" s="723" t="s">
        <v>2355</v>
      </c>
      <c r="G26" s="705" t="s">
        <v>2416</v>
      </c>
      <c r="H26" s="705" t="s">
        <v>2417</v>
      </c>
      <c r="I26" s="238">
        <v>2.36</v>
      </c>
      <c r="J26" s="238">
        <v>150</v>
      </c>
      <c r="K26" s="713">
        <v>354</v>
      </c>
    </row>
    <row r="27" spans="1:11" ht="14.4" customHeight="1" x14ac:dyDescent="0.3">
      <c r="A27" s="680" t="s">
        <v>528</v>
      </c>
      <c r="B27" s="671" t="s">
        <v>530</v>
      </c>
      <c r="C27" s="705" t="s">
        <v>542</v>
      </c>
      <c r="D27" s="723" t="s">
        <v>543</v>
      </c>
      <c r="E27" s="705" t="s">
        <v>2354</v>
      </c>
      <c r="F27" s="723" t="s">
        <v>2355</v>
      </c>
      <c r="G27" s="705" t="s">
        <v>2418</v>
      </c>
      <c r="H27" s="705" t="s">
        <v>2419</v>
      </c>
      <c r="I27" s="238">
        <v>5.5649999999999995</v>
      </c>
      <c r="J27" s="238">
        <v>170</v>
      </c>
      <c r="K27" s="713">
        <v>946.2</v>
      </c>
    </row>
    <row r="28" spans="1:11" ht="14.4" customHeight="1" x14ac:dyDescent="0.3">
      <c r="A28" s="680" t="s">
        <v>528</v>
      </c>
      <c r="B28" s="671" t="s">
        <v>530</v>
      </c>
      <c r="C28" s="705" t="s">
        <v>542</v>
      </c>
      <c r="D28" s="723" t="s">
        <v>543</v>
      </c>
      <c r="E28" s="705" t="s">
        <v>2354</v>
      </c>
      <c r="F28" s="723" t="s">
        <v>2355</v>
      </c>
      <c r="G28" s="705" t="s">
        <v>2420</v>
      </c>
      <c r="H28" s="705" t="s">
        <v>2421</v>
      </c>
      <c r="I28" s="238">
        <v>1.78</v>
      </c>
      <c r="J28" s="238">
        <v>50</v>
      </c>
      <c r="K28" s="713">
        <v>89</v>
      </c>
    </row>
    <row r="29" spans="1:11" ht="14.4" customHeight="1" x14ac:dyDescent="0.3">
      <c r="A29" s="680" t="s">
        <v>528</v>
      </c>
      <c r="B29" s="671" t="s">
        <v>530</v>
      </c>
      <c r="C29" s="705" t="s">
        <v>542</v>
      </c>
      <c r="D29" s="723" t="s">
        <v>543</v>
      </c>
      <c r="E29" s="705" t="s">
        <v>2354</v>
      </c>
      <c r="F29" s="723" t="s">
        <v>2355</v>
      </c>
      <c r="G29" s="705" t="s">
        <v>2422</v>
      </c>
      <c r="H29" s="705" t="s">
        <v>2423</v>
      </c>
      <c r="I29" s="238">
        <v>1.79</v>
      </c>
      <c r="J29" s="238">
        <v>50</v>
      </c>
      <c r="K29" s="713">
        <v>89.5</v>
      </c>
    </row>
    <row r="30" spans="1:11" ht="14.4" customHeight="1" x14ac:dyDescent="0.3">
      <c r="A30" s="680" t="s">
        <v>528</v>
      </c>
      <c r="B30" s="671" t="s">
        <v>530</v>
      </c>
      <c r="C30" s="705" t="s">
        <v>542</v>
      </c>
      <c r="D30" s="723" t="s">
        <v>543</v>
      </c>
      <c r="E30" s="705" t="s">
        <v>2354</v>
      </c>
      <c r="F30" s="723" t="s">
        <v>2355</v>
      </c>
      <c r="G30" s="705" t="s">
        <v>2424</v>
      </c>
      <c r="H30" s="705" t="s">
        <v>2425</v>
      </c>
      <c r="I30" s="238">
        <v>1.76</v>
      </c>
      <c r="J30" s="238">
        <v>100</v>
      </c>
      <c r="K30" s="713">
        <v>176</v>
      </c>
    </row>
    <row r="31" spans="1:11" ht="14.4" customHeight="1" x14ac:dyDescent="0.3">
      <c r="A31" s="680" t="s">
        <v>528</v>
      </c>
      <c r="B31" s="671" t="s">
        <v>530</v>
      </c>
      <c r="C31" s="705" t="s">
        <v>542</v>
      </c>
      <c r="D31" s="723" t="s">
        <v>543</v>
      </c>
      <c r="E31" s="705" t="s">
        <v>2354</v>
      </c>
      <c r="F31" s="723" t="s">
        <v>2355</v>
      </c>
      <c r="G31" s="705" t="s">
        <v>2426</v>
      </c>
      <c r="H31" s="705" t="s">
        <v>2427</v>
      </c>
      <c r="I31" s="238">
        <v>1.4999999999999999E-2</v>
      </c>
      <c r="J31" s="238">
        <v>150</v>
      </c>
      <c r="K31" s="713">
        <v>2.5</v>
      </c>
    </row>
    <row r="32" spans="1:11" ht="14.4" customHeight="1" x14ac:dyDescent="0.3">
      <c r="A32" s="680" t="s">
        <v>528</v>
      </c>
      <c r="B32" s="671" t="s">
        <v>530</v>
      </c>
      <c r="C32" s="705" t="s">
        <v>542</v>
      </c>
      <c r="D32" s="723" t="s">
        <v>543</v>
      </c>
      <c r="E32" s="705" t="s">
        <v>2354</v>
      </c>
      <c r="F32" s="723" t="s">
        <v>2355</v>
      </c>
      <c r="G32" s="705" t="s">
        <v>2428</v>
      </c>
      <c r="H32" s="705" t="s">
        <v>2429</v>
      </c>
      <c r="I32" s="238">
        <v>2</v>
      </c>
      <c r="J32" s="238">
        <v>50</v>
      </c>
      <c r="K32" s="713">
        <v>100</v>
      </c>
    </row>
    <row r="33" spans="1:11" ht="14.4" customHeight="1" x14ac:dyDescent="0.3">
      <c r="A33" s="680" t="s">
        <v>528</v>
      </c>
      <c r="B33" s="671" t="s">
        <v>530</v>
      </c>
      <c r="C33" s="705" t="s">
        <v>542</v>
      </c>
      <c r="D33" s="723" t="s">
        <v>543</v>
      </c>
      <c r="E33" s="705" t="s">
        <v>2354</v>
      </c>
      <c r="F33" s="723" t="s">
        <v>2355</v>
      </c>
      <c r="G33" s="705" t="s">
        <v>2430</v>
      </c>
      <c r="H33" s="705" t="s">
        <v>2431</v>
      </c>
      <c r="I33" s="238">
        <v>2.4</v>
      </c>
      <c r="J33" s="238">
        <v>100</v>
      </c>
      <c r="K33" s="713">
        <v>240</v>
      </c>
    </row>
    <row r="34" spans="1:11" ht="14.4" customHeight="1" x14ac:dyDescent="0.3">
      <c r="A34" s="680" t="s">
        <v>528</v>
      </c>
      <c r="B34" s="671" t="s">
        <v>530</v>
      </c>
      <c r="C34" s="705" t="s">
        <v>542</v>
      </c>
      <c r="D34" s="723" t="s">
        <v>543</v>
      </c>
      <c r="E34" s="705" t="s">
        <v>2354</v>
      </c>
      <c r="F34" s="723" t="s">
        <v>2355</v>
      </c>
      <c r="G34" s="705" t="s">
        <v>2432</v>
      </c>
      <c r="H34" s="705" t="s">
        <v>2433</v>
      </c>
      <c r="I34" s="238">
        <v>2.86</v>
      </c>
      <c r="J34" s="238">
        <v>100</v>
      </c>
      <c r="K34" s="713">
        <v>286</v>
      </c>
    </row>
    <row r="35" spans="1:11" ht="14.4" customHeight="1" x14ac:dyDescent="0.3">
      <c r="A35" s="680" t="s">
        <v>528</v>
      </c>
      <c r="B35" s="671" t="s">
        <v>530</v>
      </c>
      <c r="C35" s="705" t="s">
        <v>542</v>
      </c>
      <c r="D35" s="723" t="s">
        <v>543</v>
      </c>
      <c r="E35" s="705" t="s">
        <v>2354</v>
      </c>
      <c r="F35" s="723" t="s">
        <v>2355</v>
      </c>
      <c r="G35" s="705" t="s">
        <v>2434</v>
      </c>
      <c r="H35" s="705" t="s">
        <v>2435</v>
      </c>
      <c r="I35" s="238">
        <v>5.59</v>
      </c>
      <c r="J35" s="238">
        <v>100</v>
      </c>
      <c r="K35" s="713">
        <v>559</v>
      </c>
    </row>
    <row r="36" spans="1:11" ht="14.4" customHeight="1" x14ac:dyDescent="0.3">
      <c r="A36" s="680" t="s">
        <v>528</v>
      </c>
      <c r="B36" s="671" t="s">
        <v>530</v>
      </c>
      <c r="C36" s="705" t="s">
        <v>542</v>
      </c>
      <c r="D36" s="723" t="s">
        <v>543</v>
      </c>
      <c r="E36" s="705" t="s">
        <v>2354</v>
      </c>
      <c r="F36" s="723" t="s">
        <v>2355</v>
      </c>
      <c r="G36" s="705" t="s">
        <v>2436</v>
      </c>
      <c r="H36" s="705" t="s">
        <v>2437</v>
      </c>
      <c r="I36" s="238">
        <v>2.0499999999999998</v>
      </c>
      <c r="J36" s="238">
        <v>20</v>
      </c>
      <c r="K36" s="713">
        <v>41</v>
      </c>
    </row>
    <row r="37" spans="1:11" ht="14.4" customHeight="1" x14ac:dyDescent="0.3">
      <c r="A37" s="680" t="s">
        <v>528</v>
      </c>
      <c r="B37" s="671" t="s">
        <v>530</v>
      </c>
      <c r="C37" s="705" t="s">
        <v>542</v>
      </c>
      <c r="D37" s="723" t="s">
        <v>543</v>
      </c>
      <c r="E37" s="705" t="s">
        <v>2354</v>
      </c>
      <c r="F37" s="723" t="s">
        <v>2355</v>
      </c>
      <c r="G37" s="705" t="s">
        <v>2438</v>
      </c>
      <c r="H37" s="705" t="s">
        <v>2439</v>
      </c>
      <c r="I37" s="238">
        <v>5.1349999999999998</v>
      </c>
      <c r="J37" s="238">
        <v>130</v>
      </c>
      <c r="K37" s="713">
        <v>667.7</v>
      </c>
    </row>
    <row r="38" spans="1:11" ht="14.4" customHeight="1" x14ac:dyDescent="0.3">
      <c r="A38" s="680" t="s">
        <v>528</v>
      </c>
      <c r="B38" s="671" t="s">
        <v>530</v>
      </c>
      <c r="C38" s="705" t="s">
        <v>542</v>
      </c>
      <c r="D38" s="723" t="s">
        <v>543</v>
      </c>
      <c r="E38" s="705" t="s">
        <v>2354</v>
      </c>
      <c r="F38" s="723" t="s">
        <v>2355</v>
      </c>
      <c r="G38" s="705" t="s">
        <v>2440</v>
      </c>
      <c r="H38" s="705" t="s">
        <v>2441</v>
      </c>
      <c r="I38" s="238">
        <v>17.98</v>
      </c>
      <c r="J38" s="238">
        <v>50</v>
      </c>
      <c r="K38" s="713">
        <v>899</v>
      </c>
    </row>
    <row r="39" spans="1:11" ht="14.4" customHeight="1" x14ac:dyDescent="0.3">
      <c r="A39" s="680" t="s">
        <v>528</v>
      </c>
      <c r="B39" s="671" t="s">
        <v>530</v>
      </c>
      <c r="C39" s="705" t="s">
        <v>542</v>
      </c>
      <c r="D39" s="723" t="s">
        <v>543</v>
      </c>
      <c r="E39" s="705" t="s">
        <v>2354</v>
      </c>
      <c r="F39" s="723" t="s">
        <v>2355</v>
      </c>
      <c r="G39" s="705" t="s">
        <v>2442</v>
      </c>
      <c r="H39" s="705" t="s">
        <v>2443</v>
      </c>
      <c r="I39" s="238">
        <v>15.01</v>
      </c>
      <c r="J39" s="238">
        <v>10</v>
      </c>
      <c r="K39" s="713">
        <v>150.1</v>
      </c>
    </row>
    <row r="40" spans="1:11" ht="14.4" customHeight="1" x14ac:dyDescent="0.3">
      <c r="A40" s="680" t="s">
        <v>528</v>
      </c>
      <c r="B40" s="671" t="s">
        <v>530</v>
      </c>
      <c r="C40" s="705" t="s">
        <v>542</v>
      </c>
      <c r="D40" s="723" t="s">
        <v>543</v>
      </c>
      <c r="E40" s="705" t="s">
        <v>2354</v>
      </c>
      <c r="F40" s="723" t="s">
        <v>2355</v>
      </c>
      <c r="G40" s="705" t="s">
        <v>2444</v>
      </c>
      <c r="H40" s="705" t="s">
        <v>2445</v>
      </c>
      <c r="I40" s="238">
        <v>12.1</v>
      </c>
      <c r="J40" s="238">
        <v>20</v>
      </c>
      <c r="K40" s="713">
        <v>242</v>
      </c>
    </row>
    <row r="41" spans="1:11" ht="14.4" customHeight="1" x14ac:dyDescent="0.3">
      <c r="A41" s="680" t="s">
        <v>528</v>
      </c>
      <c r="B41" s="671" t="s">
        <v>530</v>
      </c>
      <c r="C41" s="705" t="s">
        <v>542</v>
      </c>
      <c r="D41" s="723" t="s">
        <v>543</v>
      </c>
      <c r="E41" s="705" t="s">
        <v>2354</v>
      </c>
      <c r="F41" s="723" t="s">
        <v>2355</v>
      </c>
      <c r="G41" s="705" t="s">
        <v>2446</v>
      </c>
      <c r="H41" s="705" t="s">
        <v>2447</v>
      </c>
      <c r="I41" s="238">
        <v>2.84</v>
      </c>
      <c r="J41" s="238">
        <v>50</v>
      </c>
      <c r="K41" s="713">
        <v>142</v>
      </c>
    </row>
    <row r="42" spans="1:11" ht="14.4" customHeight="1" x14ac:dyDescent="0.3">
      <c r="A42" s="680" t="s">
        <v>528</v>
      </c>
      <c r="B42" s="671" t="s">
        <v>530</v>
      </c>
      <c r="C42" s="705" t="s">
        <v>542</v>
      </c>
      <c r="D42" s="723" t="s">
        <v>543</v>
      </c>
      <c r="E42" s="705" t="s">
        <v>2354</v>
      </c>
      <c r="F42" s="723" t="s">
        <v>2355</v>
      </c>
      <c r="G42" s="705" t="s">
        <v>2448</v>
      </c>
      <c r="H42" s="705" t="s">
        <v>2449</v>
      </c>
      <c r="I42" s="238">
        <v>13.2</v>
      </c>
      <c r="J42" s="238">
        <v>50</v>
      </c>
      <c r="K42" s="713">
        <v>660</v>
      </c>
    </row>
    <row r="43" spans="1:11" ht="14.4" customHeight="1" x14ac:dyDescent="0.3">
      <c r="A43" s="680" t="s">
        <v>528</v>
      </c>
      <c r="B43" s="671" t="s">
        <v>530</v>
      </c>
      <c r="C43" s="705" t="s">
        <v>542</v>
      </c>
      <c r="D43" s="723" t="s">
        <v>543</v>
      </c>
      <c r="E43" s="705" t="s">
        <v>2354</v>
      </c>
      <c r="F43" s="723" t="s">
        <v>2355</v>
      </c>
      <c r="G43" s="705" t="s">
        <v>2450</v>
      </c>
      <c r="H43" s="705" t="s">
        <v>2451</v>
      </c>
      <c r="I43" s="238">
        <v>13.2</v>
      </c>
      <c r="J43" s="238">
        <v>50</v>
      </c>
      <c r="K43" s="713">
        <v>660</v>
      </c>
    </row>
    <row r="44" spans="1:11" ht="14.4" customHeight="1" x14ac:dyDescent="0.3">
      <c r="A44" s="680" t="s">
        <v>528</v>
      </c>
      <c r="B44" s="671" t="s">
        <v>530</v>
      </c>
      <c r="C44" s="705" t="s">
        <v>542</v>
      </c>
      <c r="D44" s="723" t="s">
        <v>543</v>
      </c>
      <c r="E44" s="705" t="s">
        <v>2354</v>
      </c>
      <c r="F44" s="723" t="s">
        <v>2355</v>
      </c>
      <c r="G44" s="705" t="s">
        <v>2452</v>
      </c>
      <c r="H44" s="705" t="s">
        <v>2453</v>
      </c>
      <c r="I44" s="238">
        <v>21.24</v>
      </c>
      <c r="J44" s="238">
        <v>10</v>
      </c>
      <c r="K44" s="713">
        <v>212.4</v>
      </c>
    </row>
    <row r="45" spans="1:11" ht="14.4" customHeight="1" x14ac:dyDescent="0.3">
      <c r="A45" s="680" t="s">
        <v>528</v>
      </c>
      <c r="B45" s="671" t="s">
        <v>530</v>
      </c>
      <c r="C45" s="705" t="s">
        <v>542</v>
      </c>
      <c r="D45" s="723" t="s">
        <v>543</v>
      </c>
      <c r="E45" s="705" t="s">
        <v>2354</v>
      </c>
      <c r="F45" s="723" t="s">
        <v>2355</v>
      </c>
      <c r="G45" s="705" t="s">
        <v>2454</v>
      </c>
      <c r="H45" s="705" t="s">
        <v>2455</v>
      </c>
      <c r="I45" s="238">
        <v>21.23</v>
      </c>
      <c r="J45" s="238">
        <v>10</v>
      </c>
      <c r="K45" s="713">
        <v>212.3</v>
      </c>
    </row>
    <row r="46" spans="1:11" ht="14.4" customHeight="1" x14ac:dyDescent="0.3">
      <c r="A46" s="680" t="s">
        <v>528</v>
      </c>
      <c r="B46" s="671" t="s">
        <v>530</v>
      </c>
      <c r="C46" s="705" t="s">
        <v>542</v>
      </c>
      <c r="D46" s="723" t="s">
        <v>543</v>
      </c>
      <c r="E46" s="705" t="s">
        <v>2354</v>
      </c>
      <c r="F46" s="723" t="s">
        <v>2355</v>
      </c>
      <c r="G46" s="705" t="s">
        <v>2456</v>
      </c>
      <c r="H46" s="705" t="s">
        <v>2457</v>
      </c>
      <c r="I46" s="238">
        <v>2.88</v>
      </c>
      <c r="J46" s="238">
        <v>50</v>
      </c>
      <c r="K46" s="713">
        <v>144</v>
      </c>
    </row>
    <row r="47" spans="1:11" ht="14.4" customHeight="1" x14ac:dyDescent="0.3">
      <c r="A47" s="680" t="s">
        <v>528</v>
      </c>
      <c r="B47" s="671" t="s">
        <v>530</v>
      </c>
      <c r="C47" s="705" t="s">
        <v>542</v>
      </c>
      <c r="D47" s="723" t="s">
        <v>543</v>
      </c>
      <c r="E47" s="705" t="s">
        <v>2354</v>
      </c>
      <c r="F47" s="723" t="s">
        <v>2355</v>
      </c>
      <c r="G47" s="705" t="s">
        <v>2458</v>
      </c>
      <c r="H47" s="705" t="s">
        <v>2459</v>
      </c>
      <c r="I47" s="238">
        <v>9.1999999999999993</v>
      </c>
      <c r="J47" s="238">
        <v>250</v>
      </c>
      <c r="K47" s="713">
        <v>2300</v>
      </c>
    </row>
    <row r="48" spans="1:11" ht="14.4" customHeight="1" x14ac:dyDescent="0.3">
      <c r="A48" s="680" t="s">
        <v>528</v>
      </c>
      <c r="B48" s="671" t="s">
        <v>530</v>
      </c>
      <c r="C48" s="705" t="s">
        <v>542</v>
      </c>
      <c r="D48" s="723" t="s">
        <v>543</v>
      </c>
      <c r="E48" s="705" t="s">
        <v>2354</v>
      </c>
      <c r="F48" s="723" t="s">
        <v>2355</v>
      </c>
      <c r="G48" s="705" t="s">
        <v>2460</v>
      </c>
      <c r="H48" s="705" t="s">
        <v>2461</v>
      </c>
      <c r="I48" s="238">
        <v>172.5</v>
      </c>
      <c r="J48" s="238">
        <v>1</v>
      </c>
      <c r="K48" s="713">
        <v>172.5</v>
      </c>
    </row>
    <row r="49" spans="1:11" ht="14.4" customHeight="1" x14ac:dyDescent="0.3">
      <c r="A49" s="680" t="s">
        <v>528</v>
      </c>
      <c r="B49" s="671" t="s">
        <v>530</v>
      </c>
      <c r="C49" s="705" t="s">
        <v>542</v>
      </c>
      <c r="D49" s="723" t="s">
        <v>543</v>
      </c>
      <c r="E49" s="705" t="s">
        <v>2354</v>
      </c>
      <c r="F49" s="723" t="s">
        <v>2355</v>
      </c>
      <c r="G49" s="705" t="s">
        <v>2462</v>
      </c>
      <c r="H49" s="705" t="s">
        <v>2463</v>
      </c>
      <c r="I49" s="238">
        <v>9.68</v>
      </c>
      <c r="J49" s="238">
        <v>50</v>
      </c>
      <c r="K49" s="713">
        <v>484</v>
      </c>
    </row>
    <row r="50" spans="1:11" ht="14.4" customHeight="1" x14ac:dyDescent="0.3">
      <c r="A50" s="680" t="s">
        <v>528</v>
      </c>
      <c r="B50" s="671" t="s">
        <v>530</v>
      </c>
      <c r="C50" s="705" t="s">
        <v>542</v>
      </c>
      <c r="D50" s="723" t="s">
        <v>543</v>
      </c>
      <c r="E50" s="705" t="s">
        <v>2366</v>
      </c>
      <c r="F50" s="723" t="s">
        <v>2367</v>
      </c>
      <c r="G50" s="705" t="s">
        <v>2464</v>
      </c>
      <c r="H50" s="705" t="s">
        <v>2465</v>
      </c>
      <c r="I50" s="238">
        <v>8.17</v>
      </c>
      <c r="J50" s="238">
        <v>400</v>
      </c>
      <c r="K50" s="713">
        <v>3268</v>
      </c>
    </row>
    <row r="51" spans="1:11" ht="14.4" customHeight="1" x14ac:dyDescent="0.3">
      <c r="A51" s="680" t="s">
        <v>528</v>
      </c>
      <c r="B51" s="671" t="s">
        <v>530</v>
      </c>
      <c r="C51" s="705" t="s">
        <v>542</v>
      </c>
      <c r="D51" s="723" t="s">
        <v>543</v>
      </c>
      <c r="E51" s="705" t="s">
        <v>2366</v>
      </c>
      <c r="F51" s="723" t="s">
        <v>2367</v>
      </c>
      <c r="G51" s="705" t="s">
        <v>2466</v>
      </c>
      <c r="H51" s="705" t="s">
        <v>2467</v>
      </c>
      <c r="I51" s="238">
        <v>12.7</v>
      </c>
      <c r="J51" s="238">
        <v>30</v>
      </c>
      <c r="K51" s="713">
        <v>381</v>
      </c>
    </row>
    <row r="52" spans="1:11" ht="14.4" customHeight="1" x14ac:dyDescent="0.3">
      <c r="A52" s="680" t="s">
        <v>528</v>
      </c>
      <c r="B52" s="671" t="s">
        <v>530</v>
      </c>
      <c r="C52" s="705" t="s">
        <v>542</v>
      </c>
      <c r="D52" s="723" t="s">
        <v>543</v>
      </c>
      <c r="E52" s="705" t="s">
        <v>2370</v>
      </c>
      <c r="F52" s="723" t="s">
        <v>2371</v>
      </c>
      <c r="G52" s="705" t="s">
        <v>2468</v>
      </c>
      <c r="H52" s="705" t="s">
        <v>2469</v>
      </c>
      <c r="I52" s="238">
        <v>0.3</v>
      </c>
      <c r="J52" s="238">
        <v>100</v>
      </c>
      <c r="K52" s="713">
        <v>30</v>
      </c>
    </row>
    <row r="53" spans="1:11" ht="14.4" customHeight="1" x14ac:dyDescent="0.3">
      <c r="A53" s="680" t="s">
        <v>528</v>
      </c>
      <c r="B53" s="671" t="s">
        <v>530</v>
      </c>
      <c r="C53" s="705" t="s">
        <v>542</v>
      </c>
      <c r="D53" s="723" t="s">
        <v>543</v>
      </c>
      <c r="E53" s="705" t="s">
        <v>2372</v>
      </c>
      <c r="F53" s="723" t="s">
        <v>2373</v>
      </c>
      <c r="G53" s="705" t="s">
        <v>2470</v>
      </c>
      <c r="H53" s="705" t="s">
        <v>2471</v>
      </c>
      <c r="I53" s="238">
        <v>0.77500000000000002</v>
      </c>
      <c r="J53" s="238">
        <v>2000</v>
      </c>
      <c r="K53" s="713">
        <v>1550</v>
      </c>
    </row>
    <row r="54" spans="1:11" ht="14.4" customHeight="1" x14ac:dyDescent="0.3">
      <c r="A54" s="680" t="s">
        <v>528</v>
      </c>
      <c r="B54" s="671" t="s">
        <v>530</v>
      </c>
      <c r="C54" s="705" t="s">
        <v>542</v>
      </c>
      <c r="D54" s="723" t="s">
        <v>543</v>
      </c>
      <c r="E54" s="705" t="s">
        <v>2372</v>
      </c>
      <c r="F54" s="723" t="s">
        <v>2373</v>
      </c>
      <c r="G54" s="705" t="s">
        <v>2472</v>
      </c>
      <c r="H54" s="705" t="s">
        <v>2473</v>
      </c>
      <c r="I54" s="238">
        <v>0.77</v>
      </c>
      <c r="J54" s="238">
        <v>4500</v>
      </c>
      <c r="K54" s="713">
        <v>3465</v>
      </c>
    </row>
    <row r="55" spans="1:11" ht="14.4" customHeight="1" x14ac:dyDescent="0.3">
      <c r="A55" s="680" t="s">
        <v>528</v>
      </c>
      <c r="B55" s="671" t="s">
        <v>530</v>
      </c>
      <c r="C55" s="705" t="s">
        <v>546</v>
      </c>
      <c r="D55" s="723" t="s">
        <v>547</v>
      </c>
      <c r="E55" s="705" t="s">
        <v>2352</v>
      </c>
      <c r="F55" s="723" t="s">
        <v>2353</v>
      </c>
      <c r="G55" s="705" t="s">
        <v>2374</v>
      </c>
      <c r="H55" s="705" t="s">
        <v>2375</v>
      </c>
      <c r="I55" s="238">
        <v>260.3</v>
      </c>
      <c r="J55" s="238">
        <v>1</v>
      </c>
      <c r="K55" s="713">
        <v>260.3</v>
      </c>
    </row>
    <row r="56" spans="1:11" ht="14.4" customHeight="1" x14ac:dyDescent="0.3">
      <c r="A56" s="680" t="s">
        <v>528</v>
      </c>
      <c r="B56" s="671" t="s">
        <v>530</v>
      </c>
      <c r="C56" s="705" t="s">
        <v>546</v>
      </c>
      <c r="D56" s="723" t="s">
        <v>547</v>
      </c>
      <c r="E56" s="705" t="s">
        <v>2352</v>
      </c>
      <c r="F56" s="723" t="s">
        <v>2353</v>
      </c>
      <c r="G56" s="705" t="s">
        <v>2376</v>
      </c>
      <c r="H56" s="705" t="s">
        <v>2377</v>
      </c>
      <c r="I56" s="238">
        <v>3.59</v>
      </c>
      <c r="J56" s="238">
        <v>30</v>
      </c>
      <c r="K56" s="713">
        <v>107.7</v>
      </c>
    </row>
    <row r="57" spans="1:11" ht="14.4" customHeight="1" x14ac:dyDescent="0.3">
      <c r="A57" s="680" t="s">
        <v>528</v>
      </c>
      <c r="B57" s="671" t="s">
        <v>530</v>
      </c>
      <c r="C57" s="705" t="s">
        <v>546</v>
      </c>
      <c r="D57" s="723" t="s">
        <v>547</v>
      </c>
      <c r="E57" s="705" t="s">
        <v>2352</v>
      </c>
      <c r="F57" s="723" t="s">
        <v>2353</v>
      </c>
      <c r="G57" s="705" t="s">
        <v>2378</v>
      </c>
      <c r="H57" s="705" t="s">
        <v>2379</v>
      </c>
      <c r="I57" s="238">
        <v>12.08</v>
      </c>
      <c r="J57" s="238">
        <v>600</v>
      </c>
      <c r="K57" s="713">
        <v>7248</v>
      </c>
    </row>
    <row r="58" spans="1:11" ht="14.4" customHeight="1" x14ac:dyDescent="0.3">
      <c r="A58" s="680" t="s">
        <v>528</v>
      </c>
      <c r="B58" s="671" t="s">
        <v>530</v>
      </c>
      <c r="C58" s="705" t="s">
        <v>546</v>
      </c>
      <c r="D58" s="723" t="s">
        <v>547</v>
      </c>
      <c r="E58" s="705" t="s">
        <v>2352</v>
      </c>
      <c r="F58" s="723" t="s">
        <v>2353</v>
      </c>
      <c r="G58" s="705" t="s">
        <v>2474</v>
      </c>
      <c r="H58" s="705" t="s">
        <v>2475</v>
      </c>
      <c r="I58" s="238">
        <v>7.59</v>
      </c>
      <c r="J58" s="238">
        <v>36</v>
      </c>
      <c r="K58" s="713">
        <v>273.24</v>
      </c>
    </row>
    <row r="59" spans="1:11" ht="14.4" customHeight="1" x14ac:dyDescent="0.3">
      <c r="A59" s="680" t="s">
        <v>528</v>
      </c>
      <c r="B59" s="671" t="s">
        <v>530</v>
      </c>
      <c r="C59" s="705" t="s">
        <v>546</v>
      </c>
      <c r="D59" s="723" t="s">
        <v>547</v>
      </c>
      <c r="E59" s="705" t="s">
        <v>2352</v>
      </c>
      <c r="F59" s="723" t="s">
        <v>2353</v>
      </c>
      <c r="G59" s="705" t="s">
        <v>2380</v>
      </c>
      <c r="H59" s="705" t="s">
        <v>2381</v>
      </c>
      <c r="I59" s="238">
        <v>39.65</v>
      </c>
      <c r="J59" s="238">
        <v>10</v>
      </c>
      <c r="K59" s="713">
        <v>396.5</v>
      </c>
    </row>
    <row r="60" spans="1:11" ht="14.4" customHeight="1" x14ac:dyDescent="0.3">
      <c r="A60" s="680" t="s">
        <v>528</v>
      </c>
      <c r="B60" s="671" t="s">
        <v>530</v>
      </c>
      <c r="C60" s="705" t="s">
        <v>546</v>
      </c>
      <c r="D60" s="723" t="s">
        <v>547</v>
      </c>
      <c r="E60" s="705" t="s">
        <v>2352</v>
      </c>
      <c r="F60" s="723" t="s">
        <v>2353</v>
      </c>
      <c r="G60" s="705" t="s">
        <v>2476</v>
      </c>
      <c r="H60" s="705" t="s">
        <v>2477</v>
      </c>
      <c r="I60" s="238">
        <v>0.87</v>
      </c>
      <c r="J60" s="238">
        <v>800</v>
      </c>
      <c r="K60" s="713">
        <v>696</v>
      </c>
    </row>
    <row r="61" spans="1:11" ht="14.4" customHeight="1" x14ac:dyDescent="0.3">
      <c r="A61" s="680" t="s">
        <v>528</v>
      </c>
      <c r="B61" s="671" t="s">
        <v>530</v>
      </c>
      <c r="C61" s="705" t="s">
        <v>546</v>
      </c>
      <c r="D61" s="723" t="s">
        <v>547</v>
      </c>
      <c r="E61" s="705" t="s">
        <v>2352</v>
      </c>
      <c r="F61" s="723" t="s">
        <v>2353</v>
      </c>
      <c r="G61" s="705" t="s">
        <v>2384</v>
      </c>
      <c r="H61" s="705" t="s">
        <v>2385</v>
      </c>
      <c r="I61" s="238">
        <v>30.18</v>
      </c>
      <c r="J61" s="238">
        <v>50</v>
      </c>
      <c r="K61" s="713">
        <v>1509</v>
      </c>
    </row>
    <row r="62" spans="1:11" ht="14.4" customHeight="1" x14ac:dyDescent="0.3">
      <c r="A62" s="680" t="s">
        <v>528</v>
      </c>
      <c r="B62" s="671" t="s">
        <v>530</v>
      </c>
      <c r="C62" s="705" t="s">
        <v>546</v>
      </c>
      <c r="D62" s="723" t="s">
        <v>547</v>
      </c>
      <c r="E62" s="705" t="s">
        <v>2352</v>
      </c>
      <c r="F62" s="723" t="s">
        <v>2353</v>
      </c>
      <c r="G62" s="705" t="s">
        <v>2388</v>
      </c>
      <c r="H62" s="705" t="s">
        <v>2389</v>
      </c>
      <c r="I62" s="238">
        <v>0.6</v>
      </c>
      <c r="J62" s="238">
        <v>2000</v>
      </c>
      <c r="K62" s="713">
        <v>1200</v>
      </c>
    </row>
    <row r="63" spans="1:11" ht="14.4" customHeight="1" x14ac:dyDescent="0.3">
      <c r="A63" s="680" t="s">
        <v>528</v>
      </c>
      <c r="B63" s="671" t="s">
        <v>530</v>
      </c>
      <c r="C63" s="705" t="s">
        <v>546</v>
      </c>
      <c r="D63" s="723" t="s">
        <v>547</v>
      </c>
      <c r="E63" s="705" t="s">
        <v>2352</v>
      </c>
      <c r="F63" s="723" t="s">
        <v>2353</v>
      </c>
      <c r="G63" s="705" t="s">
        <v>2390</v>
      </c>
      <c r="H63" s="705" t="s">
        <v>2391</v>
      </c>
      <c r="I63" s="238">
        <v>3.44</v>
      </c>
      <c r="J63" s="238">
        <v>750</v>
      </c>
      <c r="K63" s="713">
        <v>2577</v>
      </c>
    </row>
    <row r="64" spans="1:11" ht="14.4" customHeight="1" x14ac:dyDescent="0.3">
      <c r="A64" s="680" t="s">
        <v>528</v>
      </c>
      <c r="B64" s="671" t="s">
        <v>530</v>
      </c>
      <c r="C64" s="705" t="s">
        <v>546</v>
      </c>
      <c r="D64" s="723" t="s">
        <v>547</v>
      </c>
      <c r="E64" s="705" t="s">
        <v>2352</v>
      </c>
      <c r="F64" s="723" t="s">
        <v>2353</v>
      </c>
      <c r="G64" s="705" t="s">
        <v>2392</v>
      </c>
      <c r="H64" s="705" t="s">
        <v>2393</v>
      </c>
      <c r="I64" s="238">
        <v>8.58</v>
      </c>
      <c r="J64" s="238">
        <v>12</v>
      </c>
      <c r="K64" s="713">
        <v>102.96</v>
      </c>
    </row>
    <row r="65" spans="1:11" ht="14.4" customHeight="1" x14ac:dyDescent="0.3">
      <c r="A65" s="680" t="s">
        <v>528</v>
      </c>
      <c r="B65" s="671" t="s">
        <v>530</v>
      </c>
      <c r="C65" s="705" t="s">
        <v>546</v>
      </c>
      <c r="D65" s="723" t="s">
        <v>547</v>
      </c>
      <c r="E65" s="705" t="s">
        <v>2352</v>
      </c>
      <c r="F65" s="723" t="s">
        <v>2353</v>
      </c>
      <c r="G65" s="705" t="s">
        <v>2478</v>
      </c>
      <c r="H65" s="705" t="s">
        <v>2479</v>
      </c>
      <c r="I65" s="238">
        <v>27.94</v>
      </c>
      <c r="J65" s="238">
        <v>1</v>
      </c>
      <c r="K65" s="713">
        <v>27.94</v>
      </c>
    </row>
    <row r="66" spans="1:11" ht="14.4" customHeight="1" x14ac:dyDescent="0.3">
      <c r="A66" s="680" t="s">
        <v>528</v>
      </c>
      <c r="B66" s="671" t="s">
        <v>530</v>
      </c>
      <c r="C66" s="705" t="s">
        <v>546</v>
      </c>
      <c r="D66" s="723" t="s">
        <v>547</v>
      </c>
      <c r="E66" s="705" t="s">
        <v>2352</v>
      </c>
      <c r="F66" s="723" t="s">
        <v>2353</v>
      </c>
      <c r="G66" s="705" t="s">
        <v>2396</v>
      </c>
      <c r="H66" s="705" t="s">
        <v>2397</v>
      </c>
      <c r="I66" s="238">
        <v>0.85333333333333339</v>
      </c>
      <c r="J66" s="238">
        <v>350</v>
      </c>
      <c r="K66" s="713">
        <v>299.5</v>
      </c>
    </row>
    <row r="67" spans="1:11" ht="14.4" customHeight="1" x14ac:dyDescent="0.3">
      <c r="A67" s="680" t="s">
        <v>528</v>
      </c>
      <c r="B67" s="671" t="s">
        <v>530</v>
      </c>
      <c r="C67" s="705" t="s">
        <v>546</v>
      </c>
      <c r="D67" s="723" t="s">
        <v>547</v>
      </c>
      <c r="E67" s="705" t="s">
        <v>2352</v>
      </c>
      <c r="F67" s="723" t="s">
        <v>2353</v>
      </c>
      <c r="G67" s="705" t="s">
        <v>2480</v>
      </c>
      <c r="H67" s="705" t="s">
        <v>2481</v>
      </c>
      <c r="I67" s="238">
        <v>1.52</v>
      </c>
      <c r="J67" s="238">
        <v>50</v>
      </c>
      <c r="K67" s="713">
        <v>76</v>
      </c>
    </row>
    <row r="68" spans="1:11" ht="14.4" customHeight="1" x14ac:dyDescent="0.3">
      <c r="A68" s="680" t="s">
        <v>528</v>
      </c>
      <c r="B68" s="671" t="s">
        <v>530</v>
      </c>
      <c r="C68" s="705" t="s">
        <v>546</v>
      </c>
      <c r="D68" s="723" t="s">
        <v>547</v>
      </c>
      <c r="E68" s="705" t="s">
        <v>2352</v>
      </c>
      <c r="F68" s="723" t="s">
        <v>2353</v>
      </c>
      <c r="G68" s="705" t="s">
        <v>2482</v>
      </c>
      <c r="H68" s="705" t="s">
        <v>2483</v>
      </c>
      <c r="I68" s="238">
        <v>2.0699999999999998</v>
      </c>
      <c r="J68" s="238">
        <v>75</v>
      </c>
      <c r="K68" s="713">
        <v>155.25</v>
      </c>
    </row>
    <row r="69" spans="1:11" ht="14.4" customHeight="1" x14ac:dyDescent="0.3">
      <c r="A69" s="680" t="s">
        <v>528</v>
      </c>
      <c r="B69" s="671" t="s">
        <v>530</v>
      </c>
      <c r="C69" s="705" t="s">
        <v>546</v>
      </c>
      <c r="D69" s="723" t="s">
        <v>547</v>
      </c>
      <c r="E69" s="705" t="s">
        <v>2352</v>
      </c>
      <c r="F69" s="723" t="s">
        <v>2353</v>
      </c>
      <c r="G69" s="705" t="s">
        <v>2398</v>
      </c>
      <c r="H69" s="705" t="s">
        <v>2399</v>
      </c>
      <c r="I69" s="238">
        <v>5.88</v>
      </c>
      <c r="J69" s="238">
        <v>20</v>
      </c>
      <c r="K69" s="713">
        <v>117.6</v>
      </c>
    </row>
    <row r="70" spans="1:11" ht="14.4" customHeight="1" x14ac:dyDescent="0.3">
      <c r="A70" s="680" t="s">
        <v>528</v>
      </c>
      <c r="B70" s="671" t="s">
        <v>530</v>
      </c>
      <c r="C70" s="705" t="s">
        <v>546</v>
      </c>
      <c r="D70" s="723" t="s">
        <v>547</v>
      </c>
      <c r="E70" s="705" t="s">
        <v>2352</v>
      </c>
      <c r="F70" s="723" t="s">
        <v>2353</v>
      </c>
      <c r="G70" s="705" t="s">
        <v>2484</v>
      </c>
      <c r="H70" s="705" t="s">
        <v>2485</v>
      </c>
      <c r="I70" s="238">
        <v>191.13</v>
      </c>
      <c r="J70" s="238">
        <v>2</v>
      </c>
      <c r="K70" s="713">
        <v>382.26</v>
      </c>
    </row>
    <row r="71" spans="1:11" ht="14.4" customHeight="1" x14ac:dyDescent="0.3">
      <c r="A71" s="680" t="s">
        <v>528</v>
      </c>
      <c r="B71" s="671" t="s">
        <v>530</v>
      </c>
      <c r="C71" s="705" t="s">
        <v>546</v>
      </c>
      <c r="D71" s="723" t="s">
        <v>547</v>
      </c>
      <c r="E71" s="705" t="s">
        <v>2352</v>
      </c>
      <c r="F71" s="723" t="s">
        <v>2353</v>
      </c>
      <c r="G71" s="705" t="s">
        <v>2400</v>
      </c>
      <c r="H71" s="705" t="s">
        <v>2401</v>
      </c>
      <c r="I71" s="238">
        <v>12</v>
      </c>
      <c r="J71" s="238">
        <v>200</v>
      </c>
      <c r="K71" s="713">
        <v>2399.9499999999998</v>
      </c>
    </row>
    <row r="72" spans="1:11" ht="14.4" customHeight="1" x14ac:dyDescent="0.3">
      <c r="A72" s="680" t="s">
        <v>528</v>
      </c>
      <c r="B72" s="671" t="s">
        <v>530</v>
      </c>
      <c r="C72" s="705" t="s">
        <v>546</v>
      </c>
      <c r="D72" s="723" t="s">
        <v>547</v>
      </c>
      <c r="E72" s="705" t="s">
        <v>2354</v>
      </c>
      <c r="F72" s="723" t="s">
        <v>2355</v>
      </c>
      <c r="G72" s="705" t="s">
        <v>2404</v>
      </c>
      <c r="H72" s="705" t="s">
        <v>2405</v>
      </c>
      <c r="I72" s="238">
        <v>11.14</v>
      </c>
      <c r="J72" s="238">
        <v>70</v>
      </c>
      <c r="K72" s="713">
        <v>779.8</v>
      </c>
    </row>
    <row r="73" spans="1:11" ht="14.4" customHeight="1" x14ac:dyDescent="0.3">
      <c r="A73" s="680" t="s">
        <v>528</v>
      </c>
      <c r="B73" s="671" t="s">
        <v>530</v>
      </c>
      <c r="C73" s="705" t="s">
        <v>546</v>
      </c>
      <c r="D73" s="723" t="s">
        <v>547</v>
      </c>
      <c r="E73" s="705" t="s">
        <v>2354</v>
      </c>
      <c r="F73" s="723" t="s">
        <v>2355</v>
      </c>
      <c r="G73" s="705" t="s">
        <v>2406</v>
      </c>
      <c r="H73" s="705" t="s">
        <v>2407</v>
      </c>
      <c r="I73" s="238">
        <v>0.93</v>
      </c>
      <c r="J73" s="238">
        <v>250</v>
      </c>
      <c r="K73" s="713">
        <v>232.5</v>
      </c>
    </row>
    <row r="74" spans="1:11" ht="14.4" customHeight="1" x14ac:dyDescent="0.3">
      <c r="A74" s="680" t="s">
        <v>528</v>
      </c>
      <c r="B74" s="671" t="s">
        <v>530</v>
      </c>
      <c r="C74" s="705" t="s">
        <v>546</v>
      </c>
      <c r="D74" s="723" t="s">
        <v>547</v>
      </c>
      <c r="E74" s="705" t="s">
        <v>2354</v>
      </c>
      <c r="F74" s="723" t="s">
        <v>2355</v>
      </c>
      <c r="G74" s="705" t="s">
        <v>2408</v>
      </c>
      <c r="H74" s="705" t="s">
        <v>2409</v>
      </c>
      <c r="I74" s="238">
        <v>0.42</v>
      </c>
      <c r="J74" s="238">
        <v>300</v>
      </c>
      <c r="K74" s="713">
        <v>126</v>
      </c>
    </row>
    <row r="75" spans="1:11" ht="14.4" customHeight="1" x14ac:dyDescent="0.3">
      <c r="A75" s="680" t="s">
        <v>528</v>
      </c>
      <c r="B75" s="671" t="s">
        <v>530</v>
      </c>
      <c r="C75" s="705" t="s">
        <v>546</v>
      </c>
      <c r="D75" s="723" t="s">
        <v>547</v>
      </c>
      <c r="E75" s="705" t="s">
        <v>2354</v>
      </c>
      <c r="F75" s="723" t="s">
        <v>2355</v>
      </c>
      <c r="G75" s="705" t="s">
        <v>2410</v>
      </c>
      <c r="H75" s="705" t="s">
        <v>2411</v>
      </c>
      <c r="I75" s="238">
        <v>0.57499999999999996</v>
      </c>
      <c r="J75" s="238">
        <v>1200</v>
      </c>
      <c r="K75" s="713">
        <v>690</v>
      </c>
    </row>
    <row r="76" spans="1:11" ht="14.4" customHeight="1" x14ac:dyDescent="0.3">
      <c r="A76" s="680" t="s">
        <v>528</v>
      </c>
      <c r="B76" s="671" t="s">
        <v>530</v>
      </c>
      <c r="C76" s="705" t="s">
        <v>546</v>
      </c>
      <c r="D76" s="723" t="s">
        <v>547</v>
      </c>
      <c r="E76" s="705" t="s">
        <v>2354</v>
      </c>
      <c r="F76" s="723" t="s">
        <v>2355</v>
      </c>
      <c r="G76" s="705" t="s">
        <v>2486</v>
      </c>
      <c r="H76" s="705" t="s">
        <v>2487</v>
      </c>
      <c r="I76" s="238">
        <v>6.19</v>
      </c>
      <c r="J76" s="238">
        <v>5</v>
      </c>
      <c r="K76" s="713">
        <v>30.95</v>
      </c>
    </row>
    <row r="77" spans="1:11" ht="14.4" customHeight="1" x14ac:dyDescent="0.3">
      <c r="A77" s="680" t="s">
        <v>528</v>
      </c>
      <c r="B77" s="671" t="s">
        <v>530</v>
      </c>
      <c r="C77" s="705" t="s">
        <v>546</v>
      </c>
      <c r="D77" s="723" t="s">
        <v>547</v>
      </c>
      <c r="E77" s="705" t="s">
        <v>2354</v>
      </c>
      <c r="F77" s="723" t="s">
        <v>2355</v>
      </c>
      <c r="G77" s="705" t="s">
        <v>2414</v>
      </c>
      <c r="H77" s="705" t="s">
        <v>2415</v>
      </c>
      <c r="I77" s="238">
        <v>5.3250000000000002</v>
      </c>
      <c r="J77" s="238">
        <v>200</v>
      </c>
      <c r="K77" s="713">
        <v>1065</v>
      </c>
    </row>
    <row r="78" spans="1:11" ht="14.4" customHeight="1" x14ac:dyDescent="0.3">
      <c r="A78" s="680" t="s">
        <v>528</v>
      </c>
      <c r="B78" s="671" t="s">
        <v>530</v>
      </c>
      <c r="C78" s="705" t="s">
        <v>546</v>
      </c>
      <c r="D78" s="723" t="s">
        <v>547</v>
      </c>
      <c r="E78" s="705" t="s">
        <v>2354</v>
      </c>
      <c r="F78" s="723" t="s">
        <v>2355</v>
      </c>
      <c r="G78" s="705" t="s">
        <v>2416</v>
      </c>
      <c r="H78" s="705" t="s">
        <v>2417</v>
      </c>
      <c r="I78" s="238">
        <v>2.36</v>
      </c>
      <c r="J78" s="238">
        <v>150</v>
      </c>
      <c r="K78" s="713">
        <v>354</v>
      </c>
    </row>
    <row r="79" spans="1:11" ht="14.4" customHeight="1" x14ac:dyDescent="0.3">
      <c r="A79" s="680" t="s">
        <v>528</v>
      </c>
      <c r="B79" s="671" t="s">
        <v>530</v>
      </c>
      <c r="C79" s="705" t="s">
        <v>546</v>
      </c>
      <c r="D79" s="723" t="s">
        <v>547</v>
      </c>
      <c r="E79" s="705" t="s">
        <v>2354</v>
      </c>
      <c r="F79" s="723" t="s">
        <v>2355</v>
      </c>
      <c r="G79" s="705" t="s">
        <v>2420</v>
      </c>
      <c r="H79" s="705" t="s">
        <v>2421</v>
      </c>
      <c r="I79" s="238">
        <v>1.78</v>
      </c>
      <c r="J79" s="238">
        <v>51</v>
      </c>
      <c r="K79" s="713">
        <v>90.78</v>
      </c>
    </row>
    <row r="80" spans="1:11" ht="14.4" customHeight="1" x14ac:dyDescent="0.3">
      <c r="A80" s="680" t="s">
        <v>528</v>
      </c>
      <c r="B80" s="671" t="s">
        <v>530</v>
      </c>
      <c r="C80" s="705" t="s">
        <v>546</v>
      </c>
      <c r="D80" s="723" t="s">
        <v>547</v>
      </c>
      <c r="E80" s="705" t="s">
        <v>2354</v>
      </c>
      <c r="F80" s="723" t="s">
        <v>2355</v>
      </c>
      <c r="G80" s="705" t="s">
        <v>2426</v>
      </c>
      <c r="H80" s="705" t="s">
        <v>2427</v>
      </c>
      <c r="I80" s="238">
        <v>1.4999999999999999E-2</v>
      </c>
      <c r="J80" s="238">
        <v>50</v>
      </c>
      <c r="K80" s="713">
        <v>0.7</v>
      </c>
    </row>
    <row r="81" spans="1:11" ht="14.4" customHeight="1" x14ac:dyDescent="0.3">
      <c r="A81" s="680" t="s">
        <v>528</v>
      </c>
      <c r="B81" s="671" t="s">
        <v>530</v>
      </c>
      <c r="C81" s="705" t="s">
        <v>546</v>
      </c>
      <c r="D81" s="723" t="s">
        <v>547</v>
      </c>
      <c r="E81" s="705" t="s">
        <v>2354</v>
      </c>
      <c r="F81" s="723" t="s">
        <v>2355</v>
      </c>
      <c r="G81" s="705" t="s">
        <v>2430</v>
      </c>
      <c r="H81" s="705" t="s">
        <v>2431</v>
      </c>
      <c r="I81" s="238">
        <v>2.4</v>
      </c>
      <c r="J81" s="238">
        <v>50</v>
      </c>
      <c r="K81" s="713">
        <v>120</v>
      </c>
    </row>
    <row r="82" spans="1:11" ht="14.4" customHeight="1" x14ac:dyDescent="0.3">
      <c r="A82" s="680" t="s">
        <v>528</v>
      </c>
      <c r="B82" s="671" t="s">
        <v>530</v>
      </c>
      <c r="C82" s="705" t="s">
        <v>546</v>
      </c>
      <c r="D82" s="723" t="s">
        <v>547</v>
      </c>
      <c r="E82" s="705" t="s">
        <v>2354</v>
      </c>
      <c r="F82" s="723" t="s">
        <v>2355</v>
      </c>
      <c r="G82" s="705" t="s">
        <v>2488</v>
      </c>
      <c r="H82" s="705" t="s">
        <v>2489</v>
      </c>
      <c r="I82" s="238">
        <v>2.1800000000000002</v>
      </c>
      <c r="J82" s="238">
        <v>40</v>
      </c>
      <c r="K82" s="713">
        <v>87.2</v>
      </c>
    </row>
    <row r="83" spans="1:11" ht="14.4" customHeight="1" x14ac:dyDescent="0.3">
      <c r="A83" s="680" t="s">
        <v>528</v>
      </c>
      <c r="B83" s="671" t="s">
        <v>530</v>
      </c>
      <c r="C83" s="705" t="s">
        <v>546</v>
      </c>
      <c r="D83" s="723" t="s">
        <v>547</v>
      </c>
      <c r="E83" s="705" t="s">
        <v>2354</v>
      </c>
      <c r="F83" s="723" t="s">
        <v>2355</v>
      </c>
      <c r="G83" s="705" t="s">
        <v>2436</v>
      </c>
      <c r="H83" s="705" t="s">
        <v>2437</v>
      </c>
      <c r="I83" s="238">
        <v>2.0499999999999998</v>
      </c>
      <c r="J83" s="238">
        <v>20</v>
      </c>
      <c r="K83" s="713">
        <v>41</v>
      </c>
    </row>
    <row r="84" spans="1:11" ht="14.4" customHeight="1" x14ac:dyDescent="0.3">
      <c r="A84" s="680" t="s">
        <v>528</v>
      </c>
      <c r="B84" s="671" t="s">
        <v>530</v>
      </c>
      <c r="C84" s="705" t="s">
        <v>546</v>
      </c>
      <c r="D84" s="723" t="s">
        <v>547</v>
      </c>
      <c r="E84" s="705" t="s">
        <v>2354</v>
      </c>
      <c r="F84" s="723" t="s">
        <v>2355</v>
      </c>
      <c r="G84" s="705" t="s">
        <v>2438</v>
      </c>
      <c r="H84" s="705" t="s">
        <v>2439</v>
      </c>
      <c r="I84" s="238">
        <v>5.1349999999999998</v>
      </c>
      <c r="J84" s="238">
        <v>160</v>
      </c>
      <c r="K84" s="713">
        <v>821.59999999999991</v>
      </c>
    </row>
    <row r="85" spans="1:11" ht="14.4" customHeight="1" x14ac:dyDescent="0.3">
      <c r="A85" s="680" t="s">
        <v>528</v>
      </c>
      <c r="B85" s="671" t="s">
        <v>530</v>
      </c>
      <c r="C85" s="705" t="s">
        <v>546</v>
      </c>
      <c r="D85" s="723" t="s">
        <v>547</v>
      </c>
      <c r="E85" s="705" t="s">
        <v>2354</v>
      </c>
      <c r="F85" s="723" t="s">
        <v>2355</v>
      </c>
      <c r="G85" s="705" t="s">
        <v>2490</v>
      </c>
      <c r="H85" s="705" t="s">
        <v>2491</v>
      </c>
      <c r="I85" s="238">
        <v>17.98</v>
      </c>
      <c r="J85" s="238">
        <v>100</v>
      </c>
      <c r="K85" s="713">
        <v>1798</v>
      </c>
    </row>
    <row r="86" spans="1:11" ht="14.4" customHeight="1" x14ac:dyDescent="0.3">
      <c r="A86" s="680" t="s">
        <v>528</v>
      </c>
      <c r="B86" s="671" t="s">
        <v>530</v>
      </c>
      <c r="C86" s="705" t="s">
        <v>546</v>
      </c>
      <c r="D86" s="723" t="s">
        <v>547</v>
      </c>
      <c r="E86" s="705" t="s">
        <v>2354</v>
      </c>
      <c r="F86" s="723" t="s">
        <v>2355</v>
      </c>
      <c r="G86" s="705" t="s">
        <v>2440</v>
      </c>
      <c r="H86" s="705" t="s">
        <v>2441</v>
      </c>
      <c r="I86" s="238">
        <v>17.98</v>
      </c>
      <c r="J86" s="238">
        <v>50</v>
      </c>
      <c r="K86" s="713">
        <v>899</v>
      </c>
    </row>
    <row r="87" spans="1:11" ht="14.4" customHeight="1" x14ac:dyDescent="0.3">
      <c r="A87" s="680" t="s">
        <v>528</v>
      </c>
      <c r="B87" s="671" t="s">
        <v>530</v>
      </c>
      <c r="C87" s="705" t="s">
        <v>546</v>
      </c>
      <c r="D87" s="723" t="s">
        <v>547</v>
      </c>
      <c r="E87" s="705" t="s">
        <v>2354</v>
      </c>
      <c r="F87" s="723" t="s">
        <v>2355</v>
      </c>
      <c r="G87" s="705" t="s">
        <v>2442</v>
      </c>
      <c r="H87" s="705" t="s">
        <v>2443</v>
      </c>
      <c r="I87" s="238">
        <v>15</v>
      </c>
      <c r="J87" s="238">
        <v>15</v>
      </c>
      <c r="K87" s="713">
        <v>225</v>
      </c>
    </row>
    <row r="88" spans="1:11" ht="14.4" customHeight="1" x14ac:dyDescent="0.3">
      <c r="A88" s="680" t="s">
        <v>528</v>
      </c>
      <c r="B88" s="671" t="s">
        <v>530</v>
      </c>
      <c r="C88" s="705" t="s">
        <v>546</v>
      </c>
      <c r="D88" s="723" t="s">
        <v>547</v>
      </c>
      <c r="E88" s="705" t="s">
        <v>2354</v>
      </c>
      <c r="F88" s="723" t="s">
        <v>2355</v>
      </c>
      <c r="G88" s="705" t="s">
        <v>2444</v>
      </c>
      <c r="H88" s="705" t="s">
        <v>2445</v>
      </c>
      <c r="I88" s="238">
        <v>12.1</v>
      </c>
      <c r="J88" s="238">
        <v>50</v>
      </c>
      <c r="K88" s="713">
        <v>605</v>
      </c>
    </row>
    <row r="89" spans="1:11" ht="14.4" customHeight="1" x14ac:dyDescent="0.3">
      <c r="A89" s="680" t="s">
        <v>528</v>
      </c>
      <c r="B89" s="671" t="s">
        <v>530</v>
      </c>
      <c r="C89" s="705" t="s">
        <v>546</v>
      </c>
      <c r="D89" s="723" t="s">
        <v>547</v>
      </c>
      <c r="E89" s="705" t="s">
        <v>2354</v>
      </c>
      <c r="F89" s="723" t="s">
        <v>2355</v>
      </c>
      <c r="G89" s="705" t="s">
        <v>2450</v>
      </c>
      <c r="H89" s="705" t="s">
        <v>2451</v>
      </c>
      <c r="I89" s="238">
        <v>13.2</v>
      </c>
      <c r="J89" s="238">
        <v>10</v>
      </c>
      <c r="K89" s="713">
        <v>132</v>
      </c>
    </row>
    <row r="90" spans="1:11" ht="14.4" customHeight="1" x14ac:dyDescent="0.3">
      <c r="A90" s="680" t="s">
        <v>528</v>
      </c>
      <c r="B90" s="671" t="s">
        <v>530</v>
      </c>
      <c r="C90" s="705" t="s">
        <v>546</v>
      </c>
      <c r="D90" s="723" t="s">
        <v>547</v>
      </c>
      <c r="E90" s="705" t="s">
        <v>2354</v>
      </c>
      <c r="F90" s="723" t="s">
        <v>2355</v>
      </c>
      <c r="G90" s="705" t="s">
        <v>2452</v>
      </c>
      <c r="H90" s="705" t="s">
        <v>2453</v>
      </c>
      <c r="I90" s="238">
        <v>21.24</v>
      </c>
      <c r="J90" s="238">
        <v>3</v>
      </c>
      <c r="K90" s="713">
        <v>63.72</v>
      </c>
    </row>
    <row r="91" spans="1:11" ht="14.4" customHeight="1" x14ac:dyDescent="0.3">
      <c r="A91" s="680" t="s">
        <v>528</v>
      </c>
      <c r="B91" s="671" t="s">
        <v>530</v>
      </c>
      <c r="C91" s="705" t="s">
        <v>546</v>
      </c>
      <c r="D91" s="723" t="s">
        <v>547</v>
      </c>
      <c r="E91" s="705" t="s">
        <v>2354</v>
      </c>
      <c r="F91" s="723" t="s">
        <v>2355</v>
      </c>
      <c r="G91" s="705" t="s">
        <v>2458</v>
      </c>
      <c r="H91" s="705" t="s">
        <v>2459</v>
      </c>
      <c r="I91" s="238">
        <v>9.1999999999999993</v>
      </c>
      <c r="J91" s="238">
        <v>250</v>
      </c>
      <c r="K91" s="713">
        <v>2300</v>
      </c>
    </row>
    <row r="92" spans="1:11" ht="14.4" customHeight="1" x14ac:dyDescent="0.3">
      <c r="A92" s="680" t="s">
        <v>528</v>
      </c>
      <c r="B92" s="671" t="s">
        <v>530</v>
      </c>
      <c r="C92" s="705" t="s">
        <v>546</v>
      </c>
      <c r="D92" s="723" t="s">
        <v>547</v>
      </c>
      <c r="E92" s="705" t="s">
        <v>2354</v>
      </c>
      <c r="F92" s="723" t="s">
        <v>2355</v>
      </c>
      <c r="G92" s="705" t="s">
        <v>2462</v>
      </c>
      <c r="H92" s="705" t="s">
        <v>2463</v>
      </c>
      <c r="I92" s="238">
        <v>9.68</v>
      </c>
      <c r="J92" s="238">
        <v>100</v>
      </c>
      <c r="K92" s="713">
        <v>968</v>
      </c>
    </row>
    <row r="93" spans="1:11" ht="14.4" customHeight="1" x14ac:dyDescent="0.3">
      <c r="A93" s="680" t="s">
        <v>528</v>
      </c>
      <c r="B93" s="671" t="s">
        <v>530</v>
      </c>
      <c r="C93" s="705" t="s">
        <v>546</v>
      </c>
      <c r="D93" s="723" t="s">
        <v>547</v>
      </c>
      <c r="E93" s="705" t="s">
        <v>2354</v>
      </c>
      <c r="F93" s="723" t="s">
        <v>2355</v>
      </c>
      <c r="G93" s="705" t="s">
        <v>2492</v>
      </c>
      <c r="H93" s="705" t="s">
        <v>2493</v>
      </c>
      <c r="I93" s="238">
        <v>32.43</v>
      </c>
      <c r="J93" s="238">
        <v>50</v>
      </c>
      <c r="K93" s="713">
        <v>1621.5</v>
      </c>
    </row>
    <row r="94" spans="1:11" ht="14.4" customHeight="1" x14ac:dyDescent="0.3">
      <c r="A94" s="680" t="s">
        <v>528</v>
      </c>
      <c r="B94" s="671" t="s">
        <v>530</v>
      </c>
      <c r="C94" s="705" t="s">
        <v>546</v>
      </c>
      <c r="D94" s="723" t="s">
        <v>547</v>
      </c>
      <c r="E94" s="705" t="s">
        <v>2366</v>
      </c>
      <c r="F94" s="723" t="s">
        <v>2367</v>
      </c>
      <c r="G94" s="705" t="s">
        <v>2464</v>
      </c>
      <c r="H94" s="705" t="s">
        <v>2465</v>
      </c>
      <c r="I94" s="238">
        <v>8.17</v>
      </c>
      <c r="J94" s="238">
        <v>1000</v>
      </c>
      <c r="K94" s="713">
        <v>8170</v>
      </c>
    </row>
    <row r="95" spans="1:11" ht="14.4" customHeight="1" x14ac:dyDescent="0.3">
      <c r="A95" s="680" t="s">
        <v>528</v>
      </c>
      <c r="B95" s="671" t="s">
        <v>530</v>
      </c>
      <c r="C95" s="705" t="s">
        <v>546</v>
      </c>
      <c r="D95" s="723" t="s">
        <v>547</v>
      </c>
      <c r="E95" s="705" t="s">
        <v>2370</v>
      </c>
      <c r="F95" s="723" t="s">
        <v>2371</v>
      </c>
      <c r="G95" s="705" t="s">
        <v>2494</v>
      </c>
      <c r="H95" s="705" t="s">
        <v>2495</v>
      </c>
      <c r="I95" s="238">
        <v>0.30499999999999999</v>
      </c>
      <c r="J95" s="238">
        <v>1100</v>
      </c>
      <c r="K95" s="713">
        <v>336</v>
      </c>
    </row>
    <row r="96" spans="1:11" ht="14.4" customHeight="1" x14ac:dyDescent="0.3">
      <c r="A96" s="680" t="s">
        <v>528</v>
      </c>
      <c r="B96" s="671" t="s">
        <v>530</v>
      </c>
      <c r="C96" s="705" t="s">
        <v>546</v>
      </c>
      <c r="D96" s="723" t="s">
        <v>547</v>
      </c>
      <c r="E96" s="705" t="s">
        <v>2372</v>
      </c>
      <c r="F96" s="723" t="s">
        <v>2373</v>
      </c>
      <c r="G96" s="705" t="s">
        <v>2470</v>
      </c>
      <c r="H96" s="705" t="s">
        <v>2471</v>
      </c>
      <c r="I96" s="238">
        <v>0.77500000000000002</v>
      </c>
      <c r="J96" s="238">
        <v>1300</v>
      </c>
      <c r="K96" s="713">
        <v>1006</v>
      </c>
    </row>
    <row r="97" spans="1:11" ht="14.4" customHeight="1" x14ac:dyDescent="0.3">
      <c r="A97" s="680" t="s">
        <v>528</v>
      </c>
      <c r="B97" s="671" t="s">
        <v>530</v>
      </c>
      <c r="C97" s="705" t="s">
        <v>546</v>
      </c>
      <c r="D97" s="723" t="s">
        <v>547</v>
      </c>
      <c r="E97" s="705" t="s">
        <v>2372</v>
      </c>
      <c r="F97" s="723" t="s">
        <v>2373</v>
      </c>
      <c r="G97" s="705" t="s">
        <v>2472</v>
      </c>
      <c r="H97" s="705" t="s">
        <v>2473</v>
      </c>
      <c r="I97" s="238">
        <v>0.77500000000000002</v>
      </c>
      <c r="J97" s="238">
        <v>3000</v>
      </c>
      <c r="K97" s="713">
        <v>2325</v>
      </c>
    </row>
    <row r="98" spans="1:11" ht="14.4" customHeight="1" x14ac:dyDescent="0.3">
      <c r="A98" s="680" t="s">
        <v>528</v>
      </c>
      <c r="B98" s="671" t="s">
        <v>530</v>
      </c>
      <c r="C98" s="705" t="s">
        <v>548</v>
      </c>
      <c r="D98" s="723" t="s">
        <v>549</v>
      </c>
      <c r="E98" s="705" t="s">
        <v>2352</v>
      </c>
      <c r="F98" s="723" t="s">
        <v>2353</v>
      </c>
      <c r="G98" s="705" t="s">
        <v>2374</v>
      </c>
      <c r="H98" s="705" t="s">
        <v>2375</v>
      </c>
      <c r="I98" s="238">
        <v>260.3</v>
      </c>
      <c r="J98" s="238">
        <v>2</v>
      </c>
      <c r="K98" s="713">
        <v>520.6</v>
      </c>
    </row>
    <row r="99" spans="1:11" ht="14.4" customHeight="1" x14ac:dyDescent="0.3">
      <c r="A99" s="680" t="s">
        <v>528</v>
      </c>
      <c r="B99" s="671" t="s">
        <v>530</v>
      </c>
      <c r="C99" s="705" t="s">
        <v>548</v>
      </c>
      <c r="D99" s="723" t="s">
        <v>549</v>
      </c>
      <c r="E99" s="705" t="s">
        <v>2352</v>
      </c>
      <c r="F99" s="723" t="s">
        <v>2353</v>
      </c>
      <c r="G99" s="705" t="s">
        <v>2496</v>
      </c>
      <c r="H99" s="705" t="s">
        <v>2497</v>
      </c>
      <c r="I99" s="238">
        <v>1.84</v>
      </c>
      <c r="J99" s="238">
        <v>100</v>
      </c>
      <c r="K99" s="713">
        <v>184</v>
      </c>
    </row>
    <row r="100" spans="1:11" ht="14.4" customHeight="1" x14ac:dyDescent="0.3">
      <c r="A100" s="680" t="s">
        <v>528</v>
      </c>
      <c r="B100" s="671" t="s">
        <v>530</v>
      </c>
      <c r="C100" s="705" t="s">
        <v>548</v>
      </c>
      <c r="D100" s="723" t="s">
        <v>549</v>
      </c>
      <c r="E100" s="705" t="s">
        <v>2352</v>
      </c>
      <c r="F100" s="723" t="s">
        <v>2353</v>
      </c>
      <c r="G100" s="705" t="s">
        <v>2378</v>
      </c>
      <c r="H100" s="705" t="s">
        <v>2379</v>
      </c>
      <c r="I100" s="238">
        <v>12.08</v>
      </c>
      <c r="J100" s="238">
        <v>40</v>
      </c>
      <c r="K100" s="713">
        <v>483.2</v>
      </c>
    </row>
    <row r="101" spans="1:11" ht="14.4" customHeight="1" x14ac:dyDescent="0.3">
      <c r="A101" s="680" t="s">
        <v>528</v>
      </c>
      <c r="B101" s="671" t="s">
        <v>530</v>
      </c>
      <c r="C101" s="705" t="s">
        <v>548</v>
      </c>
      <c r="D101" s="723" t="s">
        <v>549</v>
      </c>
      <c r="E101" s="705" t="s">
        <v>2352</v>
      </c>
      <c r="F101" s="723" t="s">
        <v>2353</v>
      </c>
      <c r="G101" s="705" t="s">
        <v>2498</v>
      </c>
      <c r="H101" s="705" t="s">
        <v>2499</v>
      </c>
      <c r="I101" s="238">
        <v>2.96</v>
      </c>
      <c r="J101" s="238">
        <v>100</v>
      </c>
      <c r="K101" s="713">
        <v>296.25</v>
      </c>
    </row>
    <row r="102" spans="1:11" ht="14.4" customHeight="1" x14ac:dyDescent="0.3">
      <c r="A102" s="680" t="s">
        <v>528</v>
      </c>
      <c r="B102" s="671" t="s">
        <v>530</v>
      </c>
      <c r="C102" s="705" t="s">
        <v>548</v>
      </c>
      <c r="D102" s="723" t="s">
        <v>549</v>
      </c>
      <c r="E102" s="705" t="s">
        <v>2352</v>
      </c>
      <c r="F102" s="723" t="s">
        <v>2353</v>
      </c>
      <c r="G102" s="705" t="s">
        <v>2500</v>
      </c>
      <c r="H102" s="705" t="s">
        <v>2501</v>
      </c>
      <c r="I102" s="238">
        <v>4.29</v>
      </c>
      <c r="J102" s="238">
        <v>100</v>
      </c>
      <c r="K102" s="713">
        <v>429</v>
      </c>
    </row>
    <row r="103" spans="1:11" ht="14.4" customHeight="1" x14ac:dyDescent="0.3">
      <c r="A103" s="680" t="s">
        <v>528</v>
      </c>
      <c r="B103" s="671" t="s">
        <v>530</v>
      </c>
      <c r="C103" s="705" t="s">
        <v>548</v>
      </c>
      <c r="D103" s="723" t="s">
        <v>549</v>
      </c>
      <c r="E103" s="705" t="s">
        <v>2352</v>
      </c>
      <c r="F103" s="723" t="s">
        <v>2353</v>
      </c>
      <c r="G103" s="705" t="s">
        <v>2382</v>
      </c>
      <c r="H103" s="705" t="s">
        <v>2383</v>
      </c>
      <c r="I103" s="238">
        <v>5.9450000000000003</v>
      </c>
      <c r="J103" s="238">
        <v>800</v>
      </c>
      <c r="K103" s="713">
        <v>4754</v>
      </c>
    </row>
    <row r="104" spans="1:11" ht="14.4" customHeight="1" x14ac:dyDescent="0.3">
      <c r="A104" s="680" t="s">
        <v>528</v>
      </c>
      <c r="B104" s="671" t="s">
        <v>530</v>
      </c>
      <c r="C104" s="705" t="s">
        <v>548</v>
      </c>
      <c r="D104" s="723" t="s">
        <v>549</v>
      </c>
      <c r="E104" s="705" t="s">
        <v>2352</v>
      </c>
      <c r="F104" s="723" t="s">
        <v>2353</v>
      </c>
      <c r="G104" s="705" t="s">
        <v>2502</v>
      </c>
      <c r="H104" s="705" t="s">
        <v>2503</v>
      </c>
      <c r="I104" s="238">
        <v>3.01</v>
      </c>
      <c r="J104" s="238">
        <v>800</v>
      </c>
      <c r="K104" s="713">
        <v>2408</v>
      </c>
    </row>
    <row r="105" spans="1:11" ht="14.4" customHeight="1" x14ac:dyDescent="0.3">
      <c r="A105" s="680" t="s">
        <v>528</v>
      </c>
      <c r="B105" s="671" t="s">
        <v>530</v>
      </c>
      <c r="C105" s="705" t="s">
        <v>548</v>
      </c>
      <c r="D105" s="723" t="s">
        <v>549</v>
      </c>
      <c r="E105" s="705" t="s">
        <v>2352</v>
      </c>
      <c r="F105" s="723" t="s">
        <v>2353</v>
      </c>
      <c r="G105" s="705" t="s">
        <v>2476</v>
      </c>
      <c r="H105" s="705" t="s">
        <v>2477</v>
      </c>
      <c r="I105" s="238">
        <v>0.84</v>
      </c>
      <c r="J105" s="238">
        <v>4000</v>
      </c>
      <c r="K105" s="713">
        <v>3360</v>
      </c>
    </row>
    <row r="106" spans="1:11" ht="14.4" customHeight="1" x14ac:dyDescent="0.3">
      <c r="A106" s="680" t="s">
        <v>528</v>
      </c>
      <c r="B106" s="671" t="s">
        <v>530</v>
      </c>
      <c r="C106" s="705" t="s">
        <v>548</v>
      </c>
      <c r="D106" s="723" t="s">
        <v>549</v>
      </c>
      <c r="E106" s="705" t="s">
        <v>2352</v>
      </c>
      <c r="F106" s="723" t="s">
        <v>2353</v>
      </c>
      <c r="G106" s="705" t="s">
        <v>2504</v>
      </c>
      <c r="H106" s="705" t="s">
        <v>2505</v>
      </c>
      <c r="I106" s="238">
        <v>6.7</v>
      </c>
      <c r="J106" s="238">
        <v>100</v>
      </c>
      <c r="K106" s="713">
        <v>669.65</v>
      </c>
    </row>
    <row r="107" spans="1:11" ht="14.4" customHeight="1" x14ac:dyDescent="0.3">
      <c r="A107" s="680" t="s">
        <v>528</v>
      </c>
      <c r="B107" s="671" t="s">
        <v>530</v>
      </c>
      <c r="C107" s="705" t="s">
        <v>548</v>
      </c>
      <c r="D107" s="723" t="s">
        <v>549</v>
      </c>
      <c r="E107" s="705" t="s">
        <v>2352</v>
      </c>
      <c r="F107" s="723" t="s">
        <v>2353</v>
      </c>
      <c r="G107" s="705" t="s">
        <v>2506</v>
      </c>
      <c r="H107" s="705" t="s">
        <v>2507</v>
      </c>
      <c r="I107" s="238">
        <v>13.66</v>
      </c>
      <c r="J107" s="238">
        <v>20</v>
      </c>
      <c r="K107" s="713">
        <v>273.24</v>
      </c>
    </row>
    <row r="108" spans="1:11" ht="14.4" customHeight="1" x14ac:dyDescent="0.3">
      <c r="A108" s="680" t="s">
        <v>528</v>
      </c>
      <c r="B108" s="671" t="s">
        <v>530</v>
      </c>
      <c r="C108" s="705" t="s">
        <v>548</v>
      </c>
      <c r="D108" s="723" t="s">
        <v>549</v>
      </c>
      <c r="E108" s="705" t="s">
        <v>2352</v>
      </c>
      <c r="F108" s="723" t="s">
        <v>2353</v>
      </c>
      <c r="G108" s="705" t="s">
        <v>2508</v>
      </c>
      <c r="H108" s="705" t="s">
        <v>2509</v>
      </c>
      <c r="I108" s="238">
        <v>10.51</v>
      </c>
      <c r="J108" s="238">
        <v>50</v>
      </c>
      <c r="K108" s="713">
        <v>525.5</v>
      </c>
    </row>
    <row r="109" spans="1:11" ht="14.4" customHeight="1" x14ac:dyDescent="0.3">
      <c r="A109" s="680" t="s">
        <v>528</v>
      </c>
      <c r="B109" s="671" t="s">
        <v>530</v>
      </c>
      <c r="C109" s="705" t="s">
        <v>548</v>
      </c>
      <c r="D109" s="723" t="s">
        <v>549</v>
      </c>
      <c r="E109" s="705" t="s">
        <v>2352</v>
      </c>
      <c r="F109" s="723" t="s">
        <v>2353</v>
      </c>
      <c r="G109" s="705" t="s">
        <v>2510</v>
      </c>
      <c r="H109" s="705" t="s">
        <v>2511</v>
      </c>
      <c r="I109" s="238">
        <v>0.23</v>
      </c>
      <c r="J109" s="238">
        <v>4000</v>
      </c>
      <c r="K109" s="713">
        <v>920</v>
      </c>
    </row>
    <row r="110" spans="1:11" ht="14.4" customHeight="1" x14ac:dyDescent="0.3">
      <c r="A110" s="680" t="s">
        <v>528</v>
      </c>
      <c r="B110" s="671" t="s">
        <v>530</v>
      </c>
      <c r="C110" s="705" t="s">
        <v>548</v>
      </c>
      <c r="D110" s="723" t="s">
        <v>549</v>
      </c>
      <c r="E110" s="705" t="s">
        <v>2352</v>
      </c>
      <c r="F110" s="723" t="s">
        <v>2353</v>
      </c>
      <c r="G110" s="705" t="s">
        <v>2512</v>
      </c>
      <c r="H110" s="705" t="s">
        <v>2513</v>
      </c>
      <c r="I110" s="238">
        <v>22.15</v>
      </c>
      <c r="J110" s="238">
        <v>75</v>
      </c>
      <c r="K110" s="713">
        <v>1661.25</v>
      </c>
    </row>
    <row r="111" spans="1:11" ht="14.4" customHeight="1" x14ac:dyDescent="0.3">
      <c r="A111" s="680" t="s">
        <v>528</v>
      </c>
      <c r="B111" s="671" t="s">
        <v>530</v>
      </c>
      <c r="C111" s="705" t="s">
        <v>548</v>
      </c>
      <c r="D111" s="723" t="s">
        <v>549</v>
      </c>
      <c r="E111" s="705" t="s">
        <v>2352</v>
      </c>
      <c r="F111" s="723" t="s">
        <v>2353</v>
      </c>
      <c r="G111" s="705" t="s">
        <v>2384</v>
      </c>
      <c r="H111" s="705" t="s">
        <v>2385</v>
      </c>
      <c r="I111" s="238">
        <v>30.17</v>
      </c>
      <c r="J111" s="238">
        <v>30</v>
      </c>
      <c r="K111" s="713">
        <v>905.1</v>
      </c>
    </row>
    <row r="112" spans="1:11" ht="14.4" customHeight="1" x14ac:dyDescent="0.3">
      <c r="A112" s="680" t="s">
        <v>528</v>
      </c>
      <c r="B112" s="671" t="s">
        <v>530</v>
      </c>
      <c r="C112" s="705" t="s">
        <v>548</v>
      </c>
      <c r="D112" s="723" t="s">
        <v>549</v>
      </c>
      <c r="E112" s="705" t="s">
        <v>2352</v>
      </c>
      <c r="F112" s="723" t="s">
        <v>2353</v>
      </c>
      <c r="G112" s="705" t="s">
        <v>2386</v>
      </c>
      <c r="H112" s="705" t="s">
        <v>2387</v>
      </c>
      <c r="I112" s="238">
        <v>39.1</v>
      </c>
      <c r="J112" s="238">
        <v>20</v>
      </c>
      <c r="K112" s="713">
        <v>782</v>
      </c>
    </row>
    <row r="113" spans="1:11" ht="14.4" customHeight="1" x14ac:dyDescent="0.3">
      <c r="A113" s="680" t="s">
        <v>528</v>
      </c>
      <c r="B113" s="671" t="s">
        <v>530</v>
      </c>
      <c r="C113" s="705" t="s">
        <v>548</v>
      </c>
      <c r="D113" s="723" t="s">
        <v>549</v>
      </c>
      <c r="E113" s="705" t="s">
        <v>2352</v>
      </c>
      <c r="F113" s="723" t="s">
        <v>2353</v>
      </c>
      <c r="G113" s="705" t="s">
        <v>2388</v>
      </c>
      <c r="H113" s="705" t="s">
        <v>2389</v>
      </c>
      <c r="I113" s="238">
        <v>0.6</v>
      </c>
      <c r="J113" s="238">
        <v>500</v>
      </c>
      <c r="K113" s="713">
        <v>300</v>
      </c>
    </row>
    <row r="114" spans="1:11" ht="14.4" customHeight="1" x14ac:dyDescent="0.3">
      <c r="A114" s="680" t="s">
        <v>528</v>
      </c>
      <c r="B114" s="671" t="s">
        <v>530</v>
      </c>
      <c r="C114" s="705" t="s">
        <v>548</v>
      </c>
      <c r="D114" s="723" t="s">
        <v>549</v>
      </c>
      <c r="E114" s="705" t="s">
        <v>2352</v>
      </c>
      <c r="F114" s="723" t="s">
        <v>2353</v>
      </c>
      <c r="G114" s="705" t="s">
        <v>2514</v>
      </c>
      <c r="H114" s="705" t="s">
        <v>2515</v>
      </c>
      <c r="I114" s="238">
        <v>3.24</v>
      </c>
      <c r="J114" s="238">
        <v>100</v>
      </c>
      <c r="K114" s="713">
        <v>324</v>
      </c>
    </row>
    <row r="115" spans="1:11" ht="14.4" customHeight="1" x14ac:dyDescent="0.3">
      <c r="A115" s="680" t="s">
        <v>528</v>
      </c>
      <c r="B115" s="671" t="s">
        <v>530</v>
      </c>
      <c r="C115" s="705" t="s">
        <v>548</v>
      </c>
      <c r="D115" s="723" t="s">
        <v>549</v>
      </c>
      <c r="E115" s="705" t="s">
        <v>2352</v>
      </c>
      <c r="F115" s="723" t="s">
        <v>2353</v>
      </c>
      <c r="G115" s="705" t="s">
        <v>2478</v>
      </c>
      <c r="H115" s="705" t="s">
        <v>2479</v>
      </c>
      <c r="I115" s="238">
        <v>27.94</v>
      </c>
      <c r="J115" s="238">
        <v>2</v>
      </c>
      <c r="K115" s="713">
        <v>55.88</v>
      </c>
    </row>
    <row r="116" spans="1:11" ht="14.4" customHeight="1" x14ac:dyDescent="0.3">
      <c r="A116" s="680" t="s">
        <v>528</v>
      </c>
      <c r="B116" s="671" t="s">
        <v>530</v>
      </c>
      <c r="C116" s="705" t="s">
        <v>548</v>
      </c>
      <c r="D116" s="723" t="s">
        <v>549</v>
      </c>
      <c r="E116" s="705" t="s">
        <v>2352</v>
      </c>
      <c r="F116" s="723" t="s">
        <v>2353</v>
      </c>
      <c r="G116" s="705" t="s">
        <v>2516</v>
      </c>
      <c r="H116" s="705" t="s">
        <v>2517</v>
      </c>
      <c r="I116" s="238">
        <v>13.16</v>
      </c>
      <c r="J116" s="238">
        <v>48</v>
      </c>
      <c r="K116" s="713">
        <v>631.48</v>
      </c>
    </row>
    <row r="117" spans="1:11" ht="14.4" customHeight="1" x14ac:dyDescent="0.3">
      <c r="A117" s="680" t="s">
        <v>528</v>
      </c>
      <c r="B117" s="671" t="s">
        <v>530</v>
      </c>
      <c r="C117" s="705" t="s">
        <v>548</v>
      </c>
      <c r="D117" s="723" t="s">
        <v>549</v>
      </c>
      <c r="E117" s="705" t="s">
        <v>2352</v>
      </c>
      <c r="F117" s="723" t="s">
        <v>2353</v>
      </c>
      <c r="G117" s="705" t="s">
        <v>2518</v>
      </c>
      <c r="H117" s="705" t="s">
        <v>2519</v>
      </c>
      <c r="I117" s="238">
        <v>26.37</v>
      </c>
      <c r="J117" s="238">
        <v>24</v>
      </c>
      <c r="K117" s="713">
        <v>632.82999999999993</v>
      </c>
    </row>
    <row r="118" spans="1:11" ht="14.4" customHeight="1" x14ac:dyDescent="0.3">
      <c r="A118" s="680" t="s">
        <v>528</v>
      </c>
      <c r="B118" s="671" t="s">
        <v>530</v>
      </c>
      <c r="C118" s="705" t="s">
        <v>548</v>
      </c>
      <c r="D118" s="723" t="s">
        <v>549</v>
      </c>
      <c r="E118" s="705" t="s">
        <v>2352</v>
      </c>
      <c r="F118" s="723" t="s">
        <v>2353</v>
      </c>
      <c r="G118" s="705" t="s">
        <v>2396</v>
      </c>
      <c r="H118" s="705" t="s">
        <v>2397</v>
      </c>
      <c r="I118" s="238">
        <v>0.85499999999999998</v>
      </c>
      <c r="J118" s="238">
        <v>200</v>
      </c>
      <c r="K118" s="713">
        <v>171</v>
      </c>
    </row>
    <row r="119" spans="1:11" ht="14.4" customHeight="1" x14ac:dyDescent="0.3">
      <c r="A119" s="680" t="s">
        <v>528</v>
      </c>
      <c r="B119" s="671" t="s">
        <v>530</v>
      </c>
      <c r="C119" s="705" t="s">
        <v>548</v>
      </c>
      <c r="D119" s="723" t="s">
        <v>549</v>
      </c>
      <c r="E119" s="705" t="s">
        <v>2352</v>
      </c>
      <c r="F119" s="723" t="s">
        <v>2353</v>
      </c>
      <c r="G119" s="705" t="s">
        <v>2480</v>
      </c>
      <c r="H119" s="705" t="s">
        <v>2481</v>
      </c>
      <c r="I119" s="238">
        <v>1.52</v>
      </c>
      <c r="J119" s="238">
        <v>50</v>
      </c>
      <c r="K119" s="713">
        <v>76</v>
      </c>
    </row>
    <row r="120" spans="1:11" ht="14.4" customHeight="1" x14ac:dyDescent="0.3">
      <c r="A120" s="680" t="s">
        <v>528</v>
      </c>
      <c r="B120" s="671" t="s">
        <v>530</v>
      </c>
      <c r="C120" s="705" t="s">
        <v>548</v>
      </c>
      <c r="D120" s="723" t="s">
        <v>549</v>
      </c>
      <c r="E120" s="705" t="s">
        <v>2352</v>
      </c>
      <c r="F120" s="723" t="s">
        <v>2353</v>
      </c>
      <c r="G120" s="705" t="s">
        <v>2482</v>
      </c>
      <c r="H120" s="705" t="s">
        <v>2483</v>
      </c>
      <c r="I120" s="238">
        <v>2.06</v>
      </c>
      <c r="J120" s="238">
        <v>50</v>
      </c>
      <c r="K120" s="713">
        <v>103</v>
      </c>
    </row>
    <row r="121" spans="1:11" ht="14.4" customHeight="1" x14ac:dyDescent="0.3">
      <c r="A121" s="680" t="s">
        <v>528</v>
      </c>
      <c r="B121" s="671" t="s">
        <v>530</v>
      </c>
      <c r="C121" s="705" t="s">
        <v>548</v>
      </c>
      <c r="D121" s="723" t="s">
        <v>549</v>
      </c>
      <c r="E121" s="705" t="s">
        <v>2352</v>
      </c>
      <c r="F121" s="723" t="s">
        <v>2353</v>
      </c>
      <c r="G121" s="705" t="s">
        <v>2484</v>
      </c>
      <c r="H121" s="705" t="s">
        <v>2485</v>
      </c>
      <c r="I121" s="238">
        <v>191.13</v>
      </c>
      <c r="J121" s="238">
        <v>9</v>
      </c>
      <c r="K121" s="713">
        <v>1720.17</v>
      </c>
    </row>
    <row r="122" spans="1:11" ht="14.4" customHeight="1" x14ac:dyDescent="0.3">
      <c r="A122" s="680" t="s">
        <v>528</v>
      </c>
      <c r="B122" s="671" t="s">
        <v>530</v>
      </c>
      <c r="C122" s="705" t="s">
        <v>548</v>
      </c>
      <c r="D122" s="723" t="s">
        <v>549</v>
      </c>
      <c r="E122" s="705" t="s">
        <v>2352</v>
      </c>
      <c r="F122" s="723" t="s">
        <v>2353</v>
      </c>
      <c r="G122" s="705" t="s">
        <v>2520</v>
      </c>
      <c r="H122" s="705" t="s">
        <v>2521</v>
      </c>
      <c r="I122" s="238">
        <v>13.43</v>
      </c>
      <c r="J122" s="238">
        <v>60</v>
      </c>
      <c r="K122" s="713">
        <v>805.58</v>
      </c>
    </row>
    <row r="123" spans="1:11" ht="14.4" customHeight="1" x14ac:dyDescent="0.3">
      <c r="A123" s="680" t="s">
        <v>528</v>
      </c>
      <c r="B123" s="671" t="s">
        <v>530</v>
      </c>
      <c r="C123" s="705" t="s">
        <v>548</v>
      </c>
      <c r="D123" s="723" t="s">
        <v>549</v>
      </c>
      <c r="E123" s="705" t="s">
        <v>2354</v>
      </c>
      <c r="F123" s="723" t="s">
        <v>2355</v>
      </c>
      <c r="G123" s="705" t="s">
        <v>2404</v>
      </c>
      <c r="H123" s="705" t="s">
        <v>2405</v>
      </c>
      <c r="I123" s="238">
        <v>11.15</v>
      </c>
      <c r="J123" s="238">
        <v>50</v>
      </c>
      <c r="K123" s="713">
        <v>557.5</v>
      </c>
    </row>
    <row r="124" spans="1:11" ht="14.4" customHeight="1" x14ac:dyDescent="0.3">
      <c r="A124" s="680" t="s">
        <v>528</v>
      </c>
      <c r="B124" s="671" t="s">
        <v>530</v>
      </c>
      <c r="C124" s="705" t="s">
        <v>548</v>
      </c>
      <c r="D124" s="723" t="s">
        <v>549</v>
      </c>
      <c r="E124" s="705" t="s">
        <v>2354</v>
      </c>
      <c r="F124" s="723" t="s">
        <v>2355</v>
      </c>
      <c r="G124" s="705" t="s">
        <v>2406</v>
      </c>
      <c r="H124" s="705" t="s">
        <v>2407</v>
      </c>
      <c r="I124" s="238">
        <v>0.93</v>
      </c>
      <c r="J124" s="238">
        <v>1000</v>
      </c>
      <c r="K124" s="713">
        <v>930</v>
      </c>
    </row>
    <row r="125" spans="1:11" ht="14.4" customHeight="1" x14ac:dyDescent="0.3">
      <c r="A125" s="680" t="s">
        <v>528</v>
      </c>
      <c r="B125" s="671" t="s">
        <v>530</v>
      </c>
      <c r="C125" s="705" t="s">
        <v>548</v>
      </c>
      <c r="D125" s="723" t="s">
        <v>549</v>
      </c>
      <c r="E125" s="705" t="s">
        <v>2354</v>
      </c>
      <c r="F125" s="723" t="s">
        <v>2355</v>
      </c>
      <c r="G125" s="705" t="s">
        <v>2522</v>
      </c>
      <c r="H125" s="705" t="s">
        <v>2523</v>
      </c>
      <c r="I125" s="238">
        <v>1.4350000000000001</v>
      </c>
      <c r="J125" s="238">
        <v>300</v>
      </c>
      <c r="K125" s="713">
        <v>430</v>
      </c>
    </row>
    <row r="126" spans="1:11" ht="14.4" customHeight="1" x14ac:dyDescent="0.3">
      <c r="A126" s="680" t="s">
        <v>528</v>
      </c>
      <c r="B126" s="671" t="s">
        <v>530</v>
      </c>
      <c r="C126" s="705" t="s">
        <v>548</v>
      </c>
      <c r="D126" s="723" t="s">
        <v>549</v>
      </c>
      <c r="E126" s="705" t="s">
        <v>2354</v>
      </c>
      <c r="F126" s="723" t="s">
        <v>2355</v>
      </c>
      <c r="G126" s="705" t="s">
        <v>2408</v>
      </c>
      <c r="H126" s="705" t="s">
        <v>2409</v>
      </c>
      <c r="I126" s="238">
        <v>0.41499999999999998</v>
      </c>
      <c r="J126" s="238">
        <v>200</v>
      </c>
      <c r="K126" s="713">
        <v>83</v>
      </c>
    </row>
    <row r="127" spans="1:11" ht="14.4" customHeight="1" x14ac:dyDescent="0.3">
      <c r="A127" s="680" t="s">
        <v>528</v>
      </c>
      <c r="B127" s="671" t="s">
        <v>530</v>
      </c>
      <c r="C127" s="705" t="s">
        <v>548</v>
      </c>
      <c r="D127" s="723" t="s">
        <v>549</v>
      </c>
      <c r="E127" s="705" t="s">
        <v>2354</v>
      </c>
      <c r="F127" s="723" t="s">
        <v>2355</v>
      </c>
      <c r="G127" s="705" t="s">
        <v>2410</v>
      </c>
      <c r="H127" s="705" t="s">
        <v>2411</v>
      </c>
      <c r="I127" s="238">
        <v>0.57999999999999996</v>
      </c>
      <c r="J127" s="238">
        <v>200</v>
      </c>
      <c r="K127" s="713">
        <v>116</v>
      </c>
    </row>
    <row r="128" spans="1:11" ht="14.4" customHeight="1" x14ac:dyDescent="0.3">
      <c r="A128" s="680" t="s">
        <v>528</v>
      </c>
      <c r="B128" s="671" t="s">
        <v>530</v>
      </c>
      <c r="C128" s="705" t="s">
        <v>548</v>
      </c>
      <c r="D128" s="723" t="s">
        <v>549</v>
      </c>
      <c r="E128" s="705" t="s">
        <v>2354</v>
      </c>
      <c r="F128" s="723" t="s">
        <v>2355</v>
      </c>
      <c r="G128" s="705" t="s">
        <v>2418</v>
      </c>
      <c r="H128" s="705" t="s">
        <v>2419</v>
      </c>
      <c r="I128" s="238">
        <v>5.56</v>
      </c>
      <c r="J128" s="238">
        <v>40</v>
      </c>
      <c r="K128" s="713">
        <v>222.4</v>
      </c>
    </row>
    <row r="129" spans="1:11" ht="14.4" customHeight="1" x14ac:dyDescent="0.3">
      <c r="A129" s="680" t="s">
        <v>528</v>
      </c>
      <c r="B129" s="671" t="s">
        <v>530</v>
      </c>
      <c r="C129" s="705" t="s">
        <v>548</v>
      </c>
      <c r="D129" s="723" t="s">
        <v>549</v>
      </c>
      <c r="E129" s="705" t="s">
        <v>2354</v>
      </c>
      <c r="F129" s="723" t="s">
        <v>2355</v>
      </c>
      <c r="G129" s="705" t="s">
        <v>2524</v>
      </c>
      <c r="H129" s="705" t="s">
        <v>2525</v>
      </c>
      <c r="I129" s="238">
        <v>1.8</v>
      </c>
      <c r="J129" s="238">
        <v>50</v>
      </c>
      <c r="K129" s="713">
        <v>90</v>
      </c>
    </row>
    <row r="130" spans="1:11" ht="14.4" customHeight="1" x14ac:dyDescent="0.3">
      <c r="A130" s="680" t="s">
        <v>528</v>
      </c>
      <c r="B130" s="671" t="s">
        <v>530</v>
      </c>
      <c r="C130" s="705" t="s">
        <v>548</v>
      </c>
      <c r="D130" s="723" t="s">
        <v>549</v>
      </c>
      <c r="E130" s="705" t="s">
        <v>2354</v>
      </c>
      <c r="F130" s="723" t="s">
        <v>2355</v>
      </c>
      <c r="G130" s="705" t="s">
        <v>2526</v>
      </c>
      <c r="H130" s="705" t="s">
        <v>2527</v>
      </c>
      <c r="I130" s="238">
        <v>2.38</v>
      </c>
      <c r="J130" s="238">
        <v>50</v>
      </c>
      <c r="K130" s="713">
        <v>119</v>
      </c>
    </row>
    <row r="131" spans="1:11" ht="14.4" customHeight="1" x14ac:dyDescent="0.3">
      <c r="A131" s="680" t="s">
        <v>528</v>
      </c>
      <c r="B131" s="671" t="s">
        <v>530</v>
      </c>
      <c r="C131" s="705" t="s">
        <v>548</v>
      </c>
      <c r="D131" s="723" t="s">
        <v>549</v>
      </c>
      <c r="E131" s="705" t="s">
        <v>2354</v>
      </c>
      <c r="F131" s="723" t="s">
        <v>2355</v>
      </c>
      <c r="G131" s="705" t="s">
        <v>2420</v>
      </c>
      <c r="H131" s="705" t="s">
        <v>2421</v>
      </c>
      <c r="I131" s="238">
        <v>1.77</v>
      </c>
      <c r="J131" s="238">
        <v>50</v>
      </c>
      <c r="K131" s="713">
        <v>88.5</v>
      </c>
    </row>
    <row r="132" spans="1:11" ht="14.4" customHeight="1" x14ac:dyDescent="0.3">
      <c r="A132" s="680" t="s">
        <v>528</v>
      </c>
      <c r="B132" s="671" t="s">
        <v>530</v>
      </c>
      <c r="C132" s="705" t="s">
        <v>548</v>
      </c>
      <c r="D132" s="723" t="s">
        <v>549</v>
      </c>
      <c r="E132" s="705" t="s">
        <v>2354</v>
      </c>
      <c r="F132" s="723" t="s">
        <v>2355</v>
      </c>
      <c r="G132" s="705" t="s">
        <v>2528</v>
      </c>
      <c r="H132" s="705" t="s">
        <v>2529</v>
      </c>
      <c r="I132" s="238">
        <v>2.82</v>
      </c>
      <c r="J132" s="238">
        <v>50</v>
      </c>
      <c r="K132" s="713">
        <v>141</v>
      </c>
    </row>
    <row r="133" spans="1:11" ht="14.4" customHeight="1" x14ac:dyDescent="0.3">
      <c r="A133" s="680" t="s">
        <v>528</v>
      </c>
      <c r="B133" s="671" t="s">
        <v>530</v>
      </c>
      <c r="C133" s="705" t="s">
        <v>548</v>
      </c>
      <c r="D133" s="723" t="s">
        <v>549</v>
      </c>
      <c r="E133" s="705" t="s">
        <v>2354</v>
      </c>
      <c r="F133" s="723" t="s">
        <v>2355</v>
      </c>
      <c r="G133" s="705" t="s">
        <v>2424</v>
      </c>
      <c r="H133" s="705" t="s">
        <v>2425</v>
      </c>
      <c r="I133" s="238">
        <v>1.7549999999999999</v>
      </c>
      <c r="J133" s="238">
        <v>200</v>
      </c>
      <c r="K133" s="713">
        <v>351</v>
      </c>
    </row>
    <row r="134" spans="1:11" ht="14.4" customHeight="1" x14ac:dyDescent="0.3">
      <c r="A134" s="680" t="s">
        <v>528</v>
      </c>
      <c r="B134" s="671" t="s">
        <v>530</v>
      </c>
      <c r="C134" s="705" t="s">
        <v>548</v>
      </c>
      <c r="D134" s="723" t="s">
        <v>549</v>
      </c>
      <c r="E134" s="705" t="s">
        <v>2354</v>
      </c>
      <c r="F134" s="723" t="s">
        <v>2355</v>
      </c>
      <c r="G134" s="705" t="s">
        <v>2426</v>
      </c>
      <c r="H134" s="705" t="s">
        <v>2427</v>
      </c>
      <c r="I134" s="238">
        <v>1.4999999999999999E-2</v>
      </c>
      <c r="J134" s="238">
        <v>100</v>
      </c>
      <c r="K134" s="713">
        <v>1.5</v>
      </c>
    </row>
    <row r="135" spans="1:11" ht="14.4" customHeight="1" x14ac:dyDescent="0.3">
      <c r="A135" s="680" t="s">
        <v>528</v>
      </c>
      <c r="B135" s="671" t="s">
        <v>530</v>
      </c>
      <c r="C135" s="705" t="s">
        <v>548</v>
      </c>
      <c r="D135" s="723" t="s">
        <v>549</v>
      </c>
      <c r="E135" s="705" t="s">
        <v>2354</v>
      </c>
      <c r="F135" s="723" t="s">
        <v>2355</v>
      </c>
      <c r="G135" s="705" t="s">
        <v>2428</v>
      </c>
      <c r="H135" s="705" t="s">
        <v>2429</v>
      </c>
      <c r="I135" s="238">
        <v>2</v>
      </c>
      <c r="J135" s="238">
        <v>50</v>
      </c>
      <c r="K135" s="713">
        <v>100</v>
      </c>
    </row>
    <row r="136" spans="1:11" ht="14.4" customHeight="1" x14ac:dyDescent="0.3">
      <c r="A136" s="680" t="s">
        <v>528</v>
      </c>
      <c r="B136" s="671" t="s">
        <v>530</v>
      </c>
      <c r="C136" s="705" t="s">
        <v>548</v>
      </c>
      <c r="D136" s="723" t="s">
        <v>549</v>
      </c>
      <c r="E136" s="705" t="s">
        <v>2354</v>
      </c>
      <c r="F136" s="723" t="s">
        <v>2355</v>
      </c>
      <c r="G136" s="705" t="s">
        <v>2430</v>
      </c>
      <c r="H136" s="705" t="s">
        <v>2431</v>
      </c>
      <c r="I136" s="238">
        <v>2.41</v>
      </c>
      <c r="J136" s="238">
        <v>50</v>
      </c>
      <c r="K136" s="713">
        <v>120.5</v>
      </c>
    </row>
    <row r="137" spans="1:11" ht="14.4" customHeight="1" x14ac:dyDescent="0.3">
      <c r="A137" s="680" t="s">
        <v>528</v>
      </c>
      <c r="B137" s="671" t="s">
        <v>530</v>
      </c>
      <c r="C137" s="705" t="s">
        <v>548</v>
      </c>
      <c r="D137" s="723" t="s">
        <v>549</v>
      </c>
      <c r="E137" s="705" t="s">
        <v>2354</v>
      </c>
      <c r="F137" s="723" t="s">
        <v>2355</v>
      </c>
      <c r="G137" s="705" t="s">
        <v>2434</v>
      </c>
      <c r="H137" s="705" t="s">
        <v>2435</v>
      </c>
      <c r="I137" s="238">
        <v>5.58</v>
      </c>
      <c r="J137" s="238">
        <v>5</v>
      </c>
      <c r="K137" s="713">
        <v>27.9</v>
      </c>
    </row>
    <row r="138" spans="1:11" ht="14.4" customHeight="1" x14ac:dyDescent="0.3">
      <c r="A138" s="680" t="s">
        <v>528</v>
      </c>
      <c r="B138" s="671" t="s">
        <v>530</v>
      </c>
      <c r="C138" s="705" t="s">
        <v>548</v>
      </c>
      <c r="D138" s="723" t="s">
        <v>549</v>
      </c>
      <c r="E138" s="705" t="s">
        <v>2354</v>
      </c>
      <c r="F138" s="723" t="s">
        <v>2355</v>
      </c>
      <c r="G138" s="705" t="s">
        <v>2438</v>
      </c>
      <c r="H138" s="705" t="s">
        <v>2439</v>
      </c>
      <c r="I138" s="238">
        <v>5.13</v>
      </c>
      <c r="J138" s="238">
        <v>130</v>
      </c>
      <c r="K138" s="713">
        <v>666.9</v>
      </c>
    </row>
    <row r="139" spans="1:11" ht="14.4" customHeight="1" x14ac:dyDescent="0.3">
      <c r="A139" s="680" t="s">
        <v>528</v>
      </c>
      <c r="B139" s="671" t="s">
        <v>530</v>
      </c>
      <c r="C139" s="705" t="s">
        <v>548</v>
      </c>
      <c r="D139" s="723" t="s">
        <v>549</v>
      </c>
      <c r="E139" s="705" t="s">
        <v>2354</v>
      </c>
      <c r="F139" s="723" t="s">
        <v>2355</v>
      </c>
      <c r="G139" s="705" t="s">
        <v>2530</v>
      </c>
      <c r="H139" s="705" t="s">
        <v>2531</v>
      </c>
      <c r="I139" s="238">
        <v>123.4</v>
      </c>
      <c r="J139" s="238">
        <v>1</v>
      </c>
      <c r="K139" s="713">
        <v>123.4</v>
      </c>
    </row>
    <row r="140" spans="1:11" ht="14.4" customHeight="1" x14ac:dyDescent="0.3">
      <c r="A140" s="680" t="s">
        <v>528</v>
      </c>
      <c r="B140" s="671" t="s">
        <v>530</v>
      </c>
      <c r="C140" s="705" t="s">
        <v>548</v>
      </c>
      <c r="D140" s="723" t="s">
        <v>549</v>
      </c>
      <c r="E140" s="705" t="s">
        <v>2354</v>
      </c>
      <c r="F140" s="723" t="s">
        <v>2355</v>
      </c>
      <c r="G140" s="705" t="s">
        <v>2532</v>
      </c>
      <c r="H140" s="705" t="s">
        <v>2533</v>
      </c>
      <c r="I140" s="238">
        <v>138</v>
      </c>
      <c r="J140" s="238">
        <v>5</v>
      </c>
      <c r="K140" s="713">
        <v>690</v>
      </c>
    </row>
    <row r="141" spans="1:11" ht="14.4" customHeight="1" x14ac:dyDescent="0.3">
      <c r="A141" s="680" t="s">
        <v>528</v>
      </c>
      <c r="B141" s="671" t="s">
        <v>530</v>
      </c>
      <c r="C141" s="705" t="s">
        <v>548</v>
      </c>
      <c r="D141" s="723" t="s">
        <v>549</v>
      </c>
      <c r="E141" s="705" t="s">
        <v>2354</v>
      </c>
      <c r="F141" s="723" t="s">
        <v>2355</v>
      </c>
      <c r="G141" s="705" t="s">
        <v>2440</v>
      </c>
      <c r="H141" s="705" t="s">
        <v>2441</v>
      </c>
      <c r="I141" s="238">
        <v>17.98</v>
      </c>
      <c r="J141" s="238">
        <v>50</v>
      </c>
      <c r="K141" s="713">
        <v>899</v>
      </c>
    </row>
    <row r="142" spans="1:11" ht="14.4" customHeight="1" x14ac:dyDescent="0.3">
      <c r="A142" s="680" t="s">
        <v>528</v>
      </c>
      <c r="B142" s="671" t="s">
        <v>530</v>
      </c>
      <c r="C142" s="705" t="s">
        <v>548</v>
      </c>
      <c r="D142" s="723" t="s">
        <v>549</v>
      </c>
      <c r="E142" s="705" t="s">
        <v>2354</v>
      </c>
      <c r="F142" s="723" t="s">
        <v>2355</v>
      </c>
      <c r="G142" s="705" t="s">
        <v>2442</v>
      </c>
      <c r="H142" s="705" t="s">
        <v>2443</v>
      </c>
      <c r="I142" s="238">
        <v>15.01</v>
      </c>
      <c r="J142" s="238">
        <v>10</v>
      </c>
      <c r="K142" s="713">
        <v>150.1</v>
      </c>
    </row>
    <row r="143" spans="1:11" ht="14.4" customHeight="1" x14ac:dyDescent="0.3">
      <c r="A143" s="680" t="s">
        <v>528</v>
      </c>
      <c r="B143" s="671" t="s">
        <v>530</v>
      </c>
      <c r="C143" s="705" t="s">
        <v>548</v>
      </c>
      <c r="D143" s="723" t="s">
        <v>549</v>
      </c>
      <c r="E143" s="705" t="s">
        <v>2354</v>
      </c>
      <c r="F143" s="723" t="s">
        <v>2355</v>
      </c>
      <c r="G143" s="705" t="s">
        <v>2444</v>
      </c>
      <c r="H143" s="705" t="s">
        <v>2445</v>
      </c>
      <c r="I143" s="238">
        <v>12.105</v>
      </c>
      <c r="J143" s="238">
        <v>35</v>
      </c>
      <c r="K143" s="713">
        <v>423.65</v>
      </c>
    </row>
    <row r="144" spans="1:11" ht="14.4" customHeight="1" x14ac:dyDescent="0.3">
      <c r="A144" s="680" t="s">
        <v>528</v>
      </c>
      <c r="B144" s="671" t="s">
        <v>530</v>
      </c>
      <c r="C144" s="705" t="s">
        <v>548</v>
      </c>
      <c r="D144" s="723" t="s">
        <v>549</v>
      </c>
      <c r="E144" s="705" t="s">
        <v>2354</v>
      </c>
      <c r="F144" s="723" t="s">
        <v>2355</v>
      </c>
      <c r="G144" s="705" t="s">
        <v>2446</v>
      </c>
      <c r="H144" s="705" t="s">
        <v>2447</v>
      </c>
      <c r="I144" s="238">
        <v>2.84</v>
      </c>
      <c r="J144" s="238">
        <v>50</v>
      </c>
      <c r="K144" s="713">
        <v>142</v>
      </c>
    </row>
    <row r="145" spans="1:11" ht="14.4" customHeight="1" x14ac:dyDescent="0.3">
      <c r="A145" s="680" t="s">
        <v>528</v>
      </c>
      <c r="B145" s="671" t="s">
        <v>530</v>
      </c>
      <c r="C145" s="705" t="s">
        <v>548</v>
      </c>
      <c r="D145" s="723" t="s">
        <v>549</v>
      </c>
      <c r="E145" s="705" t="s">
        <v>2354</v>
      </c>
      <c r="F145" s="723" t="s">
        <v>2355</v>
      </c>
      <c r="G145" s="705" t="s">
        <v>2448</v>
      </c>
      <c r="H145" s="705" t="s">
        <v>2449</v>
      </c>
      <c r="I145" s="238">
        <v>13.2</v>
      </c>
      <c r="J145" s="238">
        <v>30</v>
      </c>
      <c r="K145" s="713">
        <v>396</v>
      </c>
    </row>
    <row r="146" spans="1:11" ht="14.4" customHeight="1" x14ac:dyDescent="0.3">
      <c r="A146" s="680" t="s">
        <v>528</v>
      </c>
      <c r="B146" s="671" t="s">
        <v>530</v>
      </c>
      <c r="C146" s="705" t="s">
        <v>548</v>
      </c>
      <c r="D146" s="723" t="s">
        <v>549</v>
      </c>
      <c r="E146" s="705" t="s">
        <v>2354</v>
      </c>
      <c r="F146" s="723" t="s">
        <v>2355</v>
      </c>
      <c r="G146" s="705" t="s">
        <v>2534</v>
      </c>
      <c r="H146" s="705" t="s">
        <v>2535</v>
      </c>
      <c r="I146" s="238">
        <v>13.205</v>
      </c>
      <c r="J146" s="238">
        <v>20</v>
      </c>
      <c r="K146" s="713">
        <v>264.10000000000002</v>
      </c>
    </row>
    <row r="147" spans="1:11" ht="14.4" customHeight="1" x14ac:dyDescent="0.3">
      <c r="A147" s="680" t="s">
        <v>528</v>
      </c>
      <c r="B147" s="671" t="s">
        <v>530</v>
      </c>
      <c r="C147" s="705" t="s">
        <v>548</v>
      </c>
      <c r="D147" s="723" t="s">
        <v>549</v>
      </c>
      <c r="E147" s="705" t="s">
        <v>2354</v>
      </c>
      <c r="F147" s="723" t="s">
        <v>2355</v>
      </c>
      <c r="G147" s="705" t="s">
        <v>2452</v>
      </c>
      <c r="H147" s="705" t="s">
        <v>2453</v>
      </c>
      <c r="I147" s="238">
        <v>21.24</v>
      </c>
      <c r="J147" s="238">
        <v>50</v>
      </c>
      <c r="K147" s="713">
        <v>1062</v>
      </c>
    </row>
    <row r="148" spans="1:11" ht="14.4" customHeight="1" x14ac:dyDescent="0.3">
      <c r="A148" s="680" t="s">
        <v>528</v>
      </c>
      <c r="B148" s="671" t="s">
        <v>530</v>
      </c>
      <c r="C148" s="705" t="s">
        <v>548</v>
      </c>
      <c r="D148" s="723" t="s">
        <v>549</v>
      </c>
      <c r="E148" s="705" t="s">
        <v>2354</v>
      </c>
      <c r="F148" s="723" t="s">
        <v>2355</v>
      </c>
      <c r="G148" s="705" t="s">
        <v>2454</v>
      </c>
      <c r="H148" s="705" t="s">
        <v>2455</v>
      </c>
      <c r="I148" s="238">
        <v>21.24</v>
      </c>
      <c r="J148" s="238">
        <v>30</v>
      </c>
      <c r="K148" s="713">
        <v>637.20000000000005</v>
      </c>
    </row>
    <row r="149" spans="1:11" ht="14.4" customHeight="1" x14ac:dyDescent="0.3">
      <c r="A149" s="680" t="s">
        <v>528</v>
      </c>
      <c r="B149" s="671" t="s">
        <v>530</v>
      </c>
      <c r="C149" s="705" t="s">
        <v>548</v>
      </c>
      <c r="D149" s="723" t="s">
        <v>549</v>
      </c>
      <c r="E149" s="705" t="s">
        <v>2354</v>
      </c>
      <c r="F149" s="723" t="s">
        <v>2355</v>
      </c>
      <c r="G149" s="705" t="s">
        <v>2456</v>
      </c>
      <c r="H149" s="705" t="s">
        <v>2457</v>
      </c>
      <c r="I149" s="238">
        <v>2.88</v>
      </c>
      <c r="J149" s="238">
        <v>50</v>
      </c>
      <c r="K149" s="713">
        <v>144</v>
      </c>
    </row>
    <row r="150" spans="1:11" ht="14.4" customHeight="1" x14ac:dyDescent="0.3">
      <c r="A150" s="680" t="s">
        <v>528</v>
      </c>
      <c r="B150" s="671" t="s">
        <v>530</v>
      </c>
      <c r="C150" s="705" t="s">
        <v>548</v>
      </c>
      <c r="D150" s="723" t="s">
        <v>549</v>
      </c>
      <c r="E150" s="705" t="s">
        <v>2354</v>
      </c>
      <c r="F150" s="723" t="s">
        <v>2355</v>
      </c>
      <c r="G150" s="705" t="s">
        <v>2462</v>
      </c>
      <c r="H150" s="705" t="s">
        <v>2463</v>
      </c>
      <c r="I150" s="238">
        <v>9.68</v>
      </c>
      <c r="J150" s="238">
        <v>150</v>
      </c>
      <c r="K150" s="713">
        <v>1452</v>
      </c>
    </row>
    <row r="151" spans="1:11" ht="14.4" customHeight="1" x14ac:dyDescent="0.3">
      <c r="A151" s="680" t="s">
        <v>528</v>
      </c>
      <c r="B151" s="671" t="s">
        <v>530</v>
      </c>
      <c r="C151" s="705" t="s">
        <v>548</v>
      </c>
      <c r="D151" s="723" t="s">
        <v>549</v>
      </c>
      <c r="E151" s="705" t="s">
        <v>2366</v>
      </c>
      <c r="F151" s="723" t="s">
        <v>2367</v>
      </c>
      <c r="G151" s="705" t="s">
        <v>2464</v>
      </c>
      <c r="H151" s="705" t="s">
        <v>2465</v>
      </c>
      <c r="I151" s="238">
        <v>8.17</v>
      </c>
      <c r="J151" s="238">
        <v>300</v>
      </c>
      <c r="K151" s="713">
        <v>2451</v>
      </c>
    </row>
    <row r="152" spans="1:11" ht="14.4" customHeight="1" x14ac:dyDescent="0.3">
      <c r="A152" s="680" t="s">
        <v>528</v>
      </c>
      <c r="B152" s="671" t="s">
        <v>530</v>
      </c>
      <c r="C152" s="705" t="s">
        <v>548</v>
      </c>
      <c r="D152" s="723" t="s">
        <v>549</v>
      </c>
      <c r="E152" s="705" t="s">
        <v>2370</v>
      </c>
      <c r="F152" s="723" t="s">
        <v>2371</v>
      </c>
      <c r="G152" s="705" t="s">
        <v>2536</v>
      </c>
      <c r="H152" s="705" t="s">
        <v>2537</v>
      </c>
      <c r="I152" s="238">
        <v>0.31</v>
      </c>
      <c r="J152" s="238">
        <v>200</v>
      </c>
      <c r="K152" s="713">
        <v>62</v>
      </c>
    </row>
    <row r="153" spans="1:11" ht="14.4" customHeight="1" x14ac:dyDescent="0.3">
      <c r="A153" s="680" t="s">
        <v>528</v>
      </c>
      <c r="B153" s="671" t="s">
        <v>530</v>
      </c>
      <c r="C153" s="705" t="s">
        <v>548</v>
      </c>
      <c r="D153" s="723" t="s">
        <v>549</v>
      </c>
      <c r="E153" s="705" t="s">
        <v>2370</v>
      </c>
      <c r="F153" s="723" t="s">
        <v>2371</v>
      </c>
      <c r="G153" s="705" t="s">
        <v>2468</v>
      </c>
      <c r="H153" s="705" t="s">
        <v>2469</v>
      </c>
      <c r="I153" s="238">
        <v>0.31</v>
      </c>
      <c r="J153" s="238">
        <v>200</v>
      </c>
      <c r="K153" s="713">
        <v>62</v>
      </c>
    </row>
    <row r="154" spans="1:11" ht="14.4" customHeight="1" x14ac:dyDescent="0.3">
      <c r="A154" s="680" t="s">
        <v>528</v>
      </c>
      <c r="B154" s="671" t="s">
        <v>530</v>
      </c>
      <c r="C154" s="705" t="s">
        <v>548</v>
      </c>
      <c r="D154" s="723" t="s">
        <v>549</v>
      </c>
      <c r="E154" s="705" t="s">
        <v>2370</v>
      </c>
      <c r="F154" s="723" t="s">
        <v>2371</v>
      </c>
      <c r="G154" s="705" t="s">
        <v>2494</v>
      </c>
      <c r="H154" s="705" t="s">
        <v>2495</v>
      </c>
      <c r="I154" s="238">
        <v>0.3</v>
      </c>
      <c r="J154" s="238">
        <v>900</v>
      </c>
      <c r="K154" s="713">
        <v>270</v>
      </c>
    </row>
    <row r="155" spans="1:11" ht="14.4" customHeight="1" x14ac:dyDescent="0.3">
      <c r="A155" s="680" t="s">
        <v>528</v>
      </c>
      <c r="B155" s="671" t="s">
        <v>530</v>
      </c>
      <c r="C155" s="705" t="s">
        <v>548</v>
      </c>
      <c r="D155" s="723" t="s">
        <v>549</v>
      </c>
      <c r="E155" s="705" t="s">
        <v>2372</v>
      </c>
      <c r="F155" s="723" t="s">
        <v>2373</v>
      </c>
      <c r="G155" s="705" t="s">
        <v>2538</v>
      </c>
      <c r="H155" s="705" t="s">
        <v>2539</v>
      </c>
      <c r="I155" s="238">
        <v>0.73</v>
      </c>
      <c r="J155" s="238">
        <v>500</v>
      </c>
      <c r="K155" s="713">
        <v>365</v>
      </c>
    </row>
    <row r="156" spans="1:11" ht="14.4" customHeight="1" x14ac:dyDescent="0.3">
      <c r="A156" s="680" t="s">
        <v>528</v>
      </c>
      <c r="B156" s="671" t="s">
        <v>530</v>
      </c>
      <c r="C156" s="705" t="s">
        <v>548</v>
      </c>
      <c r="D156" s="723" t="s">
        <v>549</v>
      </c>
      <c r="E156" s="705" t="s">
        <v>2372</v>
      </c>
      <c r="F156" s="723" t="s">
        <v>2373</v>
      </c>
      <c r="G156" s="705" t="s">
        <v>2472</v>
      </c>
      <c r="H156" s="705" t="s">
        <v>2473</v>
      </c>
      <c r="I156" s="238">
        <v>0.78</v>
      </c>
      <c r="J156" s="238">
        <v>500</v>
      </c>
      <c r="K156" s="713">
        <v>390</v>
      </c>
    </row>
    <row r="157" spans="1:11" ht="14.4" customHeight="1" x14ac:dyDescent="0.3">
      <c r="A157" s="680" t="s">
        <v>528</v>
      </c>
      <c r="B157" s="671" t="s">
        <v>530</v>
      </c>
      <c r="C157" s="705" t="s">
        <v>550</v>
      </c>
      <c r="D157" s="723" t="s">
        <v>551</v>
      </c>
      <c r="E157" s="705" t="s">
        <v>2352</v>
      </c>
      <c r="F157" s="723" t="s">
        <v>2353</v>
      </c>
      <c r="G157" s="705" t="s">
        <v>2496</v>
      </c>
      <c r="H157" s="705" t="s">
        <v>2497</v>
      </c>
      <c r="I157" s="238">
        <v>1.84</v>
      </c>
      <c r="J157" s="238">
        <v>80</v>
      </c>
      <c r="K157" s="713">
        <v>147.19999999999999</v>
      </c>
    </row>
    <row r="158" spans="1:11" ht="14.4" customHeight="1" x14ac:dyDescent="0.3">
      <c r="A158" s="680" t="s">
        <v>528</v>
      </c>
      <c r="B158" s="671" t="s">
        <v>530</v>
      </c>
      <c r="C158" s="705" t="s">
        <v>550</v>
      </c>
      <c r="D158" s="723" t="s">
        <v>551</v>
      </c>
      <c r="E158" s="705" t="s">
        <v>2352</v>
      </c>
      <c r="F158" s="723" t="s">
        <v>2353</v>
      </c>
      <c r="G158" s="705" t="s">
        <v>2540</v>
      </c>
      <c r="H158" s="705" t="s">
        <v>2541</v>
      </c>
      <c r="I158" s="238">
        <v>2.39</v>
      </c>
      <c r="J158" s="238">
        <v>80</v>
      </c>
      <c r="K158" s="713">
        <v>191.2</v>
      </c>
    </row>
    <row r="159" spans="1:11" ht="14.4" customHeight="1" x14ac:dyDescent="0.3">
      <c r="A159" s="680" t="s">
        <v>528</v>
      </c>
      <c r="B159" s="671" t="s">
        <v>530</v>
      </c>
      <c r="C159" s="705" t="s">
        <v>550</v>
      </c>
      <c r="D159" s="723" t="s">
        <v>551</v>
      </c>
      <c r="E159" s="705" t="s">
        <v>2352</v>
      </c>
      <c r="F159" s="723" t="s">
        <v>2353</v>
      </c>
      <c r="G159" s="705" t="s">
        <v>2376</v>
      </c>
      <c r="H159" s="705" t="s">
        <v>2377</v>
      </c>
      <c r="I159" s="238">
        <v>3.59</v>
      </c>
      <c r="J159" s="238">
        <v>80</v>
      </c>
      <c r="K159" s="713">
        <v>287.2</v>
      </c>
    </row>
    <row r="160" spans="1:11" ht="14.4" customHeight="1" x14ac:dyDescent="0.3">
      <c r="A160" s="680" t="s">
        <v>528</v>
      </c>
      <c r="B160" s="671" t="s">
        <v>530</v>
      </c>
      <c r="C160" s="705" t="s">
        <v>550</v>
      </c>
      <c r="D160" s="723" t="s">
        <v>551</v>
      </c>
      <c r="E160" s="705" t="s">
        <v>2352</v>
      </c>
      <c r="F160" s="723" t="s">
        <v>2353</v>
      </c>
      <c r="G160" s="705" t="s">
        <v>2378</v>
      </c>
      <c r="H160" s="705" t="s">
        <v>2379</v>
      </c>
      <c r="I160" s="238">
        <v>12.08</v>
      </c>
      <c r="J160" s="238">
        <v>20</v>
      </c>
      <c r="K160" s="713">
        <v>241.6</v>
      </c>
    </row>
    <row r="161" spans="1:11" ht="14.4" customHeight="1" x14ac:dyDescent="0.3">
      <c r="A161" s="680" t="s">
        <v>528</v>
      </c>
      <c r="B161" s="671" t="s">
        <v>530</v>
      </c>
      <c r="C161" s="705" t="s">
        <v>550</v>
      </c>
      <c r="D161" s="723" t="s">
        <v>551</v>
      </c>
      <c r="E161" s="705" t="s">
        <v>2352</v>
      </c>
      <c r="F161" s="723" t="s">
        <v>2353</v>
      </c>
      <c r="G161" s="705" t="s">
        <v>2542</v>
      </c>
      <c r="H161" s="705" t="s">
        <v>2543</v>
      </c>
      <c r="I161" s="238">
        <v>9.76</v>
      </c>
      <c r="J161" s="238">
        <v>40</v>
      </c>
      <c r="K161" s="713">
        <v>390.4</v>
      </c>
    </row>
    <row r="162" spans="1:11" ht="14.4" customHeight="1" x14ac:dyDescent="0.3">
      <c r="A162" s="680" t="s">
        <v>528</v>
      </c>
      <c r="B162" s="671" t="s">
        <v>530</v>
      </c>
      <c r="C162" s="705" t="s">
        <v>550</v>
      </c>
      <c r="D162" s="723" t="s">
        <v>551</v>
      </c>
      <c r="E162" s="705" t="s">
        <v>2352</v>
      </c>
      <c r="F162" s="723" t="s">
        <v>2353</v>
      </c>
      <c r="G162" s="705" t="s">
        <v>2544</v>
      </c>
      <c r="H162" s="705" t="s">
        <v>2545</v>
      </c>
      <c r="I162" s="238">
        <v>210.64</v>
      </c>
      <c r="J162" s="238">
        <v>1</v>
      </c>
      <c r="K162" s="713">
        <v>210.64</v>
      </c>
    </row>
    <row r="163" spans="1:11" ht="14.4" customHeight="1" x14ac:dyDescent="0.3">
      <c r="A163" s="680" t="s">
        <v>528</v>
      </c>
      <c r="B163" s="671" t="s">
        <v>530</v>
      </c>
      <c r="C163" s="705" t="s">
        <v>550</v>
      </c>
      <c r="D163" s="723" t="s">
        <v>551</v>
      </c>
      <c r="E163" s="705" t="s">
        <v>2352</v>
      </c>
      <c r="F163" s="723" t="s">
        <v>2353</v>
      </c>
      <c r="G163" s="705" t="s">
        <v>2474</v>
      </c>
      <c r="H163" s="705" t="s">
        <v>2475</v>
      </c>
      <c r="I163" s="238">
        <v>7.59</v>
      </c>
      <c r="J163" s="238">
        <v>8</v>
      </c>
      <c r="K163" s="713">
        <v>60.72</v>
      </c>
    </row>
    <row r="164" spans="1:11" ht="14.4" customHeight="1" x14ac:dyDescent="0.3">
      <c r="A164" s="680" t="s">
        <v>528</v>
      </c>
      <c r="B164" s="671" t="s">
        <v>530</v>
      </c>
      <c r="C164" s="705" t="s">
        <v>550</v>
      </c>
      <c r="D164" s="723" t="s">
        <v>551</v>
      </c>
      <c r="E164" s="705" t="s">
        <v>2352</v>
      </c>
      <c r="F164" s="723" t="s">
        <v>2353</v>
      </c>
      <c r="G164" s="705" t="s">
        <v>2476</v>
      </c>
      <c r="H164" s="705" t="s">
        <v>2477</v>
      </c>
      <c r="I164" s="238">
        <v>0.85499999999999998</v>
      </c>
      <c r="J164" s="238">
        <v>2000</v>
      </c>
      <c r="K164" s="713">
        <v>1710</v>
      </c>
    </row>
    <row r="165" spans="1:11" ht="14.4" customHeight="1" x14ac:dyDescent="0.3">
      <c r="A165" s="680" t="s">
        <v>528</v>
      </c>
      <c r="B165" s="671" t="s">
        <v>530</v>
      </c>
      <c r="C165" s="705" t="s">
        <v>550</v>
      </c>
      <c r="D165" s="723" t="s">
        <v>551</v>
      </c>
      <c r="E165" s="705" t="s">
        <v>2352</v>
      </c>
      <c r="F165" s="723" t="s">
        <v>2353</v>
      </c>
      <c r="G165" s="705" t="s">
        <v>2388</v>
      </c>
      <c r="H165" s="705" t="s">
        <v>2389</v>
      </c>
      <c r="I165" s="238">
        <v>0.59499999999999997</v>
      </c>
      <c r="J165" s="238">
        <v>4000</v>
      </c>
      <c r="K165" s="713">
        <v>2380</v>
      </c>
    </row>
    <row r="166" spans="1:11" ht="14.4" customHeight="1" x14ac:dyDescent="0.3">
      <c r="A166" s="680" t="s">
        <v>528</v>
      </c>
      <c r="B166" s="671" t="s">
        <v>530</v>
      </c>
      <c r="C166" s="705" t="s">
        <v>550</v>
      </c>
      <c r="D166" s="723" t="s">
        <v>551</v>
      </c>
      <c r="E166" s="705" t="s">
        <v>2352</v>
      </c>
      <c r="F166" s="723" t="s">
        <v>2353</v>
      </c>
      <c r="G166" s="705" t="s">
        <v>2392</v>
      </c>
      <c r="H166" s="705" t="s">
        <v>2393</v>
      </c>
      <c r="I166" s="238">
        <v>8.58</v>
      </c>
      <c r="J166" s="238">
        <v>32</v>
      </c>
      <c r="K166" s="713">
        <v>274.56</v>
      </c>
    </row>
    <row r="167" spans="1:11" ht="14.4" customHeight="1" x14ac:dyDescent="0.3">
      <c r="A167" s="680" t="s">
        <v>528</v>
      </c>
      <c r="B167" s="671" t="s">
        <v>530</v>
      </c>
      <c r="C167" s="705" t="s">
        <v>550</v>
      </c>
      <c r="D167" s="723" t="s">
        <v>551</v>
      </c>
      <c r="E167" s="705" t="s">
        <v>2352</v>
      </c>
      <c r="F167" s="723" t="s">
        <v>2353</v>
      </c>
      <c r="G167" s="705" t="s">
        <v>2546</v>
      </c>
      <c r="H167" s="705" t="s">
        <v>2547</v>
      </c>
      <c r="I167" s="238">
        <v>13.015000000000001</v>
      </c>
      <c r="J167" s="238">
        <v>8</v>
      </c>
      <c r="K167" s="713">
        <v>104.13</v>
      </c>
    </row>
    <row r="168" spans="1:11" ht="14.4" customHeight="1" x14ac:dyDescent="0.3">
      <c r="A168" s="680" t="s">
        <v>528</v>
      </c>
      <c r="B168" s="671" t="s">
        <v>530</v>
      </c>
      <c r="C168" s="705" t="s">
        <v>550</v>
      </c>
      <c r="D168" s="723" t="s">
        <v>551</v>
      </c>
      <c r="E168" s="705" t="s">
        <v>2352</v>
      </c>
      <c r="F168" s="723" t="s">
        <v>2353</v>
      </c>
      <c r="G168" s="705" t="s">
        <v>2548</v>
      </c>
      <c r="H168" s="705" t="s">
        <v>2549</v>
      </c>
      <c r="I168" s="238">
        <v>214.06</v>
      </c>
      <c r="J168" s="238">
        <v>2</v>
      </c>
      <c r="K168" s="713">
        <v>428.12</v>
      </c>
    </row>
    <row r="169" spans="1:11" ht="14.4" customHeight="1" x14ac:dyDescent="0.3">
      <c r="A169" s="680" t="s">
        <v>528</v>
      </c>
      <c r="B169" s="671" t="s">
        <v>530</v>
      </c>
      <c r="C169" s="705" t="s">
        <v>550</v>
      </c>
      <c r="D169" s="723" t="s">
        <v>551</v>
      </c>
      <c r="E169" s="705" t="s">
        <v>2352</v>
      </c>
      <c r="F169" s="723" t="s">
        <v>2353</v>
      </c>
      <c r="G169" s="705" t="s">
        <v>2396</v>
      </c>
      <c r="H169" s="705" t="s">
        <v>2397</v>
      </c>
      <c r="I169" s="238">
        <v>0.85499999999999998</v>
      </c>
      <c r="J169" s="238">
        <v>200</v>
      </c>
      <c r="K169" s="713">
        <v>171</v>
      </c>
    </row>
    <row r="170" spans="1:11" ht="14.4" customHeight="1" x14ac:dyDescent="0.3">
      <c r="A170" s="680" t="s">
        <v>528</v>
      </c>
      <c r="B170" s="671" t="s">
        <v>530</v>
      </c>
      <c r="C170" s="705" t="s">
        <v>550</v>
      </c>
      <c r="D170" s="723" t="s">
        <v>551</v>
      </c>
      <c r="E170" s="705" t="s">
        <v>2352</v>
      </c>
      <c r="F170" s="723" t="s">
        <v>2353</v>
      </c>
      <c r="G170" s="705" t="s">
        <v>2482</v>
      </c>
      <c r="H170" s="705" t="s">
        <v>2483</v>
      </c>
      <c r="I170" s="238">
        <v>2.0649999999999999</v>
      </c>
      <c r="J170" s="238">
        <v>100</v>
      </c>
      <c r="K170" s="713">
        <v>206.5</v>
      </c>
    </row>
    <row r="171" spans="1:11" ht="14.4" customHeight="1" x14ac:dyDescent="0.3">
      <c r="A171" s="680" t="s">
        <v>528</v>
      </c>
      <c r="B171" s="671" t="s">
        <v>530</v>
      </c>
      <c r="C171" s="705" t="s">
        <v>550</v>
      </c>
      <c r="D171" s="723" t="s">
        <v>551</v>
      </c>
      <c r="E171" s="705" t="s">
        <v>2352</v>
      </c>
      <c r="F171" s="723" t="s">
        <v>2353</v>
      </c>
      <c r="G171" s="705" t="s">
        <v>2484</v>
      </c>
      <c r="H171" s="705" t="s">
        <v>2485</v>
      </c>
      <c r="I171" s="238">
        <v>191.13</v>
      </c>
      <c r="J171" s="238">
        <v>2</v>
      </c>
      <c r="K171" s="713">
        <v>382.26</v>
      </c>
    </row>
    <row r="172" spans="1:11" ht="14.4" customHeight="1" x14ac:dyDescent="0.3">
      <c r="A172" s="680" t="s">
        <v>528</v>
      </c>
      <c r="B172" s="671" t="s">
        <v>530</v>
      </c>
      <c r="C172" s="705" t="s">
        <v>550</v>
      </c>
      <c r="D172" s="723" t="s">
        <v>551</v>
      </c>
      <c r="E172" s="705" t="s">
        <v>2352</v>
      </c>
      <c r="F172" s="723" t="s">
        <v>2353</v>
      </c>
      <c r="G172" s="705" t="s">
        <v>2550</v>
      </c>
      <c r="H172" s="705" t="s">
        <v>2551</v>
      </c>
      <c r="I172" s="238">
        <v>243.58</v>
      </c>
      <c r="J172" s="238">
        <v>1</v>
      </c>
      <c r="K172" s="713">
        <v>243.58</v>
      </c>
    </row>
    <row r="173" spans="1:11" ht="14.4" customHeight="1" x14ac:dyDescent="0.3">
      <c r="A173" s="680" t="s">
        <v>528</v>
      </c>
      <c r="B173" s="671" t="s">
        <v>530</v>
      </c>
      <c r="C173" s="705" t="s">
        <v>550</v>
      </c>
      <c r="D173" s="723" t="s">
        <v>551</v>
      </c>
      <c r="E173" s="705" t="s">
        <v>2352</v>
      </c>
      <c r="F173" s="723" t="s">
        <v>2353</v>
      </c>
      <c r="G173" s="705" t="s">
        <v>2552</v>
      </c>
      <c r="H173" s="705" t="s">
        <v>2553</v>
      </c>
      <c r="I173" s="238">
        <v>145.82</v>
      </c>
      <c r="J173" s="238">
        <v>2</v>
      </c>
      <c r="K173" s="713">
        <v>291.64</v>
      </c>
    </row>
    <row r="174" spans="1:11" ht="14.4" customHeight="1" x14ac:dyDescent="0.3">
      <c r="A174" s="680" t="s">
        <v>528</v>
      </c>
      <c r="B174" s="671" t="s">
        <v>530</v>
      </c>
      <c r="C174" s="705" t="s">
        <v>550</v>
      </c>
      <c r="D174" s="723" t="s">
        <v>551</v>
      </c>
      <c r="E174" s="705" t="s">
        <v>2354</v>
      </c>
      <c r="F174" s="723" t="s">
        <v>2355</v>
      </c>
      <c r="G174" s="705" t="s">
        <v>2406</v>
      </c>
      <c r="H174" s="705" t="s">
        <v>2407</v>
      </c>
      <c r="I174" s="238">
        <v>0.93</v>
      </c>
      <c r="J174" s="238">
        <v>500</v>
      </c>
      <c r="K174" s="713">
        <v>465</v>
      </c>
    </row>
    <row r="175" spans="1:11" ht="14.4" customHeight="1" x14ac:dyDescent="0.3">
      <c r="A175" s="680" t="s">
        <v>528</v>
      </c>
      <c r="B175" s="671" t="s">
        <v>530</v>
      </c>
      <c r="C175" s="705" t="s">
        <v>550</v>
      </c>
      <c r="D175" s="723" t="s">
        <v>551</v>
      </c>
      <c r="E175" s="705" t="s">
        <v>2354</v>
      </c>
      <c r="F175" s="723" t="s">
        <v>2355</v>
      </c>
      <c r="G175" s="705" t="s">
        <v>2522</v>
      </c>
      <c r="H175" s="705" t="s">
        <v>2523</v>
      </c>
      <c r="I175" s="238">
        <v>1.44</v>
      </c>
      <c r="J175" s="238">
        <v>200</v>
      </c>
      <c r="K175" s="713">
        <v>288</v>
      </c>
    </row>
    <row r="176" spans="1:11" ht="14.4" customHeight="1" x14ac:dyDescent="0.3">
      <c r="A176" s="680" t="s">
        <v>528</v>
      </c>
      <c r="B176" s="671" t="s">
        <v>530</v>
      </c>
      <c r="C176" s="705" t="s">
        <v>550</v>
      </c>
      <c r="D176" s="723" t="s">
        <v>551</v>
      </c>
      <c r="E176" s="705" t="s">
        <v>2354</v>
      </c>
      <c r="F176" s="723" t="s">
        <v>2355</v>
      </c>
      <c r="G176" s="705" t="s">
        <v>2408</v>
      </c>
      <c r="H176" s="705" t="s">
        <v>2409</v>
      </c>
      <c r="I176" s="238">
        <v>0.42</v>
      </c>
      <c r="J176" s="238">
        <v>600</v>
      </c>
      <c r="K176" s="713">
        <v>252</v>
      </c>
    </row>
    <row r="177" spans="1:11" ht="14.4" customHeight="1" x14ac:dyDescent="0.3">
      <c r="A177" s="680" t="s">
        <v>528</v>
      </c>
      <c r="B177" s="671" t="s">
        <v>530</v>
      </c>
      <c r="C177" s="705" t="s">
        <v>550</v>
      </c>
      <c r="D177" s="723" t="s">
        <v>551</v>
      </c>
      <c r="E177" s="705" t="s">
        <v>2354</v>
      </c>
      <c r="F177" s="723" t="s">
        <v>2355</v>
      </c>
      <c r="G177" s="705" t="s">
        <v>2410</v>
      </c>
      <c r="H177" s="705" t="s">
        <v>2411</v>
      </c>
      <c r="I177" s="238">
        <v>0.57999999999999996</v>
      </c>
      <c r="J177" s="238">
        <v>200</v>
      </c>
      <c r="K177" s="713">
        <v>116</v>
      </c>
    </row>
    <row r="178" spans="1:11" ht="14.4" customHeight="1" x14ac:dyDescent="0.3">
      <c r="A178" s="680" t="s">
        <v>528</v>
      </c>
      <c r="B178" s="671" t="s">
        <v>530</v>
      </c>
      <c r="C178" s="705" t="s">
        <v>550</v>
      </c>
      <c r="D178" s="723" t="s">
        <v>551</v>
      </c>
      <c r="E178" s="705" t="s">
        <v>2354</v>
      </c>
      <c r="F178" s="723" t="s">
        <v>2355</v>
      </c>
      <c r="G178" s="705" t="s">
        <v>2554</v>
      </c>
      <c r="H178" s="705" t="s">
        <v>2555</v>
      </c>
      <c r="I178" s="238">
        <v>15.3</v>
      </c>
      <c r="J178" s="238">
        <v>5</v>
      </c>
      <c r="K178" s="713">
        <v>76.5</v>
      </c>
    </row>
    <row r="179" spans="1:11" ht="14.4" customHeight="1" x14ac:dyDescent="0.3">
      <c r="A179" s="680" t="s">
        <v>528</v>
      </c>
      <c r="B179" s="671" t="s">
        <v>530</v>
      </c>
      <c r="C179" s="705" t="s">
        <v>550</v>
      </c>
      <c r="D179" s="723" t="s">
        <v>551</v>
      </c>
      <c r="E179" s="705" t="s">
        <v>2354</v>
      </c>
      <c r="F179" s="723" t="s">
        <v>2355</v>
      </c>
      <c r="G179" s="705" t="s">
        <v>2414</v>
      </c>
      <c r="H179" s="705" t="s">
        <v>2415</v>
      </c>
      <c r="I179" s="238">
        <v>5.3250000000000002</v>
      </c>
      <c r="J179" s="238">
        <v>200</v>
      </c>
      <c r="K179" s="713">
        <v>1065</v>
      </c>
    </row>
    <row r="180" spans="1:11" ht="14.4" customHeight="1" x14ac:dyDescent="0.3">
      <c r="A180" s="680" t="s">
        <v>528</v>
      </c>
      <c r="B180" s="671" t="s">
        <v>530</v>
      </c>
      <c r="C180" s="705" t="s">
        <v>550</v>
      </c>
      <c r="D180" s="723" t="s">
        <v>551</v>
      </c>
      <c r="E180" s="705" t="s">
        <v>2354</v>
      </c>
      <c r="F180" s="723" t="s">
        <v>2355</v>
      </c>
      <c r="G180" s="705" t="s">
        <v>2556</v>
      </c>
      <c r="H180" s="705" t="s">
        <v>2557</v>
      </c>
      <c r="I180" s="238">
        <v>1.8</v>
      </c>
      <c r="J180" s="238">
        <v>20</v>
      </c>
      <c r="K180" s="713">
        <v>36</v>
      </c>
    </row>
    <row r="181" spans="1:11" ht="14.4" customHeight="1" x14ac:dyDescent="0.3">
      <c r="A181" s="680" t="s">
        <v>528</v>
      </c>
      <c r="B181" s="671" t="s">
        <v>530</v>
      </c>
      <c r="C181" s="705" t="s">
        <v>550</v>
      </c>
      <c r="D181" s="723" t="s">
        <v>551</v>
      </c>
      <c r="E181" s="705" t="s">
        <v>2354</v>
      </c>
      <c r="F181" s="723" t="s">
        <v>2355</v>
      </c>
      <c r="G181" s="705" t="s">
        <v>2524</v>
      </c>
      <c r="H181" s="705" t="s">
        <v>2525</v>
      </c>
      <c r="I181" s="238">
        <v>1.81</v>
      </c>
      <c r="J181" s="238">
        <v>50</v>
      </c>
      <c r="K181" s="713">
        <v>90.5</v>
      </c>
    </row>
    <row r="182" spans="1:11" ht="14.4" customHeight="1" x14ac:dyDescent="0.3">
      <c r="A182" s="680" t="s">
        <v>528</v>
      </c>
      <c r="B182" s="671" t="s">
        <v>530</v>
      </c>
      <c r="C182" s="705" t="s">
        <v>550</v>
      </c>
      <c r="D182" s="723" t="s">
        <v>551</v>
      </c>
      <c r="E182" s="705" t="s">
        <v>2354</v>
      </c>
      <c r="F182" s="723" t="s">
        <v>2355</v>
      </c>
      <c r="G182" s="705" t="s">
        <v>2558</v>
      </c>
      <c r="H182" s="705" t="s">
        <v>2559</v>
      </c>
      <c r="I182" s="238">
        <v>1.77</v>
      </c>
      <c r="J182" s="238">
        <v>50</v>
      </c>
      <c r="K182" s="713">
        <v>88.5</v>
      </c>
    </row>
    <row r="183" spans="1:11" ht="14.4" customHeight="1" x14ac:dyDescent="0.3">
      <c r="A183" s="680" t="s">
        <v>528</v>
      </c>
      <c r="B183" s="671" t="s">
        <v>530</v>
      </c>
      <c r="C183" s="705" t="s">
        <v>550</v>
      </c>
      <c r="D183" s="723" t="s">
        <v>551</v>
      </c>
      <c r="E183" s="705" t="s">
        <v>2354</v>
      </c>
      <c r="F183" s="723" t="s">
        <v>2355</v>
      </c>
      <c r="G183" s="705" t="s">
        <v>2428</v>
      </c>
      <c r="H183" s="705" t="s">
        <v>2429</v>
      </c>
      <c r="I183" s="238">
        <v>1.99</v>
      </c>
      <c r="J183" s="238">
        <v>50</v>
      </c>
      <c r="K183" s="713">
        <v>99.5</v>
      </c>
    </row>
    <row r="184" spans="1:11" ht="14.4" customHeight="1" x14ac:dyDescent="0.3">
      <c r="A184" s="680" t="s">
        <v>528</v>
      </c>
      <c r="B184" s="671" t="s">
        <v>530</v>
      </c>
      <c r="C184" s="705" t="s">
        <v>550</v>
      </c>
      <c r="D184" s="723" t="s">
        <v>551</v>
      </c>
      <c r="E184" s="705" t="s">
        <v>2354</v>
      </c>
      <c r="F184" s="723" t="s">
        <v>2355</v>
      </c>
      <c r="G184" s="705" t="s">
        <v>2430</v>
      </c>
      <c r="H184" s="705" t="s">
        <v>2431</v>
      </c>
      <c r="I184" s="238">
        <v>2.41</v>
      </c>
      <c r="J184" s="238">
        <v>50</v>
      </c>
      <c r="K184" s="713">
        <v>120.5</v>
      </c>
    </row>
    <row r="185" spans="1:11" ht="14.4" customHeight="1" x14ac:dyDescent="0.3">
      <c r="A185" s="680" t="s">
        <v>528</v>
      </c>
      <c r="B185" s="671" t="s">
        <v>530</v>
      </c>
      <c r="C185" s="705" t="s">
        <v>550</v>
      </c>
      <c r="D185" s="723" t="s">
        <v>551</v>
      </c>
      <c r="E185" s="705" t="s">
        <v>2354</v>
      </c>
      <c r="F185" s="723" t="s">
        <v>2355</v>
      </c>
      <c r="G185" s="705" t="s">
        <v>2436</v>
      </c>
      <c r="H185" s="705" t="s">
        <v>2437</v>
      </c>
      <c r="I185" s="238">
        <v>2.0499999999999998</v>
      </c>
      <c r="J185" s="238">
        <v>60</v>
      </c>
      <c r="K185" s="713">
        <v>123</v>
      </c>
    </row>
    <row r="186" spans="1:11" ht="14.4" customHeight="1" x14ac:dyDescent="0.3">
      <c r="A186" s="680" t="s">
        <v>528</v>
      </c>
      <c r="B186" s="671" t="s">
        <v>530</v>
      </c>
      <c r="C186" s="705" t="s">
        <v>550</v>
      </c>
      <c r="D186" s="723" t="s">
        <v>551</v>
      </c>
      <c r="E186" s="705" t="s">
        <v>2354</v>
      </c>
      <c r="F186" s="723" t="s">
        <v>2355</v>
      </c>
      <c r="G186" s="705" t="s">
        <v>2452</v>
      </c>
      <c r="H186" s="705" t="s">
        <v>2453</v>
      </c>
      <c r="I186" s="238">
        <v>21.23</v>
      </c>
      <c r="J186" s="238">
        <v>15</v>
      </c>
      <c r="K186" s="713">
        <v>318.45000000000005</v>
      </c>
    </row>
    <row r="187" spans="1:11" ht="14.4" customHeight="1" x14ac:dyDescent="0.3">
      <c r="A187" s="680" t="s">
        <v>528</v>
      </c>
      <c r="B187" s="671" t="s">
        <v>530</v>
      </c>
      <c r="C187" s="705" t="s">
        <v>550</v>
      </c>
      <c r="D187" s="723" t="s">
        <v>551</v>
      </c>
      <c r="E187" s="705" t="s">
        <v>2354</v>
      </c>
      <c r="F187" s="723" t="s">
        <v>2355</v>
      </c>
      <c r="G187" s="705" t="s">
        <v>2456</v>
      </c>
      <c r="H187" s="705" t="s">
        <v>2457</v>
      </c>
      <c r="I187" s="238">
        <v>2.88</v>
      </c>
      <c r="J187" s="238">
        <v>10</v>
      </c>
      <c r="K187" s="713">
        <v>28.8</v>
      </c>
    </row>
    <row r="188" spans="1:11" ht="14.4" customHeight="1" x14ac:dyDescent="0.3">
      <c r="A188" s="680" t="s">
        <v>528</v>
      </c>
      <c r="B188" s="671" t="s">
        <v>530</v>
      </c>
      <c r="C188" s="705" t="s">
        <v>550</v>
      </c>
      <c r="D188" s="723" t="s">
        <v>551</v>
      </c>
      <c r="E188" s="705" t="s">
        <v>2370</v>
      </c>
      <c r="F188" s="723" t="s">
        <v>2371</v>
      </c>
      <c r="G188" s="705" t="s">
        <v>2560</v>
      </c>
      <c r="H188" s="705" t="s">
        <v>2561</v>
      </c>
      <c r="I188" s="238">
        <v>0.3</v>
      </c>
      <c r="J188" s="238">
        <v>400</v>
      </c>
      <c r="K188" s="713">
        <v>120</v>
      </c>
    </row>
    <row r="189" spans="1:11" ht="14.4" customHeight="1" x14ac:dyDescent="0.3">
      <c r="A189" s="680" t="s">
        <v>528</v>
      </c>
      <c r="B189" s="671" t="s">
        <v>530</v>
      </c>
      <c r="C189" s="705" t="s">
        <v>550</v>
      </c>
      <c r="D189" s="723" t="s">
        <v>551</v>
      </c>
      <c r="E189" s="705" t="s">
        <v>2370</v>
      </c>
      <c r="F189" s="723" t="s">
        <v>2371</v>
      </c>
      <c r="G189" s="705" t="s">
        <v>2536</v>
      </c>
      <c r="H189" s="705" t="s">
        <v>2537</v>
      </c>
      <c r="I189" s="238">
        <v>0.30499999999999999</v>
      </c>
      <c r="J189" s="238">
        <v>700</v>
      </c>
      <c r="K189" s="713">
        <v>214</v>
      </c>
    </row>
    <row r="190" spans="1:11" ht="14.4" customHeight="1" x14ac:dyDescent="0.3">
      <c r="A190" s="680" t="s">
        <v>528</v>
      </c>
      <c r="B190" s="671" t="s">
        <v>530</v>
      </c>
      <c r="C190" s="705" t="s">
        <v>550</v>
      </c>
      <c r="D190" s="723" t="s">
        <v>551</v>
      </c>
      <c r="E190" s="705" t="s">
        <v>2370</v>
      </c>
      <c r="F190" s="723" t="s">
        <v>2371</v>
      </c>
      <c r="G190" s="705" t="s">
        <v>2468</v>
      </c>
      <c r="H190" s="705" t="s">
        <v>2469</v>
      </c>
      <c r="I190" s="238">
        <v>0.31</v>
      </c>
      <c r="J190" s="238">
        <v>300</v>
      </c>
      <c r="K190" s="713">
        <v>93</v>
      </c>
    </row>
    <row r="191" spans="1:11" ht="14.4" customHeight="1" x14ac:dyDescent="0.3">
      <c r="A191" s="680" t="s">
        <v>528</v>
      </c>
      <c r="B191" s="671" t="s">
        <v>530</v>
      </c>
      <c r="C191" s="705" t="s">
        <v>550</v>
      </c>
      <c r="D191" s="723" t="s">
        <v>551</v>
      </c>
      <c r="E191" s="705" t="s">
        <v>2370</v>
      </c>
      <c r="F191" s="723" t="s">
        <v>2371</v>
      </c>
      <c r="G191" s="705" t="s">
        <v>2494</v>
      </c>
      <c r="H191" s="705" t="s">
        <v>2495</v>
      </c>
      <c r="I191" s="238">
        <v>0.30499999999999999</v>
      </c>
      <c r="J191" s="238">
        <v>700</v>
      </c>
      <c r="K191" s="713">
        <v>213</v>
      </c>
    </row>
    <row r="192" spans="1:11" ht="14.4" customHeight="1" x14ac:dyDescent="0.3">
      <c r="A192" s="680" t="s">
        <v>528</v>
      </c>
      <c r="B192" s="671" t="s">
        <v>530</v>
      </c>
      <c r="C192" s="705" t="s">
        <v>550</v>
      </c>
      <c r="D192" s="723" t="s">
        <v>551</v>
      </c>
      <c r="E192" s="705" t="s">
        <v>2372</v>
      </c>
      <c r="F192" s="723" t="s">
        <v>2373</v>
      </c>
      <c r="G192" s="705" t="s">
        <v>2470</v>
      </c>
      <c r="H192" s="705" t="s">
        <v>2471</v>
      </c>
      <c r="I192" s="238">
        <v>0.77</v>
      </c>
      <c r="J192" s="238">
        <v>400</v>
      </c>
      <c r="K192" s="713">
        <v>308</v>
      </c>
    </row>
    <row r="193" spans="1:11" ht="14.4" customHeight="1" x14ac:dyDescent="0.3">
      <c r="A193" s="680" t="s">
        <v>528</v>
      </c>
      <c r="B193" s="671" t="s">
        <v>530</v>
      </c>
      <c r="C193" s="705" t="s">
        <v>550</v>
      </c>
      <c r="D193" s="723" t="s">
        <v>551</v>
      </c>
      <c r="E193" s="705" t="s">
        <v>2372</v>
      </c>
      <c r="F193" s="723" t="s">
        <v>2373</v>
      </c>
      <c r="G193" s="705" t="s">
        <v>2472</v>
      </c>
      <c r="H193" s="705" t="s">
        <v>2473</v>
      </c>
      <c r="I193" s="238">
        <v>0.77500000000000002</v>
      </c>
      <c r="J193" s="238">
        <v>1100</v>
      </c>
      <c r="K193" s="713">
        <v>851</v>
      </c>
    </row>
    <row r="194" spans="1:11" ht="14.4" customHeight="1" x14ac:dyDescent="0.3">
      <c r="A194" s="680" t="s">
        <v>528</v>
      </c>
      <c r="B194" s="671" t="s">
        <v>530</v>
      </c>
      <c r="C194" s="705" t="s">
        <v>552</v>
      </c>
      <c r="D194" s="723" t="s">
        <v>553</v>
      </c>
      <c r="E194" s="705" t="s">
        <v>2352</v>
      </c>
      <c r="F194" s="723" t="s">
        <v>2353</v>
      </c>
      <c r="G194" s="705" t="s">
        <v>2562</v>
      </c>
      <c r="H194" s="705" t="s">
        <v>2563</v>
      </c>
      <c r="I194" s="238">
        <v>129.26</v>
      </c>
      <c r="J194" s="238">
        <v>2</v>
      </c>
      <c r="K194" s="713">
        <v>258.52</v>
      </c>
    </row>
    <row r="195" spans="1:11" ht="14.4" customHeight="1" x14ac:dyDescent="0.3">
      <c r="A195" s="680" t="s">
        <v>528</v>
      </c>
      <c r="B195" s="671" t="s">
        <v>530</v>
      </c>
      <c r="C195" s="705" t="s">
        <v>552</v>
      </c>
      <c r="D195" s="723" t="s">
        <v>553</v>
      </c>
      <c r="E195" s="705" t="s">
        <v>2352</v>
      </c>
      <c r="F195" s="723" t="s">
        <v>2353</v>
      </c>
      <c r="G195" s="705" t="s">
        <v>2374</v>
      </c>
      <c r="H195" s="705" t="s">
        <v>2375</v>
      </c>
      <c r="I195" s="238">
        <v>260.29500000000002</v>
      </c>
      <c r="J195" s="238">
        <v>6</v>
      </c>
      <c r="K195" s="713">
        <v>1561.77</v>
      </c>
    </row>
    <row r="196" spans="1:11" ht="14.4" customHeight="1" x14ac:dyDescent="0.3">
      <c r="A196" s="680" t="s">
        <v>528</v>
      </c>
      <c r="B196" s="671" t="s">
        <v>530</v>
      </c>
      <c r="C196" s="705" t="s">
        <v>552</v>
      </c>
      <c r="D196" s="723" t="s">
        <v>553</v>
      </c>
      <c r="E196" s="705" t="s">
        <v>2352</v>
      </c>
      <c r="F196" s="723" t="s">
        <v>2353</v>
      </c>
      <c r="G196" s="705" t="s">
        <v>2378</v>
      </c>
      <c r="H196" s="705" t="s">
        <v>2379</v>
      </c>
      <c r="I196" s="238">
        <v>12.08</v>
      </c>
      <c r="J196" s="238">
        <v>210</v>
      </c>
      <c r="K196" s="713">
        <v>2536.8000000000002</v>
      </c>
    </row>
    <row r="197" spans="1:11" ht="14.4" customHeight="1" x14ac:dyDescent="0.3">
      <c r="A197" s="680" t="s">
        <v>528</v>
      </c>
      <c r="B197" s="671" t="s">
        <v>530</v>
      </c>
      <c r="C197" s="705" t="s">
        <v>552</v>
      </c>
      <c r="D197" s="723" t="s">
        <v>553</v>
      </c>
      <c r="E197" s="705" t="s">
        <v>2352</v>
      </c>
      <c r="F197" s="723" t="s">
        <v>2353</v>
      </c>
      <c r="G197" s="705" t="s">
        <v>2512</v>
      </c>
      <c r="H197" s="705" t="s">
        <v>2513</v>
      </c>
      <c r="I197" s="238">
        <v>22.15</v>
      </c>
      <c r="J197" s="238">
        <v>10</v>
      </c>
      <c r="K197" s="713">
        <v>221.5</v>
      </c>
    </row>
    <row r="198" spans="1:11" ht="14.4" customHeight="1" x14ac:dyDescent="0.3">
      <c r="A198" s="680" t="s">
        <v>528</v>
      </c>
      <c r="B198" s="671" t="s">
        <v>530</v>
      </c>
      <c r="C198" s="705" t="s">
        <v>552</v>
      </c>
      <c r="D198" s="723" t="s">
        <v>553</v>
      </c>
      <c r="E198" s="705" t="s">
        <v>2352</v>
      </c>
      <c r="F198" s="723" t="s">
        <v>2353</v>
      </c>
      <c r="G198" s="705" t="s">
        <v>2564</v>
      </c>
      <c r="H198" s="705" t="s">
        <v>2565</v>
      </c>
      <c r="I198" s="238">
        <v>12.42</v>
      </c>
      <c r="J198" s="238">
        <v>100</v>
      </c>
      <c r="K198" s="713">
        <v>1242</v>
      </c>
    </row>
    <row r="199" spans="1:11" ht="14.4" customHeight="1" x14ac:dyDescent="0.3">
      <c r="A199" s="680" t="s">
        <v>528</v>
      </c>
      <c r="B199" s="671" t="s">
        <v>530</v>
      </c>
      <c r="C199" s="705" t="s">
        <v>552</v>
      </c>
      <c r="D199" s="723" t="s">
        <v>553</v>
      </c>
      <c r="E199" s="705" t="s">
        <v>2352</v>
      </c>
      <c r="F199" s="723" t="s">
        <v>2353</v>
      </c>
      <c r="G199" s="705" t="s">
        <v>2388</v>
      </c>
      <c r="H199" s="705" t="s">
        <v>2389</v>
      </c>
      <c r="I199" s="238">
        <v>0.59499999999999997</v>
      </c>
      <c r="J199" s="238">
        <v>2000</v>
      </c>
      <c r="K199" s="713">
        <v>1190</v>
      </c>
    </row>
    <row r="200" spans="1:11" ht="14.4" customHeight="1" x14ac:dyDescent="0.3">
      <c r="A200" s="680" t="s">
        <v>528</v>
      </c>
      <c r="B200" s="671" t="s">
        <v>530</v>
      </c>
      <c r="C200" s="705" t="s">
        <v>552</v>
      </c>
      <c r="D200" s="723" t="s">
        <v>553</v>
      </c>
      <c r="E200" s="705" t="s">
        <v>2352</v>
      </c>
      <c r="F200" s="723" t="s">
        <v>2353</v>
      </c>
      <c r="G200" s="705" t="s">
        <v>2390</v>
      </c>
      <c r="H200" s="705" t="s">
        <v>2391</v>
      </c>
      <c r="I200" s="238">
        <v>3.43</v>
      </c>
      <c r="J200" s="238">
        <v>750</v>
      </c>
      <c r="K200" s="713">
        <v>2573.6</v>
      </c>
    </row>
    <row r="201" spans="1:11" ht="14.4" customHeight="1" x14ac:dyDescent="0.3">
      <c r="A201" s="680" t="s">
        <v>528</v>
      </c>
      <c r="B201" s="671" t="s">
        <v>530</v>
      </c>
      <c r="C201" s="705" t="s">
        <v>552</v>
      </c>
      <c r="D201" s="723" t="s">
        <v>553</v>
      </c>
      <c r="E201" s="705" t="s">
        <v>2352</v>
      </c>
      <c r="F201" s="723" t="s">
        <v>2353</v>
      </c>
      <c r="G201" s="705" t="s">
        <v>2392</v>
      </c>
      <c r="H201" s="705" t="s">
        <v>2393</v>
      </c>
      <c r="I201" s="238">
        <v>8.5749999999999993</v>
      </c>
      <c r="J201" s="238">
        <v>48</v>
      </c>
      <c r="K201" s="713">
        <v>411.6</v>
      </c>
    </row>
    <row r="202" spans="1:11" ht="14.4" customHeight="1" x14ac:dyDescent="0.3">
      <c r="A202" s="680" t="s">
        <v>528</v>
      </c>
      <c r="B202" s="671" t="s">
        <v>530</v>
      </c>
      <c r="C202" s="705" t="s">
        <v>552</v>
      </c>
      <c r="D202" s="723" t="s">
        <v>553</v>
      </c>
      <c r="E202" s="705" t="s">
        <v>2352</v>
      </c>
      <c r="F202" s="723" t="s">
        <v>2353</v>
      </c>
      <c r="G202" s="705" t="s">
        <v>2394</v>
      </c>
      <c r="H202" s="705" t="s">
        <v>2395</v>
      </c>
      <c r="I202" s="238">
        <v>8.59</v>
      </c>
      <c r="J202" s="238">
        <v>200</v>
      </c>
      <c r="K202" s="713">
        <v>1718</v>
      </c>
    </row>
    <row r="203" spans="1:11" ht="14.4" customHeight="1" x14ac:dyDescent="0.3">
      <c r="A203" s="680" t="s">
        <v>528</v>
      </c>
      <c r="B203" s="671" t="s">
        <v>530</v>
      </c>
      <c r="C203" s="705" t="s">
        <v>552</v>
      </c>
      <c r="D203" s="723" t="s">
        <v>553</v>
      </c>
      <c r="E203" s="705" t="s">
        <v>2352</v>
      </c>
      <c r="F203" s="723" t="s">
        <v>2353</v>
      </c>
      <c r="G203" s="705" t="s">
        <v>2566</v>
      </c>
      <c r="H203" s="705" t="s">
        <v>2567</v>
      </c>
      <c r="I203" s="238">
        <v>283.02</v>
      </c>
      <c r="J203" s="238">
        <v>5</v>
      </c>
      <c r="K203" s="713">
        <v>1415.08</v>
      </c>
    </row>
    <row r="204" spans="1:11" ht="14.4" customHeight="1" x14ac:dyDescent="0.3">
      <c r="A204" s="680" t="s">
        <v>528</v>
      </c>
      <c r="B204" s="671" t="s">
        <v>530</v>
      </c>
      <c r="C204" s="705" t="s">
        <v>552</v>
      </c>
      <c r="D204" s="723" t="s">
        <v>553</v>
      </c>
      <c r="E204" s="705" t="s">
        <v>2352</v>
      </c>
      <c r="F204" s="723" t="s">
        <v>2353</v>
      </c>
      <c r="G204" s="705" t="s">
        <v>2568</v>
      </c>
      <c r="H204" s="705" t="s">
        <v>2569</v>
      </c>
      <c r="I204" s="238">
        <v>1253.33</v>
      </c>
      <c r="J204" s="238">
        <v>3</v>
      </c>
      <c r="K204" s="713">
        <v>3760</v>
      </c>
    </row>
    <row r="205" spans="1:11" ht="14.4" customHeight="1" x14ac:dyDescent="0.3">
      <c r="A205" s="680" t="s">
        <v>528</v>
      </c>
      <c r="B205" s="671" t="s">
        <v>530</v>
      </c>
      <c r="C205" s="705" t="s">
        <v>552</v>
      </c>
      <c r="D205" s="723" t="s">
        <v>553</v>
      </c>
      <c r="E205" s="705" t="s">
        <v>2352</v>
      </c>
      <c r="F205" s="723" t="s">
        <v>2353</v>
      </c>
      <c r="G205" s="705" t="s">
        <v>2570</v>
      </c>
      <c r="H205" s="705" t="s">
        <v>2571</v>
      </c>
      <c r="I205" s="238">
        <v>1318.33</v>
      </c>
      <c r="J205" s="238">
        <v>3</v>
      </c>
      <c r="K205" s="713">
        <v>3955</v>
      </c>
    </row>
    <row r="206" spans="1:11" ht="14.4" customHeight="1" x14ac:dyDescent="0.3">
      <c r="A206" s="680" t="s">
        <v>528</v>
      </c>
      <c r="B206" s="671" t="s">
        <v>530</v>
      </c>
      <c r="C206" s="705" t="s">
        <v>552</v>
      </c>
      <c r="D206" s="723" t="s">
        <v>553</v>
      </c>
      <c r="E206" s="705" t="s">
        <v>2352</v>
      </c>
      <c r="F206" s="723" t="s">
        <v>2353</v>
      </c>
      <c r="G206" s="705" t="s">
        <v>2400</v>
      </c>
      <c r="H206" s="705" t="s">
        <v>2401</v>
      </c>
      <c r="I206" s="238">
        <v>11.995000000000001</v>
      </c>
      <c r="J206" s="238">
        <v>200</v>
      </c>
      <c r="K206" s="713">
        <v>2398.9499999999998</v>
      </c>
    </row>
    <row r="207" spans="1:11" ht="14.4" customHeight="1" x14ac:dyDescent="0.3">
      <c r="A207" s="680" t="s">
        <v>528</v>
      </c>
      <c r="B207" s="671" t="s">
        <v>530</v>
      </c>
      <c r="C207" s="705" t="s">
        <v>552</v>
      </c>
      <c r="D207" s="723" t="s">
        <v>553</v>
      </c>
      <c r="E207" s="705" t="s">
        <v>2352</v>
      </c>
      <c r="F207" s="723" t="s">
        <v>2353</v>
      </c>
      <c r="G207" s="705" t="s">
        <v>2572</v>
      </c>
      <c r="H207" s="705" t="s">
        <v>2573</v>
      </c>
      <c r="I207" s="238">
        <v>893.46</v>
      </c>
      <c r="J207" s="238">
        <v>1</v>
      </c>
      <c r="K207" s="713">
        <v>893.46</v>
      </c>
    </row>
    <row r="208" spans="1:11" ht="14.4" customHeight="1" x14ac:dyDescent="0.3">
      <c r="A208" s="680" t="s">
        <v>528</v>
      </c>
      <c r="B208" s="671" t="s">
        <v>530</v>
      </c>
      <c r="C208" s="705" t="s">
        <v>552</v>
      </c>
      <c r="D208" s="723" t="s">
        <v>553</v>
      </c>
      <c r="E208" s="705" t="s">
        <v>2352</v>
      </c>
      <c r="F208" s="723" t="s">
        <v>2353</v>
      </c>
      <c r="G208" s="705" t="s">
        <v>2574</v>
      </c>
      <c r="H208" s="705" t="s">
        <v>2575</v>
      </c>
      <c r="I208" s="238">
        <v>905.63</v>
      </c>
      <c r="J208" s="238">
        <v>2</v>
      </c>
      <c r="K208" s="713">
        <v>1811.25</v>
      </c>
    </row>
    <row r="209" spans="1:11" ht="14.4" customHeight="1" x14ac:dyDescent="0.3">
      <c r="A209" s="680" t="s">
        <v>528</v>
      </c>
      <c r="B209" s="671" t="s">
        <v>530</v>
      </c>
      <c r="C209" s="705" t="s">
        <v>552</v>
      </c>
      <c r="D209" s="723" t="s">
        <v>553</v>
      </c>
      <c r="E209" s="705" t="s">
        <v>2352</v>
      </c>
      <c r="F209" s="723" t="s">
        <v>2353</v>
      </c>
      <c r="G209" s="705" t="s">
        <v>2576</v>
      </c>
      <c r="H209" s="705" t="s">
        <v>2577</v>
      </c>
      <c r="I209" s="238">
        <v>380.88</v>
      </c>
      <c r="J209" s="238">
        <v>5</v>
      </c>
      <c r="K209" s="713">
        <v>1904.4</v>
      </c>
    </row>
    <row r="210" spans="1:11" ht="14.4" customHeight="1" x14ac:dyDescent="0.3">
      <c r="A210" s="680" t="s">
        <v>528</v>
      </c>
      <c r="B210" s="671" t="s">
        <v>530</v>
      </c>
      <c r="C210" s="705" t="s">
        <v>552</v>
      </c>
      <c r="D210" s="723" t="s">
        <v>553</v>
      </c>
      <c r="E210" s="705" t="s">
        <v>2352</v>
      </c>
      <c r="F210" s="723" t="s">
        <v>2353</v>
      </c>
      <c r="G210" s="705" t="s">
        <v>2578</v>
      </c>
      <c r="H210" s="705" t="s">
        <v>2579</v>
      </c>
      <c r="I210" s="238">
        <v>29.13</v>
      </c>
      <c r="J210" s="238">
        <v>25</v>
      </c>
      <c r="K210" s="713">
        <v>728.36</v>
      </c>
    </row>
    <row r="211" spans="1:11" ht="14.4" customHeight="1" x14ac:dyDescent="0.3">
      <c r="A211" s="680" t="s">
        <v>528</v>
      </c>
      <c r="B211" s="671" t="s">
        <v>530</v>
      </c>
      <c r="C211" s="705" t="s">
        <v>552</v>
      </c>
      <c r="D211" s="723" t="s">
        <v>553</v>
      </c>
      <c r="E211" s="705" t="s">
        <v>2354</v>
      </c>
      <c r="F211" s="723" t="s">
        <v>2355</v>
      </c>
      <c r="G211" s="705" t="s">
        <v>2406</v>
      </c>
      <c r="H211" s="705" t="s">
        <v>2407</v>
      </c>
      <c r="I211" s="238">
        <v>0.94</v>
      </c>
      <c r="J211" s="238">
        <v>600</v>
      </c>
      <c r="K211" s="713">
        <v>564</v>
      </c>
    </row>
    <row r="212" spans="1:11" ht="14.4" customHeight="1" x14ac:dyDescent="0.3">
      <c r="A212" s="680" t="s">
        <v>528</v>
      </c>
      <c r="B212" s="671" t="s">
        <v>530</v>
      </c>
      <c r="C212" s="705" t="s">
        <v>552</v>
      </c>
      <c r="D212" s="723" t="s">
        <v>553</v>
      </c>
      <c r="E212" s="705" t="s">
        <v>2354</v>
      </c>
      <c r="F212" s="723" t="s">
        <v>2355</v>
      </c>
      <c r="G212" s="705" t="s">
        <v>2408</v>
      </c>
      <c r="H212" s="705" t="s">
        <v>2409</v>
      </c>
      <c r="I212" s="238">
        <v>0.41</v>
      </c>
      <c r="J212" s="238">
        <v>200</v>
      </c>
      <c r="K212" s="713">
        <v>82</v>
      </c>
    </row>
    <row r="213" spans="1:11" ht="14.4" customHeight="1" x14ac:dyDescent="0.3">
      <c r="A213" s="680" t="s">
        <v>528</v>
      </c>
      <c r="B213" s="671" t="s">
        <v>530</v>
      </c>
      <c r="C213" s="705" t="s">
        <v>552</v>
      </c>
      <c r="D213" s="723" t="s">
        <v>553</v>
      </c>
      <c r="E213" s="705" t="s">
        <v>2354</v>
      </c>
      <c r="F213" s="723" t="s">
        <v>2355</v>
      </c>
      <c r="G213" s="705" t="s">
        <v>2410</v>
      </c>
      <c r="H213" s="705" t="s">
        <v>2411</v>
      </c>
      <c r="I213" s="238">
        <v>0.57999999999999996</v>
      </c>
      <c r="J213" s="238">
        <v>1400</v>
      </c>
      <c r="K213" s="713">
        <v>812</v>
      </c>
    </row>
    <row r="214" spans="1:11" ht="14.4" customHeight="1" x14ac:dyDescent="0.3">
      <c r="A214" s="680" t="s">
        <v>528</v>
      </c>
      <c r="B214" s="671" t="s">
        <v>530</v>
      </c>
      <c r="C214" s="705" t="s">
        <v>552</v>
      </c>
      <c r="D214" s="723" t="s">
        <v>553</v>
      </c>
      <c r="E214" s="705" t="s">
        <v>2354</v>
      </c>
      <c r="F214" s="723" t="s">
        <v>2355</v>
      </c>
      <c r="G214" s="705" t="s">
        <v>2416</v>
      </c>
      <c r="H214" s="705" t="s">
        <v>2417</v>
      </c>
      <c r="I214" s="238">
        <v>2.36</v>
      </c>
      <c r="J214" s="238">
        <v>150</v>
      </c>
      <c r="K214" s="713">
        <v>354</v>
      </c>
    </row>
    <row r="215" spans="1:11" ht="14.4" customHeight="1" x14ac:dyDescent="0.3">
      <c r="A215" s="680" t="s">
        <v>528</v>
      </c>
      <c r="B215" s="671" t="s">
        <v>530</v>
      </c>
      <c r="C215" s="705" t="s">
        <v>552</v>
      </c>
      <c r="D215" s="723" t="s">
        <v>553</v>
      </c>
      <c r="E215" s="705" t="s">
        <v>2354</v>
      </c>
      <c r="F215" s="723" t="s">
        <v>2355</v>
      </c>
      <c r="G215" s="705" t="s">
        <v>2580</v>
      </c>
      <c r="H215" s="705" t="s">
        <v>2581</v>
      </c>
      <c r="I215" s="238">
        <v>17.055</v>
      </c>
      <c r="J215" s="238">
        <v>90</v>
      </c>
      <c r="K215" s="713">
        <v>1562.4</v>
      </c>
    </row>
    <row r="216" spans="1:11" ht="14.4" customHeight="1" x14ac:dyDescent="0.3">
      <c r="A216" s="680" t="s">
        <v>528</v>
      </c>
      <c r="B216" s="671" t="s">
        <v>530</v>
      </c>
      <c r="C216" s="705" t="s">
        <v>552</v>
      </c>
      <c r="D216" s="723" t="s">
        <v>553</v>
      </c>
      <c r="E216" s="705" t="s">
        <v>2354</v>
      </c>
      <c r="F216" s="723" t="s">
        <v>2355</v>
      </c>
      <c r="G216" s="705" t="s">
        <v>2582</v>
      </c>
      <c r="H216" s="705" t="s">
        <v>2583</v>
      </c>
      <c r="I216" s="238">
        <v>2951.19</v>
      </c>
      <c r="J216" s="238">
        <v>3</v>
      </c>
      <c r="K216" s="713">
        <v>8853.57</v>
      </c>
    </row>
    <row r="217" spans="1:11" ht="14.4" customHeight="1" x14ac:dyDescent="0.3">
      <c r="A217" s="680" t="s">
        <v>528</v>
      </c>
      <c r="B217" s="671" t="s">
        <v>530</v>
      </c>
      <c r="C217" s="705" t="s">
        <v>552</v>
      </c>
      <c r="D217" s="723" t="s">
        <v>553</v>
      </c>
      <c r="E217" s="705" t="s">
        <v>2354</v>
      </c>
      <c r="F217" s="723" t="s">
        <v>2355</v>
      </c>
      <c r="G217" s="705" t="s">
        <v>2584</v>
      </c>
      <c r="H217" s="705" t="s">
        <v>2585</v>
      </c>
      <c r="I217" s="238">
        <v>2.33</v>
      </c>
      <c r="J217" s="238">
        <v>100</v>
      </c>
      <c r="K217" s="713">
        <v>233</v>
      </c>
    </row>
    <row r="218" spans="1:11" ht="14.4" customHeight="1" x14ac:dyDescent="0.3">
      <c r="A218" s="680" t="s">
        <v>528</v>
      </c>
      <c r="B218" s="671" t="s">
        <v>530</v>
      </c>
      <c r="C218" s="705" t="s">
        <v>552</v>
      </c>
      <c r="D218" s="723" t="s">
        <v>553</v>
      </c>
      <c r="E218" s="705" t="s">
        <v>2354</v>
      </c>
      <c r="F218" s="723" t="s">
        <v>2355</v>
      </c>
      <c r="G218" s="705" t="s">
        <v>2526</v>
      </c>
      <c r="H218" s="705" t="s">
        <v>2527</v>
      </c>
      <c r="I218" s="238">
        <v>2.37</v>
      </c>
      <c r="J218" s="238">
        <v>100</v>
      </c>
      <c r="K218" s="713">
        <v>237</v>
      </c>
    </row>
    <row r="219" spans="1:11" ht="14.4" customHeight="1" x14ac:dyDescent="0.3">
      <c r="A219" s="680" t="s">
        <v>528</v>
      </c>
      <c r="B219" s="671" t="s">
        <v>530</v>
      </c>
      <c r="C219" s="705" t="s">
        <v>552</v>
      </c>
      <c r="D219" s="723" t="s">
        <v>553</v>
      </c>
      <c r="E219" s="705" t="s">
        <v>2354</v>
      </c>
      <c r="F219" s="723" t="s">
        <v>2355</v>
      </c>
      <c r="G219" s="705" t="s">
        <v>2420</v>
      </c>
      <c r="H219" s="705" t="s">
        <v>2421</v>
      </c>
      <c r="I219" s="238">
        <v>1.7749999999999999</v>
      </c>
      <c r="J219" s="238">
        <v>400</v>
      </c>
      <c r="K219" s="713">
        <v>710</v>
      </c>
    </row>
    <row r="220" spans="1:11" ht="14.4" customHeight="1" x14ac:dyDescent="0.3">
      <c r="A220" s="680" t="s">
        <v>528</v>
      </c>
      <c r="B220" s="671" t="s">
        <v>530</v>
      </c>
      <c r="C220" s="705" t="s">
        <v>552</v>
      </c>
      <c r="D220" s="723" t="s">
        <v>553</v>
      </c>
      <c r="E220" s="705" t="s">
        <v>2354</v>
      </c>
      <c r="F220" s="723" t="s">
        <v>2355</v>
      </c>
      <c r="G220" s="705" t="s">
        <v>2422</v>
      </c>
      <c r="H220" s="705" t="s">
        <v>2423</v>
      </c>
      <c r="I220" s="238">
        <v>1.77</v>
      </c>
      <c r="J220" s="238">
        <v>50</v>
      </c>
      <c r="K220" s="713">
        <v>88.5</v>
      </c>
    </row>
    <row r="221" spans="1:11" ht="14.4" customHeight="1" x14ac:dyDescent="0.3">
      <c r="A221" s="680" t="s">
        <v>528</v>
      </c>
      <c r="B221" s="671" t="s">
        <v>530</v>
      </c>
      <c r="C221" s="705" t="s">
        <v>552</v>
      </c>
      <c r="D221" s="723" t="s">
        <v>553</v>
      </c>
      <c r="E221" s="705" t="s">
        <v>2354</v>
      </c>
      <c r="F221" s="723" t="s">
        <v>2355</v>
      </c>
      <c r="G221" s="705" t="s">
        <v>2424</v>
      </c>
      <c r="H221" s="705" t="s">
        <v>2425</v>
      </c>
      <c r="I221" s="238">
        <v>1.76</v>
      </c>
      <c r="J221" s="238">
        <v>100</v>
      </c>
      <c r="K221" s="713">
        <v>176</v>
      </c>
    </row>
    <row r="222" spans="1:11" ht="14.4" customHeight="1" x14ac:dyDescent="0.3">
      <c r="A222" s="680" t="s">
        <v>528</v>
      </c>
      <c r="B222" s="671" t="s">
        <v>530</v>
      </c>
      <c r="C222" s="705" t="s">
        <v>552</v>
      </c>
      <c r="D222" s="723" t="s">
        <v>553</v>
      </c>
      <c r="E222" s="705" t="s">
        <v>2354</v>
      </c>
      <c r="F222" s="723" t="s">
        <v>2355</v>
      </c>
      <c r="G222" s="705" t="s">
        <v>2426</v>
      </c>
      <c r="H222" s="705" t="s">
        <v>2427</v>
      </c>
      <c r="I222" s="238">
        <v>1.4999999999999999E-2</v>
      </c>
      <c r="J222" s="238">
        <v>200</v>
      </c>
      <c r="K222" s="713">
        <v>3</v>
      </c>
    </row>
    <row r="223" spans="1:11" ht="14.4" customHeight="1" x14ac:dyDescent="0.3">
      <c r="A223" s="680" t="s">
        <v>528</v>
      </c>
      <c r="B223" s="671" t="s">
        <v>530</v>
      </c>
      <c r="C223" s="705" t="s">
        <v>552</v>
      </c>
      <c r="D223" s="723" t="s">
        <v>553</v>
      </c>
      <c r="E223" s="705" t="s">
        <v>2354</v>
      </c>
      <c r="F223" s="723" t="s">
        <v>2355</v>
      </c>
      <c r="G223" s="705" t="s">
        <v>2428</v>
      </c>
      <c r="H223" s="705" t="s">
        <v>2429</v>
      </c>
      <c r="I223" s="238">
        <v>2</v>
      </c>
      <c r="J223" s="238">
        <v>50</v>
      </c>
      <c r="K223" s="713">
        <v>100</v>
      </c>
    </row>
    <row r="224" spans="1:11" ht="14.4" customHeight="1" x14ac:dyDescent="0.3">
      <c r="A224" s="680" t="s">
        <v>528</v>
      </c>
      <c r="B224" s="671" t="s">
        <v>530</v>
      </c>
      <c r="C224" s="705" t="s">
        <v>552</v>
      </c>
      <c r="D224" s="723" t="s">
        <v>553</v>
      </c>
      <c r="E224" s="705" t="s">
        <v>2354</v>
      </c>
      <c r="F224" s="723" t="s">
        <v>2355</v>
      </c>
      <c r="G224" s="705" t="s">
        <v>2430</v>
      </c>
      <c r="H224" s="705" t="s">
        <v>2431</v>
      </c>
      <c r="I224" s="238">
        <v>2.41</v>
      </c>
      <c r="J224" s="238">
        <v>450</v>
      </c>
      <c r="K224" s="713">
        <v>1084.5</v>
      </c>
    </row>
    <row r="225" spans="1:11" ht="14.4" customHeight="1" x14ac:dyDescent="0.3">
      <c r="A225" s="680" t="s">
        <v>528</v>
      </c>
      <c r="B225" s="671" t="s">
        <v>530</v>
      </c>
      <c r="C225" s="705" t="s">
        <v>552</v>
      </c>
      <c r="D225" s="723" t="s">
        <v>553</v>
      </c>
      <c r="E225" s="705" t="s">
        <v>2354</v>
      </c>
      <c r="F225" s="723" t="s">
        <v>2355</v>
      </c>
      <c r="G225" s="705" t="s">
        <v>2434</v>
      </c>
      <c r="H225" s="705" t="s">
        <v>2435</v>
      </c>
      <c r="I225" s="238">
        <v>5.8149999999999995</v>
      </c>
      <c r="J225" s="238">
        <v>103</v>
      </c>
      <c r="K225" s="713">
        <v>593.4</v>
      </c>
    </row>
    <row r="226" spans="1:11" ht="14.4" customHeight="1" x14ac:dyDescent="0.3">
      <c r="A226" s="680" t="s">
        <v>528</v>
      </c>
      <c r="B226" s="671" t="s">
        <v>530</v>
      </c>
      <c r="C226" s="705" t="s">
        <v>552</v>
      </c>
      <c r="D226" s="723" t="s">
        <v>553</v>
      </c>
      <c r="E226" s="705" t="s">
        <v>2354</v>
      </c>
      <c r="F226" s="723" t="s">
        <v>2355</v>
      </c>
      <c r="G226" s="705" t="s">
        <v>2586</v>
      </c>
      <c r="H226" s="705" t="s">
        <v>2587</v>
      </c>
      <c r="I226" s="238">
        <v>1.58</v>
      </c>
      <c r="J226" s="238">
        <v>700</v>
      </c>
      <c r="K226" s="713">
        <v>1106</v>
      </c>
    </row>
    <row r="227" spans="1:11" ht="14.4" customHeight="1" x14ac:dyDescent="0.3">
      <c r="A227" s="680" t="s">
        <v>528</v>
      </c>
      <c r="B227" s="671" t="s">
        <v>530</v>
      </c>
      <c r="C227" s="705" t="s">
        <v>552</v>
      </c>
      <c r="D227" s="723" t="s">
        <v>553</v>
      </c>
      <c r="E227" s="705" t="s">
        <v>2354</v>
      </c>
      <c r="F227" s="723" t="s">
        <v>2355</v>
      </c>
      <c r="G227" s="705" t="s">
        <v>2438</v>
      </c>
      <c r="H227" s="705" t="s">
        <v>2439</v>
      </c>
      <c r="I227" s="238">
        <v>5.13</v>
      </c>
      <c r="J227" s="238">
        <v>200</v>
      </c>
      <c r="K227" s="713">
        <v>1026</v>
      </c>
    </row>
    <row r="228" spans="1:11" ht="14.4" customHeight="1" x14ac:dyDescent="0.3">
      <c r="A228" s="680" t="s">
        <v>528</v>
      </c>
      <c r="B228" s="671" t="s">
        <v>530</v>
      </c>
      <c r="C228" s="705" t="s">
        <v>552</v>
      </c>
      <c r="D228" s="723" t="s">
        <v>553</v>
      </c>
      <c r="E228" s="705" t="s">
        <v>2354</v>
      </c>
      <c r="F228" s="723" t="s">
        <v>2355</v>
      </c>
      <c r="G228" s="705" t="s">
        <v>2530</v>
      </c>
      <c r="H228" s="705" t="s">
        <v>2531</v>
      </c>
      <c r="I228" s="238">
        <v>123.4</v>
      </c>
      <c r="J228" s="238">
        <v>4</v>
      </c>
      <c r="K228" s="713">
        <v>493.6</v>
      </c>
    </row>
    <row r="229" spans="1:11" ht="14.4" customHeight="1" x14ac:dyDescent="0.3">
      <c r="A229" s="680" t="s">
        <v>528</v>
      </c>
      <c r="B229" s="671" t="s">
        <v>530</v>
      </c>
      <c r="C229" s="705" t="s">
        <v>552</v>
      </c>
      <c r="D229" s="723" t="s">
        <v>553</v>
      </c>
      <c r="E229" s="705" t="s">
        <v>2354</v>
      </c>
      <c r="F229" s="723" t="s">
        <v>2355</v>
      </c>
      <c r="G229" s="705" t="s">
        <v>2588</v>
      </c>
      <c r="H229" s="705" t="s">
        <v>2589</v>
      </c>
      <c r="I229" s="238">
        <v>34.51</v>
      </c>
      <c r="J229" s="238">
        <v>20</v>
      </c>
      <c r="K229" s="713">
        <v>690.2</v>
      </c>
    </row>
    <row r="230" spans="1:11" ht="14.4" customHeight="1" x14ac:dyDescent="0.3">
      <c r="A230" s="680" t="s">
        <v>528</v>
      </c>
      <c r="B230" s="671" t="s">
        <v>530</v>
      </c>
      <c r="C230" s="705" t="s">
        <v>552</v>
      </c>
      <c r="D230" s="723" t="s">
        <v>553</v>
      </c>
      <c r="E230" s="705" t="s">
        <v>2354</v>
      </c>
      <c r="F230" s="723" t="s">
        <v>2355</v>
      </c>
      <c r="G230" s="705" t="s">
        <v>2590</v>
      </c>
      <c r="H230" s="705" t="s">
        <v>2591</v>
      </c>
      <c r="I230" s="238">
        <v>84.91</v>
      </c>
      <c r="J230" s="238">
        <v>20</v>
      </c>
      <c r="K230" s="713">
        <v>1698.11</v>
      </c>
    </row>
    <row r="231" spans="1:11" ht="14.4" customHeight="1" x14ac:dyDescent="0.3">
      <c r="A231" s="680" t="s">
        <v>528</v>
      </c>
      <c r="B231" s="671" t="s">
        <v>530</v>
      </c>
      <c r="C231" s="705" t="s">
        <v>552</v>
      </c>
      <c r="D231" s="723" t="s">
        <v>553</v>
      </c>
      <c r="E231" s="705" t="s">
        <v>2354</v>
      </c>
      <c r="F231" s="723" t="s">
        <v>2355</v>
      </c>
      <c r="G231" s="705" t="s">
        <v>2444</v>
      </c>
      <c r="H231" s="705" t="s">
        <v>2445</v>
      </c>
      <c r="I231" s="238">
        <v>12.105</v>
      </c>
      <c r="J231" s="238">
        <v>40</v>
      </c>
      <c r="K231" s="713">
        <v>484.2</v>
      </c>
    </row>
    <row r="232" spans="1:11" ht="14.4" customHeight="1" x14ac:dyDescent="0.3">
      <c r="A232" s="680" t="s">
        <v>528</v>
      </c>
      <c r="B232" s="671" t="s">
        <v>530</v>
      </c>
      <c r="C232" s="705" t="s">
        <v>552</v>
      </c>
      <c r="D232" s="723" t="s">
        <v>553</v>
      </c>
      <c r="E232" s="705" t="s">
        <v>2354</v>
      </c>
      <c r="F232" s="723" t="s">
        <v>2355</v>
      </c>
      <c r="G232" s="705" t="s">
        <v>2592</v>
      </c>
      <c r="H232" s="705" t="s">
        <v>2593</v>
      </c>
      <c r="I232" s="238">
        <v>1.5550000000000002</v>
      </c>
      <c r="J232" s="238">
        <v>225</v>
      </c>
      <c r="K232" s="713">
        <v>350.25</v>
      </c>
    </row>
    <row r="233" spans="1:11" ht="14.4" customHeight="1" x14ac:dyDescent="0.3">
      <c r="A233" s="680" t="s">
        <v>528</v>
      </c>
      <c r="B233" s="671" t="s">
        <v>530</v>
      </c>
      <c r="C233" s="705" t="s">
        <v>552</v>
      </c>
      <c r="D233" s="723" t="s">
        <v>553</v>
      </c>
      <c r="E233" s="705" t="s">
        <v>2354</v>
      </c>
      <c r="F233" s="723" t="s">
        <v>2355</v>
      </c>
      <c r="G233" s="705" t="s">
        <v>2594</v>
      </c>
      <c r="H233" s="705" t="s">
        <v>2595</v>
      </c>
      <c r="I233" s="238">
        <v>0.47499999999999998</v>
      </c>
      <c r="J233" s="238">
        <v>400</v>
      </c>
      <c r="K233" s="713">
        <v>190</v>
      </c>
    </row>
    <row r="234" spans="1:11" ht="14.4" customHeight="1" x14ac:dyDescent="0.3">
      <c r="A234" s="680" t="s">
        <v>528</v>
      </c>
      <c r="B234" s="671" t="s">
        <v>530</v>
      </c>
      <c r="C234" s="705" t="s">
        <v>552</v>
      </c>
      <c r="D234" s="723" t="s">
        <v>553</v>
      </c>
      <c r="E234" s="705" t="s">
        <v>2354</v>
      </c>
      <c r="F234" s="723" t="s">
        <v>2355</v>
      </c>
      <c r="G234" s="705" t="s">
        <v>2596</v>
      </c>
      <c r="H234" s="705" t="s">
        <v>2597</v>
      </c>
      <c r="I234" s="238">
        <v>4.03</v>
      </c>
      <c r="J234" s="238">
        <v>200</v>
      </c>
      <c r="K234" s="713">
        <v>806</v>
      </c>
    </row>
    <row r="235" spans="1:11" ht="14.4" customHeight="1" x14ac:dyDescent="0.3">
      <c r="A235" s="680" t="s">
        <v>528</v>
      </c>
      <c r="B235" s="671" t="s">
        <v>530</v>
      </c>
      <c r="C235" s="705" t="s">
        <v>552</v>
      </c>
      <c r="D235" s="723" t="s">
        <v>553</v>
      </c>
      <c r="E235" s="705" t="s">
        <v>2354</v>
      </c>
      <c r="F235" s="723" t="s">
        <v>2355</v>
      </c>
      <c r="G235" s="705" t="s">
        <v>2458</v>
      </c>
      <c r="H235" s="705" t="s">
        <v>2459</v>
      </c>
      <c r="I235" s="238">
        <v>9.1999999999999993</v>
      </c>
      <c r="J235" s="238">
        <v>300</v>
      </c>
      <c r="K235" s="713">
        <v>2760</v>
      </c>
    </row>
    <row r="236" spans="1:11" ht="14.4" customHeight="1" x14ac:dyDescent="0.3">
      <c r="A236" s="680" t="s">
        <v>528</v>
      </c>
      <c r="B236" s="671" t="s">
        <v>530</v>
      </c>
      <c r="C236" s="705" t="s">
        <v>552</v>
      </c>
      <c r="D236" s="723" t="s">
        <v>553</v>
      </c>
      <c r="E236" s="705" t="s">
        <v>2354</v>
      </c>
      <c r="F236" s="723" t="s">
        <v>2355</v>
      </c>
      <c r="G236" s="705" t="s">
        <v>2460</v>
      </c>
      <c r="H236" s="705" t="s">
        <v>2461</v>
      </c>
      <c r="I236" s="238">
        <v>172.5</v>
      </c>
      <c r="J236" s="238">
        <v>1</v>
      </c>
      <c r="K236" s="713">
        <v>172.5</v>
      </c>
    </row>
    <row r="237" spans="1:11" ht="14.4" customHeight="1" x14ac:dyDescent="0.3">
      <c r="A237" s="680" t="s">
        <v>528</v>
      </c>
      <c r="B237" s="671" t="s">
        <v>530</v>
      </c>
      <c r="C237" s="705" t="s">
        <v>552</v>
      </c>
      <c r="D237" s="723" t="s">
        <v>553</v>
      </c>
      <c r="E237" s="705" t="s">
        <v>2354</v>
      </c>
      <c r="F237" s="723" t="s">
        <v>2355</v>
      </c>
      <c r="G237" s="705" t="s">
        <v>2462</v>
      </c>
      <c r="H237" s="705" t="s">
        <v>2463</v>
      </c>
      <c r="I237" s="238">
        <v>9.68</v>
      </c>
      <c r="J237" s="238">
        <v>100</v>
      </c>
      <c r="K237" s="713">
        <v>968</v>
      </c>
    </row>
    <row r="238" spans="1:11" ht="14.4" customHeight="1" x14ac:dyDescent="0.3">
      <c r="A238" s="680" t="s">
        <v>528</v>
      </c>
      <c r="B238" s="671" t="s">
        <v>530</v>
      </c>
      <c r="C238" s="705" t="s">
        <v>552</v>
      </c>
      <c r="D238" s="723" t="s">
        <v>553</v>
      </c>
      <c r="E238" s="705" t="s">
        <v>2354</v>
      </c>
      <c r="F238" s="723" t="s">
        <v>2355</v>
      </c>
      <c r="G238" s="705" t="s">
        <v>2492</v>
      </c>
      <c r="H238" s="705" t="s">
        <v>2493</v>
      </c>
      <c r="I238" s="238">
        <v>32.43</v>
      </c>
      <c r="J238" s="238">
        <v>50</v>
      </c>
      <c r="K238" s="713">
        <v>1621.5</v>
      </c>
    </row>
    <row r="239" spans="1:11" ht="14.4" customHeight="1" x14ac:dyDescent="0.3">
      <c r="A239" s="680" t="s">
        <v>528</v>
      </c>
      <c r="B239" s="671" t="s">
        <v>530</v>
      </c>
      <c r="C239" s="705" t="s">
        <v>552</v>
      </c>
      <c r="D239" s="723" t="s">
        <v>553</v>
      </c>
      <c r="E239" s="705" t="s">
        <v>2358</v>
      </c>
      <c r="F239" s="723" t="s">
        <v>2359</v>
      </c>
      <c r="G239" s="705" t="s">
        <v>2598</v>
      </c>
      <c r="H239" s="705" t="s">
        <v>2599</v>
      </c>
      <c r="I239" s="238">
        <v>442.39</v>
      </c>
      <c r="J239" s="238">
        <v>10</v>
      </c>
      <c r="K239" s="713">
        <v>4423.88</v>
      </c>
    </row>
    <row r="240" spans="1:11" ht="14.4" customHeight="1" x14ac:dyDescent="0.3">
      <c r="A240" s="680" t="s">
        <v>528</v>
      </c>
      <c r="B240" s="671" t="s">
        <v>530</v>
      </c>
      <c r="C240" s="705" t="s">
        <v>552</v>
      </c>
      <c r="D240" s="723" t="s">
        <v>553</v>
      </c>
      <c r="E240" s="705" t="s">
        <v>2366</v>
      </c>
      <c r="F240" s="723" t="s">
        <v>2367</v>
      </c>
      <c r="G240" s="705" t="s">
        <v>2464</v>
      </c>
      <c r="H240" s="705" t="s">
        <v>2465</v>
      </c>
      <c r="I240" s="238">
        <v>8.16</v>
      </c>
      <c r="J240" s="238">
        <v>600</v>
      </c>
      <c r="K240" s="713">
        <v>4896</v>
      </c>
    </row>
    <row r="241" spans="1:11" ht="14.4" customHeight="1" x14ac:dyDescent="0.3">
      <c r="A241" s="680" t="s">
        <v>528</v>
      </c>
      <c r="B241" s="671" t="s">
        <v>530</v>
      </c>
      <c r="C241" s="705" t="s">
        <v>552</v>
      </c>
      <c r="D241" s="723" t="s">
        <v>553</v>
      </c>
      <c r="E241" s="705" t="s">
        <v>2366</v>
      </c>
      <c r="F241" s="723" t="s">
        <v>2367</v>
      </c>
      <c r="G241" s="705" t="s">
        <v>2466</v>
      </c>
      <c r="H241" s="705" t="s">
        <v>2467</v>
      </c>
      <c r="I241" s="238">
        <v>12.71</v>
      </c>
      <c r="J241" s="238">
        <v>100</v>
      </c>
      <c r="K241" s="713">
        <v>1271</v>
      </c>
    </row>
    <row r="242" spans="1:11" ht="14.4" customHeight="1" x14ac:dyDescent="0.3">
      <c r="A242" s="680" t="s">
        <v>528</v>
      </c>
      <c r="B242" s="671" t="s">
        <v>530</v>
      </c>
      <c r="C242" s="705" t="s">
        <v>552</v>
      </c>
      <c r="D242" s="723" t="s">
        <v>553</v>
      </c>
      <c r="E242" s="705" t="s">
        <v>2370</v>
      </c>
      <c r="F242" s="723" t="s">
        <v>2371</v>
      </c>
      <c r="G242" s="705" t="s">
        <v>2536</v>
      </c>
      <c r="H242" s="705" t="s">
        <v>2537</v>
      </c>
      <c r="I242" s="238">
        <v>0.30499999999999999</v>
      </c>
      <c r="J242" s="238">
        <v>600</v>
      </c>
      <c r="K242" s="713">
        <v>181</v>
      </c>
    </row>
    <row r="243" spans="1:11" ht="14.4" customHeight="1" x14ac:dyDescent="0.3">
      <c r="A243" s="680" t="s">
        <v>528</v>
      </c>
      <c r="B243" s="671" t="s">
        <v>530</v>
      </c>
      <c r="C243" s="705" t="s">
        <v>552</v>
      </c>
      <c r="D243" s="723" t="s">
        <v>553</v>
      </c>
      <c r="E243" s="705" t="s">
        <v>2370</v>
      </c>
      <c r="F243" s="723" t="s">
        <v>2371</v>
      </c>
      <c r="G243" s="705" t="s">
        <v>2494</v>
      </c>
      <c r="H243" s="705" t="s">
        <v>2495</v>
      </c>
      <c r="I243" s="238">
        <v>0.31</v>
      </c>
      <c r="J243" s="238">
        <v>1600</v>
      </c>
      <c r="K243" s="713">
        <v>496</v>
      </c>
    </row>
    <row r="244" spans="1:11" ht="14.4" customHeight="1" x14ac:dyDescent="0.3">
      <c r="A244" s="680" t="s">
        <v>528</v>
      </c>
      <c r="B244" s="671" t="s">
        <v>530</v>
      </c>
      <c r="C244" s="705" t="s">
        <v>552</v>
      </c>
      <c r="D244" s="723" t="s">
        <v>553</v>
      </c>
      <c r="E244" s="705" t="s">
        <v>2372</v>
      </c>
      <c r="F244" s="723" t="s">
        <v>2373</v>
      </c>
      <c r="G244" s="705" t="s">
        <v>2600</v>
      </c>
      <c r="H244" s="705" t="s">
        <v>2601</v>
      </c>
      <c r="I244" s="238">
        <v>1.21</v>
      </c>
      <c r="J244" s="238">
        <v>100</v>
      </c>
      <c r="K244" s="713">
        <v>121</v>
      </c>
    </row>
    <row r="245" spans="1:11" ht="14.4" customHeight="1" x14ac:dyDescent="0.3">
      <c r="A245" s="680" t="s">
        <v>528</v>
      </c>
      <c r="B245" s="671" t="s">
        <v>530</v>
      </c>
      <c r="C245" s="705" t="s">
        <v>552</v>
      </c>
      <c r="D245" s="723" t="s">
        <v>553</v>
      </c>
      <c r="E245" s="705" t="s">
        <v>2372</v>
      </c>
      <c r="F245" s="723" t="s">
        <v>2373</v>
      </c>
      <c r="G245" s="705" t="s">
        <v>2470</v>
      </c>
      <c r="H245" s="705" t="s">
        <v>2471</v>
      </c>
      <c r="I245" s="238">
        <v>0.77</v>
      </c>
      <c r="J245" s="238">
        <v>2000</v>
      </c>
      <c r="K245" s="713">
        <v>1540</v>
      </c>
    </row>
    <row r="246" spans="1:11" ht="14.4" customHeight="1" x14ac:dyDescent="0.3">
      <c r="A246" s="680" t="s">
        <v>528</v>
      </c>
      <c r="B246" s="671" t="s">
        <v>530</v>
      </c>
      <c r="C246" s="705" t="s">
        <v>552</v>
      </c>
      <c r="D246" s="723" t="s">
        <v>553</v>
      </c>
      <c r="E246" s="705" t="s">
        <v>2372</v>
      </c>
      <c r="F246" s="723" t="s">
        <v>2373</v>
      </c>
      <c r="G246" s="705" t="s">
        <v>2472</v>
      </c>
      <c r="H246" s="705" t="s">
        <v>2473</v>
      </c>
      <c r="I246" s="238">
        <v>0.77500000000000002</v>
      </c>
      <c r="J246" s="238">
        <v>4000</v>
      </c>
      <c r="K246" s="713">
        <v>3100</v>
      </c>
    </row>
    <row r="247" spans="1:11" ht="14.4" customHeight="1" x14ac:dyDescent="0.3">
      <c r="A247" s="680" t="s">
        <v>528</v>
      </c>
      <c r="B247" s="671" t="s">
        <v>530</v>
      </c>
      <c r="C247" s="705" t="s">
        <v>552</v>
      </c>
      <c r="D247" s="723" t="s">
        <v>553</v>
      </c>
      <c r="E247" s="705" t="s">
        <v>2372</v>
      </c>
      <c r="F247" s="723" t="s">
        <v>2373</v>
      </c>
      <c r="G247" s="705" t="s">
        <v>2602</v>
      </c>
      <c r="H247" s="705" t="s">
        <v>2603</v>
      </c>
      <c r="I247" s="238">
        <v>0.78</v>
      </c>
      <c r="J247" s="238">
        <v>2000</v>
      </c>
      <c r="K247" s="713">
        <v>1560</v>
      </c>
    </row>
    <row r="248" spans="1:11" ht="14.4" customHeight="1" x14ac:dyDescent="0.3">
      <c r="A248" s="680" t="s">
        <v>528</v>
      </c>
      <c r="B248" s="671" t="s">
        <v>530</v>
      </c>
      <c r="C248" s="705" t="s">
        <v>552</v>
      </c>
      <c r="D248" s="723" t="s">
        <v>553</v>
      </c>
      <c r="E248" s="705" t="s">
        <v>2350</v>
      </c>
      <c r="F248" s="723" t="s">
        <v>2351</v>
      </c>
      <c r="G248" s="705" t="s">
        <v>2604</v>
      </c>
      <c r="H248" s="705" t="s">
        <v>2605</v>
      </c>
      <c r="I248" s="238">
        <v>152.46</v>
      </c>
      <c r="J248" s="238">
        <v>6</v>
      </c>
      <c r="K248" s="713">
        <v>914.76</v>
      </c>
    </row>
    <row r="249" spans="1:11" ht="14.4" customHeight="1" x14ac:dyDescent="0.3">
      <c r="A249" s="680" t="s">
        <v>528</v>
      </c>
      <c r="B249" s="671" t="s">
        <v>530</v>
      </c>
      <c r="C249" s="705" t="s">
        <v>554</v>
      </c>
      <c r="D249" s="723" t="s">
        <v>555</v>
      </c>
      <c r="E249" s="705" t="s">
        <v>2352</v>
      </c>
      <c r="F249" s="723" t="s">
        <v>2353</v>
      </c>
      <c r="G249" s="705" t="s">
        <v>2606</v>
      </c>
      <c r="H249" s="705" t="s">
        <v>2607</v>
      </c>
      <c r="I249" s="238">
        <v>82.8</v>
      </c>
      <c r="J249" s="238">
        <v>100</v>
      </c>
      <c r="K249" s="713">
        <v>8280</v>
      </c>
    </row>
    <row r="250" spans="1:11" ht="14.4" customHeight="1" x14ac:dyDescent="0.3">
      <c r="A250" s="680" t="s">
        <v>528</v>
      </c>
      <c r="B250" s="671" t="s">
        <v>530</v>
      </c>
      <c r="C250" s="705" t="s">
        <v>554</v>
      </c>
      <c r="D250" s="723" t="s">
        <v>555</v>
      </c>
      <c r="E250" s="705" t="s">
        <v>2352</v>
      </c>
      <c r="F250" s="723" t="s">
        <v>2353</v>
      </c>
      <c r="G250" s="705" t="s">
        <v>2540</v>
      </c>
      <c r="H250" s="705" t="s">
        <v>2541</v>
      </c>
      <c r="I250" s="238">
        <v>2.39</v>
      </c>
      <c r="J250" s="238">
        <v>30</v>
      </c>
      <c r="K250" s="713">
        <v>71.7</v>
      </c>
    </row>
    <row r="251" spans="1:11" ht="14.4" customHeight="1" x14ac:dyDescent="0.3">
      <c r="A251" s="680" t="s">
        <v>528</v>
      </c>
      <c r="B251" s="671" t="s">
        <v>530</v>
      </c>
      <c r="C251" s="705" t="s">
        <v>554</v>
      </c>
      <c r="D251" s="723" t="s">
        <v>555</v>
      </c>
      <c r="E251" s="705" t="s">
        <v>2352</v>
      </c>
      <c r="F251" s="723" t="s">
        <v>2353</v>
      </c>
      <c r="G251" s="705" t="s">
        <v>2376</v>
      </c>
      <c r="H251" s="705" t="s">
        <v>2377</v>
      </c>
      <c r="I251" s="238">
        <v>3.59</v>
      </c>
      <c r="J251" s="238">
        <v>70</v>
      </c>
      <c r="K251" s="713">
        <v>251.3</v>
      </c>
    </row>
    <row r="252" spans="1:11" ht="14.4" customHeight="1" x14ac:dyDescent="0.3">
      <c r="A252" s="680" t="s">
        <v>528</v>
      </c>
      <c r="B252" s="671" t="s">
        <v>530</v>
      </c>
      <c r="C252" s="705" t="s">
        <v>554</v>
      </c>
      <c r="D252" s="723" t="s">
        <v>555</v>
      </c>
      <c r="E252" s="705" t="s">
        <v>2352</v>
      </c>
      <c r="F252" s="723" t="s">
        <v>2353</v>
      </c>
      <c r="G252" s="705" t="s">
        <v>2378</v>
      </c>
      <c r="H252" s="705" t="s">
        <v>2379</v>
      </c>
      <c r="I252" s="238">
        <v>12.08</v>
      </c>
      <c r="J252" s="238">
        <v>200</v>
      </c>
      <c r="K252" s="713">
        <v>2416</v>
      </c>
    </row>
    <row r="253" spans="1:11" ht="14.4" customHeight="1" x14ac:dyDescent="0.3">
      <c r="A253" s="680" t="s">
        <v>528</v>
      </c>
      <c r="B253" s="671" t="s">
        <v>530</v>
      </c>
      <c r="C253" s="705" t="s">
        <v>554</v>
      </c>
      <c r="D253" s="723" t="s">
        <v>555</v>
      </c>
      <c r="E253" s="705" t="s">
        <v>2352</v>
      </c>
      <c r="F253" s="723" t="s">
        <v>2353</v>
      </c>
      <c r="G253" s="705" t="s">
        <v>2498</v>
      </c>
      <c r="H253" s="705" t="s">
        <v>2499</v>
      </c>
      <c r="I253" s="238">
        <v>2.9550000000000001</v>
      </c>
      <c r="J253" s="238">
        <v>70</v>
      </c>
      <c r="K253" s="713">
        <v>206.8</v>
      </c>
    </row>
    <row r="254" spans="1:11" ht="14.4" customHeight="1" x14ac:dyDescent="0.3">
      <c r="A254" s="680" t="s">
        <v>528</v>
      </c>
      <c r="B254" s="671" t="s">
        <v>530</v>
      </c>
      <c r="C254" s="705" t="s">
        <v>554</v>
      </c>
      <c r="D254" s="723" t="s">
        <v>555</v>
      </c>
      <c r="E254" s="705" t="s">
        <v>2352</v>
      </c>
      <c r="F254" s="723" t="s">
        <v>2353</v>
      </c>
      <c r="G254" s="705" t="s">
        <v>2608</v>
      </c>
      <c r="H254" s="705" t="s">
        <v>2609</v>
      </c>
      <c r="I254" s="238">
        <v>17.559999999999999</v>
      </c>
      <c r="J254" s="238">
        <v>80</v>
      </c>
      <c r="K254" s="713">
        <v>1404.4</v>
      </c>
    </row>
    <row r="255" spans="1:11" ht="14.4" customHeight="1" x14ac:dyDescent="0.3">
      <c r="A255" s="680" t="s">
        <v>528</v>
      </c>
      <c r="B255" s="671" t="s">
        <v>530</v>
      </c>
      <c r="C255" s="705" t="s">
        <v>554</v>
      </c>
      <c r="D255" s="723" t="s">
        <v>555</v>
      </c>
      <c r="E255" s="705" t="s">
        <v>2352</v>
      </c>
      <c r="F255" s="723" t="s">
        <v>2353</v>
      </c>
      <c r="G255" s="705" t="s">
        <v>2544</v>
      </c>
      <c r="H255" s="705" t="s">
        <v>2545</v>
      </c>
      <c r="I255" s="238">
        <v>210.63</v>
      </c>
      <c r="J255" s="238">
        <v>8</v>
      </c>
      <c r="K255" s="713">
        <v>1685.06</v>
      </c>
    </row>
    <row r="256" spans="1:11" ht="14.4" customHeight="1" x14ac:dyDescent="0.3">
      <c r="A256" s="680" t="s">
        <v>528</v>
      </c>
      <c r="B256" s="671" t="s">
        <v>530</v>
      </c>
      <c r="C256" s="705" t="s">
        <v>554</v>
      </c>
      <c r="D256" s="723" t="s">
        <v>555</v>
      </c>
      <c r="E256" s="705" t="s">
        <v>2352</v>
      </c>
      <c r="F256" s="723" t="s">
        <v>2353</v>
      </c>
      <c r="G256" s="705" t="s">
        <v>2380</v>
      </c>
      <c r="H256" s="705" t="s">
        <v>2381</v>
      </c>
      <c r="I256" s="238">
        <v>39.659999999999997</v>
      </c>
      <c r="J256" s="238">
        <v>10</v>
      </c>
      <c r="K256" s="713">
        <v>396.6</v>
      </c>
    </row>
    <row r="257" spans="1:11" ht="14.4" customHeight="1" x14ac:dyDescent="0.3">
      <c r="A257" s="680" t="s">
        <v>528</v>
      </c>
      <c r="B257" s="671" t="s">
        <v>530</v>
      </c>
      <c r="C257" s="705" t="s">
        <v>554</v>
      </c>
      <c r="D257" s="723" t="s">
        <v>555</v>
      </c>
      <c r="E257" s="705" t="s">
        <v>2352</v>
      </c>
      <c r="F257" s="723" t="s">
        <v>2353</v>
      </c>
      <c r="G257" s="705" t="s">
        <v>2610</v>
      </c>
      <c r="H257" s="705" t="s">
        <v>2611</v>
      </c>
      <c r="I257" s="238">
        <v>65.2</v>
      </c>
      <c r="J257" s="238">
        <v>220</v>
      </c>
      <c r="K257" s="713">
        <v>14344</v>
      </c>
    </row>
    <row r="258" spans="1:11" ht="14.4" customHeight="1" x14ac:dyDescent="0.3">
      <c r="A258" s="680" t="s">
        <v>528</v>
      </c>
      <c r="B258" s="671" t="s">
        <v>530</v>
      </c>
      <c r="C258" s="705" t="s">
        <v>554</v>
      </c>
      <c r="D258" s="723" t="s">
        <v>555</v>
      </c>
      <c r="E258" s="705" t="s">
        <v>2352</v>
      </c>
      <c r="F258" s="723" t="s">
        <v>2353</v>
      </c>
      <c r="G258" s="705" t="s">
        <v>2504</v>
      </c>
      <c r="H258" s="705" t="s">
        <v>2505</v>
      </c>
      <c r="I258" s="238">
        <v>6.7</v>
      </c>
      <c r="J258" s="238">
        <v>50</v>
      </c>
      <c r="K258" s="713">
        <v>334.82</v>
      </c>
    </row>
    <row r="259" spans="1:11" ht="14.4" customHeight="1" x14ac:dyDescent="0.3">
      <c r="A259" s="680" t="s">
        <v>528</v>
      </c>
      <c r="B259" s="671" t="s">
        <v>530</v>
      </c>
      <c r="C259" s="705" t="s">
        <v>554</v>
      </c>
      <c r="D259" s="723" t="s">
        <v>555</v>
      </c>
      <c r="E259" s="705" t="s">
        <v>2352</v>
      </c>
      <c r="F259" s="723" t="s">
        <v>2353</v>
      </c>
      <c r="G259" s="705" t="s">
        <v>2612</v>
      </c>
      <c r="H259" s="705" t="s">
        <v>2613</v>
      </c>
      <c r="I259" s="238">
        <v>2.27</v>
      </c>
      <c r="J259" s="238">
        <v>1800</v>
      </c>
      <c r="K259" s="713">
        <v>4086</v>
      </c>
    </row>
    <row r="260" spans="1:11" ht="14.4" customHeight="1" x14ac:dyDescent="0.3">
      <c r="A260" s="680" t="s">
        <v>528</v>
      </c>
      <c r="B260" s="671" t="s">
        <v>530</v>
      </c>
      <c r="C260" s="705" t="s">
        <v>554</v>
      </c>
      <c r="D260" s="723" t="s">
        <v>555</v>
      </c>
      <c r="E260" s="705" t="s">
        <v>2352</v>
      </c>
      <c r="F260" s="723" t="s">
        <v>2353</v>
      </c>
      <c r="G260" s="705" t="s">
        <v>2510</v>
      </c>
      <c r="H260" s="705" t="s">
        <v>2511</v>
      </c>
      <c r="I260" s="238">
        <v>0.31</v>
      </c>
      <c r="J260" s="238">
        <v>1000</v>
      </c>
      <c r="K260" s="713">
        <v>310</v>
      </c>
    </row>
    <row r="261" spans="1:11" ht="14.4" customHeight="1" x14ac:dyDescent="0.3">
      <c r="A261" s="680" t="s">
        <v>528</v>
      </c>
      <c r="B261" s="671" t="s">
        <v>530</v>
      </c>
      <c r="C261" s="705" t="s">
        <v>554</v>
      </c>
      <c r="D261" s="723" t="s">
        <v>555</v>
      </c>
      <c r="E261" s="705" t="s">
        <v>2352</v>
      </c>
      <c r="F261" s="723" t="s">
        <v>2353</v>
      </c>
      <c r="G261" s="705" t="s">
        <v>2390</v>
      </c>
      <c r="H261" s="705" t="s">
        <v>2391</v>
      </c>
      <c r="I261" s="238">
        <v>3.44</v>
      </c>
      <c r="J261" s="238">
        <v>5250</v>
      </c>
      <c r="K261" s="713">
        <v>18038</v>
      </c>
    </row>
    <row r="262" spans="1:11" ht="14.4" customHeight="1" x14ac:dyDescent="0.3">
      <c r="A262" s="680" t="s">
        <v>528</v>
      </c>
      <c r="B262" s="671" t="s">
        <v>530</v>
      </c>
      <c r="C262" s="705" t="s">
        <v>554</v>
      </c>
      <c r="D262" s="723" t="s">
        <v>555</v>
      </c>
      <c r="E262" s="705" t="s">
        <v>2352</v>
      </c>
      <c r="F262" s="723" t="s">
        <v>2353</v>
      </c>
      <c r="G262" s="705" t="s">
        <v>2614</v>
      </c>
      <c r="H262" s="705" t="s">
        <v>2615</v>
      </c>
      <c r="I262" s="238">
        <v>142.27000000000001</v>
      </c>
      <c r="J262" s="238">
        <v>20</v>
      </c>
      <c r="K262" s="713">
        <v>2845.4</v>
      </c>
    </row>
    <row r="263" spans="1:11" ht="14.4" customHeight="1" x14ac:dyDescent="0.3">
      <c r="A263" s="680" t="s">
        <v>528</v>
      </c>
      <c r="B263" s="671" t="s">
        <v>530</v>
      </c>
      <c r="C263" s="705" t="s">
        <v>554</v>
      </c>
      <c r="D263" s="723" t="s">
        <v>555</v>
      </c>
      <c r="E263" s="705" t="s">
        <v>2352</v>
      </c>
      <c r="F263" s="723" t="s">
        <v>2353</v>
      </c>
      <c r="G263" s="705" t="s">
        <v>2616</v>
      </c>
      <c r="H263" s="705" t="s">
        <v>2617</v>
      </c>
      <c r="I263" s="238">
        <v>140.11000000000001</v>
      </c>
      <c r="J263" s="238">
        <v>20</v>
      </c>
      <c r="K263" s="713">
        <v>2802.18</v>
      </c>
    </row>
    <row r="264" spans="1:11" ht="14.4" customHeight="1" x14ac:dyDescent="0.3">
      <c r="A264" s="680" t="s">
        <v>528</v>
      </c>
      <c r="B264" s="671" t="s">
        <v>530</v>
      </c>
      <c r="C264" s="705" t="s">
        <v>554</v>
      </c>
      <c r="D264" s="723" t="s">
        <v>555</v>
      </c>
      <c r="E264" s="705" t="s">
        <v>2352</v>
      </c>
      <c r="F264" s="723" t="s">
        <v>2353</v>
      </c>
      <c r="G264" s="705" t="s">
        <v>2618</v>
      </c>
      <c r="H264" s="705" t="s">
        <v>2619</v>
      </c>
      <c r="I264" s="238">
        <v>6.8</v>
      </c>
      <c r="J264" s="238">
        <v>20</v>
      </c>
      <c r="K264" s="713">
        <v>136</v>
      </c>
    </row>
    <row r="265" spans="1:11" ht="14.4" customHeight="1" x14ac:dyDescent="0.3">
      <c r="A265" s="680" t="s">
        <v>528</v>
      </c>
      <c r="B265" s="671" t="s">
        <v>530</v>
      </c>
      <c r="C265" s="705" t="s">
        <v>554</v>
      </c>
      <c r="D265" s="723" t="s">
        <v>555</v>
      </c>
      <c r="E265" s="705" t="s">
        <v>2352</v>
      </c>
      <c r="F265" s="723" t="s">
        <v>2353</v>
      </c>
      <c r="G265" s="705" t="s">
        <v>2484</v>
      </c>
      <c r="H265" s="705" t="s">
        <v>2485</v>
      </c>
      <c r="I265" s="238">
        <v>196.69499999999999</v>
      </c>
      <c r="J265" s="238">
        <v>20</v>
      </c>
      <c r="K265" s="713">
        <v>3933.91</v>
      </c>
    </row>
    <row r="266" spans="1:11" ht="14.4" customHeight="1" x14ac:dyDescent="0.3">
      <c r="A266" s="680" t="s">
        <v>528</v>
      </c>
      <c r="B266" s="671" t="s">
        <v>530</v>
      </c>
      <c r="C266" s="705" t="s">
        <v>554</v>
      </c>
      <c r="D266" s="723" t="s">
        <v>555</v>
      </c>
      <c r="E266" s="705" t="s">
        <v>2352</v>
      </c>
      <c r="F266" s="723" t="s">
        <v>2353</v>
      </c>
      <c r="G266" s="705" t="s">
        <v>2620</v>
      </c>
      <c r="H266" s="705" t="s">
        <v>2621</v>
      </c>
      <c r="I266" s="238">
        <v>13.88</v>
      </c>
      <c r="J266" s="238">
        <v>24</v>
      </c>
      <c r="K266" s="713">
        <v>333</v>
      </c>
    </row>
    <row r="267" spans="1:11" ht="14.4" customHeight="1" x14ac:dyDescent="0.3">
      <c r="A267" s="680" t="s">
        <v>528</v>
      </c>
      <c r="B267" s="671" t="s">
        <v>530</v>
      </c>
      <c r="C267" s="705" t="s">
        <v>554</v>
      </c>
      <c r="D267" s="723" t="s">
        <v>555</v>
      </c>
      <c r="E267" s="705" t="s">
        <v>2352</v>
      </c>
      <c r="F267" s="723" t="s">
        <v>2353</v>
      </c>
      <c r="G267" s="705" t="s">
        <v>2622</v>
      </c>
      <c r="H267" s="705" t="s">
        <v>2623</v>
      </c>
      <c r="I267" s="238">
        <v>11.31</v>
      </c>
      <c r="J267" s="238">
        <v>60</v>
      </c>
      <c r="K267" s="713">
        <v>678.8</v>
      </c>
    </row>
    <row r="268" spans="1:11" ht="14.4" customHeight="1" x14ac:dyDescent="0.3">
      <c r="A268" s="680" t="s">
        <v>528</v>
      </c>
      <c r="B268" s="671" t="s">
        <v>530</v>
      </c>
      <c r="C268" s="705" t="s">
        <v>554</v>
      </c>
      <c r="D268" s="723" t="s">
        <v>555</v>
      </c>
      <c r="E268" s="705" t="s">
        <v>2352</v>
      </c>
      <c r="F268" s="723" t="s">
        <v>2353</v>
      </c>
      <c r="G268" s="705" t="s">
        <v>2624</v>
      </c>
      <c r="H268" s="705" t="s">
        <v>2625</v>
      </c>
      <c r="I268" s="238">
        <v>7.1</v>
      </c>
      <c r="J268" s="238">
        <v>40</v>
      </c>
      <c r="K268" s="713">
        <v>283.82</v>
      </c>
    </row>
    <row r="269" spans="1:11" ht="14.4" customHeight="1" x14ac:dyDescent="0.3">
      <c r="A269" s="680" t="s">
        <v>528</v>
      </c>
      <c r="B269" s="671" t="s">
        <v>530</v>
      </c>
      <c r="C269" s="705" t="s">
        <v>554</v>
      </c>
      <c r="D269" s="723" t="s">
        <v>555</v>
      </c>
      <c r="E269" s="705" t="s">
        <v>2352</v>
      </c>
      <c r="F269" s="723" t="s">
        <v>2353</v>
      </c>
      <c r="G269" s="705" t="s">
        <v>2626</v>
      </c>
      <c r="H269" s="705" t="s">
        <v>2627</v>
      </c>
      <c r="I269" s="238">
        <v>5.28</v>
      </c>
      <c r="J269" s="238">
        <v>20</v>
      </c>
      <c r="K269" s="713">
        <v>105.6</v>
      </c>
    </row>
    <row r="270" spans="1:11" ht="14.4" customHeight="1" x14ac:dyDescent="0.3">
      <c r="A270" s="680" t="s">
        <v>528</v>
      </c>
      <c r="B270" s="671" t="s">
        <v>530</v>
      </c>
      <c r="C270" s="705" t="s">
        <v>554</v>
      </c>
      <c r="D270" s="723" t="s">
        <v>555</v>
      </c>
      <c r="E270" s="705" t="s">
        <v>2354</v>
      </c>
      <c r="F270" s="723" t="s">
        <v>2355</v>
      </c>
      <c r="G270" s="705" t="s">
        <v>2628</v>
      </c>
      <c r="H270" s="705" t="s">
        <v>2629</v>
      </c>
      <c r="I270" s="238">
        <v>8404</v>
      </c>
      <c r="J270" s="238">
        <v>19</v>
      </c>
      <c r="K270" s="713">
        <v>159676</v>
      </c>
    </row>
    <row r="271" spans="1:11" ht="14.4" customHeight="1" x14ac:dyDescent="0.3">
      <c r="A271" s="680" t="s">
        <v>528</v>
      </c>
      <c r="B271" s="671" t="s">
        <v>530</v>
      </c>
      <c r="C271" s="705" t="s">
        <v>554</v>
      </c>
      <c r="D271" s="723" t="s">
        <v>555</v>
      </c>
      <c r="E271" s="705" t="s">
        <v>2354</v>
      </c>
      <c r="F271" s="723" t="s">
        <v>2355</v>
      </c>
      <c r="G271" s="705" t="s">
        <v>2630</v>
      </c>
      <c r="H271" s="705" t="s">
        <v>2631</v>
      </c>
      <c r="I271" s="238">
        <v>1846.4637499999999</v>
      </c>
      <c r="J271" s="238">
        <v>80</v>
      </c>
      <c r="K271" s="713">
        <v>147717.16</v>
      </c>
    </row>
    <row r="272" spans="1:11" ht="14.4" customHeight="1" x14ac:dyDescent="0.3">
      <c r="A272" s="680" t="s">
        <v>528</v>
      </c>
      <c r="B272" s="671" t="s">
        <v>530</v>
      </c>
      <c r="C272" s="705" t="s">
        <v>554</v>
      </c>
      <c r="D272" s="723" t="s">
        <v>555</v>
      </c>
      <c r="E272" s="705" t="s">
        <v>2354</v>
      </c>
      <c r="F272" s="723" t="s">
        <v>2355</v>
      </c>
      <c r="G272" s="705" t="s">
        <v>2632</v>
      </c>
      <c r="H272" s="705" t="s">
        <v>2633</v>
      </c>
      <c r="I272" s="238">
        <v>1719.25</v>
      </c>
      <c r="J272" s="238">
        <v>40</v>
      </c>
      <c r="K272" s="713">
        <v>68770</v>
      </c>
    </row>
    <row r="273" spans="1:11" ht="14.4" customHeight="1" x14ac:dyDescent="0.3">
      <c r="A273" s="680" t="s">
        <v>528</v>
      </c>
      <c r="B273" s="671" t="s">
        <v>530</v>
      </c>
      <c r="C273" s="705" t="s">
        <v>554</v>
      </c>
      <c r="D273" s="723" t="s">
        <v>555</v>
      </c>
      <c r="E273" s="705" t="s">
        <v>2354</v>
      </c>
      <c r="F273" s="723" t="s">
        <v>2355</v>
      </c>
      <c r="G273" s="705" t="s">
        <v>2634</v>
      </c>
      <c r="H273" s="705" t="s">
        <v>2635</v>
      </c>
      <c r="I273" s="238">
        <v>3.51</v>
      </c>
      <c r="J273" s="238">
        <v>300</v>
      </c>
      <c r="K273" s="713">
        <v>1053</v>
      </c>
    </row>
    <row r="274" spans="1:11" ht="14.4" customHeight="1" x14ac:dyDescent="0.3">
      <c r="A274" s="680" t="s">
        <v>528</v>
      </c>
      <c r="B274" s="671" t="s">
        <v>530</v>
      </c>
      <c r="C274" s="705" t="s">
        <v>554</v>
      </c>
      <c r="D274" s="723" t="s">
        <v>555</v>
      </c>
      <c r="E274" s="705" t="s">
        <v>2354</v>
      </c>
      <c r="F274" s="723" t="s">
        <v>2355</v>
      </c>
      <c r="G274" s="705" t="s">
        <v>2636</v>
      </c>
      <c r="H274" s="705" t="s">
        <v>2637</v>
      </c>
      <c r="I274" s="238">
        <v>12.73</v>
      </c>
      <c r="J274" s="238">
        <v>200</v>
      </c>
      <c r="K274" s="713">
        <v>2546</v>
      </c>
    </row>
    <row r="275" spans="1:11" ht="14.4" customHeight="1" x14ac:dyDescent="0.3">
      <c r="A275" s="680" t="s">
        <v>528</v>
      </c>
      <c r="B275" s="671" t="s">
        <v>530</v>
      </c>
      <c r="C275" s="705" t="s">
        <v>554</v>
      </c>
      <c r="D275" s="723" t="s">
        <v>555</v>
      </c>
      <c r="E275" s="705" t="s">
        <v>2354</v>
      </c>
      <c r="F275" s="723" t="s">
        <v>2355</v>
      </c>
      <c r="G275" s="705" t="s">
        <v>2522</v>
      </c>
      <c r="H275" s="705" t="s">
        <v>2523</v>
      </c>
      <c r="I275" s="238">
        <v>1.4366666666666665</v>
      </c>
      <c r="J275" s="238">
        <v>300</v>
      </c>
      <c r="K275" s="713">
        <v>431</v>
      </c>
    </row>
    <row r="276" spans="1:11" ht="14.4" customHeight="1" x14ac:dyDescent="0.3">
      <c r="A276" s="680" t="s">
        <v>528</v>
      </c>
      <c r="B276" s="671" t="s">
        <v>530</v>
      </c>
      <c r="C276" s="705" t="s">
        <v>554</v>
      </c>
      <c r="D276" s="723" t="s">
        <v>555</v>
      </c>
      <c r="E276" s="705" t="s">
        <v>2354</v>
      </c>
      <c r="F276" s="723" t="s">
        <v>2355</v>
      </c>
      <c r="G276" s="705" t="s">
        <v>2410</v>
      </c>
      <c r="H276" s="705" t="s">
        <v>2411</v>
      </c>
      <c r="I276" s="238">
        <v>0.57999999999999996</v>
      </c>
      <c r="J276" s="238">
        <v>100</v>
      </c>
      <c r="K276" s="713">
        <v>58</v>
      </c>
    </row>
    <row r="277" spans="1:11" ht="14.4" customHeight="1" x14ac:dyDescent="0.3">
      <c r="A277" s="680" t="s">
        <v>528</v>
      </c>
      <c r="B277" s="671" t="s">
        <v>530</v>
      </c>
      <c r="C277" s="705" t="s">
        <v>554</v>
      </c>
      <c r="D277" s="723" t="s">
        <v>555</v>
      </c>
      <c r="E277" s="705" t="s">
        <v>2354</v>
      </c>
      <c r="F277" s="723" t="s">
        <v>2355</v>
      </c>
      <c r="G277" s="705" t="s">
        <v>2638</v>
      </c>
      <c r="H277" s="705" t="s">
        <v>2639</v>
      </c>
      <c r="I277" s="238">
        <v>22.53</v>
      </c>
      <c r="J277" s="238">
        <v>50</v>
      </c>
      <c r="K277" s="713">
        <v>1126.5</v>
      </c>
    </row>
    <row r="278" spans="1:11" ht="14.4" customHeight="1" x14ac:dyDescent="0.3">
      <c r="A278" s="680" t="s">
        <v>528</v>
      </c>
      <c r="B278" s="671" t="s">
        <v>530</v>
      </c>
      <c r="C278" s="705" t="s">
        <v>554</v>
      </c>
      <c r="D278" s="723" t="s">
        <v>555</v>
      </c>
      <c r="E278" s="705" t="s">
        <v>2354</v>
      </c>
      <c r="F278" s="723" t="s">
        <v>2355</v>
      </c>
      <c r="G278" s="705" t="s">
        <v>2640</v>
      </c>
      <c r="H278" s="705" t="s">
        <v>2641</v>
      </c>
      <c r="I278" s="238">
        <v>1052.7</v>
      </c>
      <c r="J278" s="238">
        <v>10</v>
      </c>
      <c r="K278" s="713">
        <v>10527</v>
      </c>
    </row>
    <row r="279" spans="1:11" ht="14.4" customHeight="1" x14ac:dyDescent="0.3">
      <c r="A279" s="680" t="s">
        <v>528</v>
      </c>
      <c r="B279" s="671" t="s">
        <v>530</v>
      </c>
      <c r="C279" s="705" t="s">
        <v>554</v>
      </c>
      <c r="D279" s="723" t="s">
        <v>555</v>
      </c>
      <c r="E279" s="705" t="s">
        <v>2354</v>
      </c>
      <c r="F279" s="723" t="s">
        <v>2355</v>
      </c>
      <c r="G279" s="705" t="s">
        <v>2642</v>
      </c>
      <c r="H279" s="705" t="s">
        <v>2643</v>
      </c>
      <c r="I279" s="238">
        <v>1200.93</v>
      </c>
      <c r="J279" s="238">
        <v>60</v>
      </c>
      <c r="K279" s="713">
        <v>72055.5</v>
      </c>
    </row>
    <row r="280" spans="1:11" ht="14.4" customHeight="1" x14ac:dyDescent="0.3">
      <c r="A280" s="680" t="s">
        <v>528</v>
      </c>
      <c r="B280" s="671" t="s">
        <v>530</v>
      </c>
      <c r="C280" s="705" t="s">
        <v>554</v>
      </c>
      <c r="D280" s="723" t="s">
        <v>555</v>
      </c>
      <c r="E280" s="705" t="s">
        <v>2354</v>
      </c>
      <c r="F280" s="723" t="s">
        <v>2355</v>
      </c>
      <c r="G280" s="705" t="s">
        <v>2644</v>
      </c>
      <c r="H280" s="705" t="s">
        <v>2645</v>
      </c>
      <c r="I280" s="238">
        <v>34</v>
      </c>
      <c r="J280" s="238">
        <v>550</v>
      </c>
      <c r="K280" s="713">
        <v>18701</v>
      </c>
    </row>
    <row r="281" spans="1:11" ht="14.4" customHeight="1" x14ac:dyDescent="0.3">
      <c r="A281" s="680" t="s">
        <v>528</v>
      </c>
      <c r="B281" s="671" t="s">
        <v>530</v>
      </c>
      <c r="C281" s="705" t="s">
        <v>554</v>
      </c>
      <c r="D281" s="723" t="s">
        <v>555</v>
      </c>
      <c r="E281" s="705" t="s">
        <v>2354</v>
      </c>
      <c r="F281" s="723" t="s">
        <v>2355</v>
      </c>
      <c r="G281" s="705" t="s">
        <v>2646</v>
      </c>
      <c r="H281" s="705" t="s">
        <v>2647</v>
      </c>
      <c r="I281" s="238">
        <v>23.475000000000001</v>
      </c>
      <c r="J281" s="238">
        <v>90</v>
      </c>
      <c r="K281" s="713">
        <v>2112.6</v>
      </c>
    </row>
    <row r="282" spans="1:11" ht="14.4" customHeight="1" x14ac:dyDescent="0.3">
      <c r="A282" s="680" t="s">
        <v>528</v>
      </c>
      <c r="B282" s="671" t="s">
        <v>530</v>
      </c>
      <c r="C282" s="705" t="s">
        <v>554</v>
      </c>
      <c r="D282" s="723" t="s">
        <v>555</v>
      </c>
      <c r="E282" s="705" t="s">
        <v>2354</v>
      </c>
      <c r="F282" s="723" t="s">
        <v>2355</v>
      </c>
      <c r="G282" s="705" t="s">
        <v>2648</v>
      </c>
      <c r="H282" s="705" t="s">
        <v>2649</v>
      </c>
      <c r="I282" s="238">
        <v>4.24</v>
      </c>
      <c r="J282" s="238">
        <v>100</v>
      </c>
      <c r="K282" s="713">
        <v>424</v>
      </c>
    </row>
    <row r="283" spans="1:11" ht="14.4" customHeight="1" x14ac:dyDescent="0.3">
      <c r="A283" s="680" t="s">
        <v>528</v>
      </c>
      <c r="B283" s="671" t="s">
        <v>530</v>
      </c>
      <c r="C283" s="705" t="s">
        <v>554</v>
      </c>
      <c r="D283" s="723" t="s">
        <v>555</v>
      </c>
      <c r="E283" s="705" t="s">
        <v>2354</v>
      </c>
      <c r="F283" s="723" t="s">
        <v>2355</v>
      </c>
      <c r="G283" s="705" t="s">
        <v>2650</v>
      </c>
      <c r="H283" s="705" t="s">
        <v>2651</v>
      </c>
      <c r="I283" s="238">
        <v>2.9</v>
      </c>
      <c r="J283" s="238">
        <v>200</v>
      </c>
      <c r="K283" s="713">
        <v>580</v>
      </c>
    </row>
    <row r="284" spans="1:11" ht="14.4" customHeight="1" x14ac:dyDescent="0.3">
      <c r="A284" s="680" t="s">
        <v>528</v>
      </c>
      <c r="B284" s="671" t="s">
        <v>530</v>
      </c>
      <c r="C284" s="705" t="s">
        <v>554</v>
      </c>
      <c r="D284" s="723" t="s">
        <v>555</v>
      </c>
      <c r="E284" s="705" t="s">
        <v>2354</v>
      </c>
      <c r="F284" s="723" t="s">
        <v>2355</v>
      </c>
      <c r="G284" s="705" t="s">
        <v>2652</v>
      </c>
      <c r="H284" s="705" t="s">
        <v>2653</v>
      </c>
      <c r="I284" s="238">
        <v>2.9</v>
      </c>
      <c r="J284" s="238">
        <v>500</v>
      </c>
      <c r="K284" s="713">
        <v>1450</v>
      </c>
    </row>
    <row r="285" spans="1:11" ht="14.4" customHeight="1" x14ac:dyDescent="0.3">
      <c r="A285" s="680" t="s">
        <v>528</v>
      </c>
      <c r="B285" s="671" t="s">
        <v>530</v>
      </c>
      <c r="C285" s="705" t="s">
        <v>554</v>
      </c>
      <c r="D285" s="723" t="s">
        <v>555</v>
      </c>
      <c r="E285" s="705" t="s">
        <v>2354</v>
      </c>
      <c r="F285" s="723" t="s">
        <v>2355</v>
      </c>
      <c r="G285" s="705" t="s">
        <v>2654</v>
      </c>
      <c r="H285" s="705" t="s">
        <v>2655</v>
      </c>
      <c r="I285" s="238">
        <v>2.9050000000000002</v>
      </c>
      <c r="J285" s="238">
        <v>500</v>
      </c>
      <c r="K285" s="713">
        <v>1452</v>
      </c>
    </row>
    <row r="286" spans="1:11" ht="14.4" customHeight="1" x14ac:dyDescent="0.3">
      <c r="A286" s="680" t="s">
        <v>528</v>
      </c>
      <c r="B286" s="671" t="s">
        <v>530</v>
      </c>
      <c r="C286" s="705" t="s">
        <v>554</v>
      </c>
      <c r="D286" s="723" t="s">
        <v>555</v>
      </c>
      <c r="E286" s="705" t="s">
        <v>2354</v>
      </c>
      <c r="F286" s="723" t="s">
        <v>2355</v>
      </c>
      <c r="G286" s="705" t="s">
        <v>2656</v>
      </c>
      <c r="H286" s="705" t="s">
        <v>2657</v>
      </c>
      <c r="I286" s="238">
        <v>68.284999999999997</v>
      </c>
      <c r="J286" s="238">
        <v>144</v>
      </c>
      <c r="K286" s="713">
        <v>9833</v>
      </c>
    </row>
    <row r="287" spans="1:11" ht="14.4" customHeight="1" x14ac:dyDescent="0.3">
      <c r="A287" s="680" t="s">
        <v>528</v>
      </c>
      <c r="B287" s="671" t="s">
        <v>530</v>
      </c>
      <c r="C287" s="705" t="s">
        <v>554</v>
      </c>
      <c r="D287" s="723" t="s">
        <v>555</v>
      </c>
      <c r="E287" s="705" t="s">
        <v>2354</v>
      </c>
      <c r="F287" s="723" t="s">
        <v>2355</v>
      </c>
      <c r="G287" s="705" t="s">
        <v>2444</v>
      </c>
      <c r="H287" s="705" t="s">
        <v>2445</v>
      </c>
      <c r="I287" s="238">
        <v>12.105</v>
      </c>
      <c r="J287" s="238">
        <v>70</v>
      </c>
      <c r="K287" s="713">
        <v>847.5</v>
      </c>
    </row>
    <row r="288" spans="1:11" ht="14.4" customHeight="1" x14ac:dyDescent="0.3">
      <c r="A288" s="680" t="s">
        <v>528</v>
      </c>
      <c r="B288" s="671" t="s">
        <v>530</v>
      </c>
      <c r="C288" s="705" t="s">
        <v>554</v>
      </c>
      <c r="D288" s="723" t="s">
        <v>555</v>
      </c>
      <c r="E288" s="705" t="s">
        <v>2354</v>
      </c>
      <c r="F288" s="723" t="s">
        <v>2355</v>
      </c>
      <c r="G288" s="705" t="s">
        <v>2658</v>
      </c>
      <c r="H288" s="705" t="s">
        <v>2659</v>
      </c>
      <c r="I288" s="238">
        <v>0.12</v>
      </c>
      <c r="J288" s="238">
        <v>60</v>
      </c>
      <c r="K288" s="713">
        <v>7.27</v>
      </c>
    </row>
    <row r="289" spans="1:11" ht="14.4" customHeight="1" x14ac:dyDescent="0.3">
      <c r="A289" s="680" t="s">
        <v>528</v>
      </c>
      <c r="B289" s="671" t="s">
        <v>530</v>
      </c>
      <c r="C289" s="705" t="s">
        <v>554</v>
      </c>
      <c r="D289" s="723" t="s">
        <v>555</v>
      </c>
      <c r="E289" s="705" t="s">
        <v>2354</v>
      </c>
      <c r="F289" s="723" t="s">
        <v>2355</v>
      </c>
      <c r="G289" s="705" t="s">
        <v>2660</v>
      </c>
      <c r="H289" s="705" t="s">
        <v>2661</v>
      </c>
      <c r="I289" s="238">
        <v>0.12</v>
      </c>
      <c r="J289" s="238">
        <v>10</v>
      </c>
      <c r="K289" s="713">
        <v>1.21</v>
      </c>
    </row>
    <row r="290" spans="1:11" ht="14.4" customHeight="1" x14ac:dyDescent="0.3">
      <c r="A290" s="680" t="s">
        <v>528</v>
      </c>
      <c r="B290" s="671" t="s">
        <v>530</v>
      </c>
      <c r="C290" s="705" t="s">
        <v>554</v>
      </c>
      <c r="D290" s="723" t="s">
        <v>555</v>
      </c>
      <c r="E290" s="705" t="s">
        <v>2354</v>
      </c>
      <c r="F290" s="723" t="s">
        <v>2355</v>
      </c>
      <c r="G290" s="705" t="s">
        <v>2662</v>
      </c>
      <c r="H290" s="705" t="s">
        <v>2663</v>
      </c>
      <c r="I290" s="238">
        <v>0.12</v>
      </c>
      <c r="J290" s="238">
        <v>60</v>
      </c>
      <c r="K290" s="713">
        <v>7.27</v>
      </c>
    </row>
    <row r="291" spans="1:11" ht="14.4" customHeight="1" x14ac:dyDescent="0.3">
      <c r="A291" s="680" t="s">
        <v>528</v>
      </c>
      <c r="B291" s="671" t="s">
        <v>530</v>
      </c>
      <c r="C291" s="705" t="s">
        <v>554</v>
      </c>
      <c r="D291" s="723" t="s">
        <v>555</v>
      </c>
      <c r="E291" s="705" t="s">
        <v>2354</v>
      </c>
      <c r="F291" s="723" t="s">
        <v>2355</v>
      </c>
      <c r="G291" s="705" t="s">
        <v>2664</v>
      </c>
      <c r="H291" s="705" t="s">
        <v>2665</v>
      </c>
      <c r="I291" s="238">
        <v>0.12</v>
      </c>
      <c r="J291" s="238">
        <v>10</v>
      </c>
      <c r="K291" s="713">
        <v>1.21</v>
      </c>
    </row>
    <row r="292" spans="1:11" ht="14.4" customHeight="1" x14ac:dyDescent="0.3">
      <c r="A292" s="680" t="s">
        <v>528</v>
      </c>
      <c r="B292" s="671" t="s">
        <v>530</v>
      </c>
      <c r="C292" s="705" t="s">
        <v>554</v>
      </c>
      <c r="D292" s="723" t="s">
        <v>555</v>
      </c>
      <c r="E292" s="705" t="s">
        <v>2354</v>
      </c>
      <c r="F292" s="723" t="s">
        <v>2355</v>
      </c>
      <c r="G292" s="705" t="s">
        <v>2666</v>
      </c>
      <c r="H292" s="705" t="s">
        <v>2667</v>
      </c>
      <c r="I292" s="238">
        <v>1588.01</v>
      </c>
      <c r="J292" s="238">
        <v>10</v>
      </c>
      <c r="K292" s="713">
        <v>15880.12</v>
      </c>
    </row>
    <row r="293" spans="1:11" ht="14.4" customHeight="1" x14ac:dyDescent="0.3">
      <c r="A293" s="680" t="s">
        <v>528</v>
      </c>
      <c r="B293" s="671" t="s">
        <v>530</v>
      </c>
      <c r="C293" s="705" t="s">
        <v>554</v>
      </c>
      <c r="D293" s="723" t="s">
        <v>555</v>
      </c>
      <c r="E293" s="705" t="s">
        <v>2354</v>
      </c>
      <c r="F293" s="723" t="s">
        <v>2355</v>
      </c>
      <c r="G293" s="705" t="s">
        <v>2668</v>
      </c>
      <c r="H293" s="705" t="s">
        <v>2669</v>
      </c>
      <c r="I293" s="238">
        <v>2166</v>
      </c>
      <c r="J293" s="238">
        <v>60</v>
      </c>
      <c r="K293" s="713">
        <v>129960.10000000002</v>
      </c>
    </row>
    <row r="294" spans="1:11" ht="14.4" customHeight="1" x14ac:dyDescent="0.3">
      <c r="A294" s="680" t="s">
        <v>528</v>
      </c>
      <c r="B294" s="671" t="s">
        <v>530</v>
      </c>
      <c r="C294" s="705" t="s">
        <v>554</v>
      </c>
      <c r="D294" s="723" t="s">
        <v>555</v>
      </c>
      <c r="E294" s="705" t="s">
        <v>2354</v>
      </c>
      <c r="F294" s="723" t="s">
        <v>2355</v>
      </c>
      <c r="G294" s="705" t="s">
        <v>2670</v>
      </c>
      <c r="H294" s="705" t="s">
        <v>2671</v>
      </c>
      <c r="I294" s="238">
        <v>53.97</v>
      </c>
      <c r="J294" s="238">
        <v>100</v>
      </c>
      <c r="K294" s="713">
        <v>5396.6</v>
      </c>
    </row>
    <row r="295" spans="1:11" ht="14.4" customHeight="1" x14ac:dyDescent="0.3">
      <c r="A295" s="680" t="s">
        <v>528</v>
      </c>
      <c r="B295" s="671" t="s">
        <v>530</v>
      </c>
      <c r="C295" s="705" t="s">
        <v>554</v>
      </c>
      <c r="D295" s="723" t="s">
        <v>555</v>
      </c>
      <c r="E295" s="705" t="s">
        <v>2354</v>
      </c>
      <c r="F295" s="723" t="s">
        <v>2355</v>
      </c>
      <c r="G295" s="705" t="s">
        <v>2452</v>
      </c>
      <c r="H295" s="705" t="s">
        <v>2453</v>
      </c>
      <c r="I295" s="238">
        <v>21.24</v>
      </c>
      <c r="J295" s="238">
        <v>100</v>
      </c>
      <c r="K295" s="713">
        <v>2124</v>
      </c>
    </row>
    <row r="296" spans="1:11" ht="14.4" customHeight="1" x14ac:dyDescent="0.3">
      <c r="A296" s="680" t="s">
        <v>528</v>
      </c>
      <c r="B296" s="671" t="s">
        <v>530</v>
      </c>
      <c r="C296" s="705" t="s">
        <v>554</v>
      </c>
      <c r="D296" s="723" t="s">
        <v>555</v>
      </c>
      <c r="E296" s="705" t="s">
        <v>2354</v>
      </c>
      <c r="F296" s="723" t="s">
        <v>2355</v>
      </c>
      <c r="G296" s="705" t="s">
        <v>2672</v>
      </c>
      <c r="H296" s="705" t="s">
        <v>2673</v>
      </c>
      <c r="I296" s="238">
        <v>17.3</v>
      </c>
      <c r="J296" s="238">
        <v>100</v>
      </c>
      <c r="K296" s="713">
        <v>1730.3</v>
      </c>
    </row>
    <row r="297" spans="1:11" ht="14.4" customHeight="1" x14ac:dyDescent="0.3">
      <c r="A297" s="680" t="s">
        <v>528</v>
      </c>
      <c r="B297" s="671" t="s">
        <v>530</v>
      </c>
      <c r="C297" s="705" t="s">
        <v>554</v>
      </c>
      <c r="D297" s="723" t="s">
        <v>555</v>
      </c>
      <c r="E297" s="705" t="s">
        <v>2354</v>
      </c>
      <c r="F297" s="723" t="s">
        <v>2355</v>
      </c>
      <c r="G297" s="705" t="s">
        <v>2674</v>
      </c>
      <c r="H297" s="705" t="s">
        <v>2675</v>
      </c>
      <c r="I297" s="238">
        <v>0.47</v>
      </c>
      <c r="J297" s="238">
        <v>100</v>
      </c>
      <c r="K297" s="713">
        <v>47</v>
      </c>
    </row>
    <row r="298" spans="1:11" ht="14.4" customHeight="1" x14ac:dyDescent="0.3">
      <c r="A298" s="680" t="s">
        <v>528</v>
      </c>
      <c r="B298" s="671" t="s">
        <v>530</v>
      </c>
      <c r="C298" s="705" t="s">
        <v>554</v>
      </c>
      <c r="D298" s="723" t="s">
        <v>555</v>
      </c>
      <c r="E298" s="705" t="s">
        <v>2354</v>
      </c>
      <c r="F298" s="723" t="s">
        <v>2355</v>
      </c>
      <c r="G298" s="705" t="s">
        <v>2676</v>
      </c>
      <c r="H298" s="705" t="s">
        <v>2677</v>
      </c>
      <c r="I298" s="238">
        <v>6775.03</v>
      </c>
      <c r="J298" s="238">
        <v>10</v>
      </c>
      <c r="K298" s="713">
        <v>67750.320000000007</v>
      </c>
    </row>
    <row r="299" spans="1:11" ht="14.4" customHeight="1" x14ac:dyDescent="0.3">
      <c r="A299" s="680" t="s">
        <v>528</v>
      </c>
      <c r="B299" s="671" t="s">
        <v>530</v>
      </c>
      <c r="C299" s="705" t="s">
        <v>554</v>
      </c>
      <c r="D299" s="723" t="s">
        <v>555</v>
      </c>
      <c r="E299" s="705" t="s">
        <v>2354</v>
      </c>
      <c r="F299" s="723" t="s">
        <v>2355</v>
      </c>
      <c r="G299" s="705" t="s">
        <v>2678</v>
      </c>
      <c r="H299" s="705" t="s">
        <v>2679</v>
      </c>
      <c r="I299" s="238">
        <v>451.33</v>
      </c>
      <c r="J299" s="238">
        <v>1</v>
      </c>
      <c r="K299" s="713">
        <v>451.33</v>
      </c>
    </row>
    <row r="300" spans="1:11" ht="14.4" customHeight="1" x14ac:dyDescent="0.3">
      <c r="A300" s="680" t="s">
        <v>528</v>
      </c>
      <c r="B300" s="671" t="s">
        <v>530</v>
      </c>
      <c r="C300" s="705" t="s">
        <v>554</v>
      </c>
      <c r="D300" s="723" t="s">
        <v>555</v>
      </c>
      <c r="E300" s="705" t="s">
        <v>2354</v>
      </c>
      <c r="F300" s="723" t="s">
        <v>2355</v>
      </c>
      <c r="G300" s="705" t="s">
        <v>2680</v>
      </c>
      <c r="H300" s="705" t="s">
        <v>2681</v>
      </c>
      <c r="I300" s="238">
        <v>3605.83</v>
      </c>
      <c r="J300" s="238">
        <v>12</v>
      </c>
      <c r="K300" s="713">
        <v>43270</v>
      </c>
    </row>
    <row r="301" spans="1:11" ht="14.4" customHeight="1" x14ac:dyDescent="0.3">
      <c r="A301" s="680" t="s">
        <v>528</v>
      </c>
      <c r="B301" s="671" t="s">
        <v>530</v>
      </c>
      <c r="C301" s="705" t="s">
        <v>554</v>
      </c>
      <c r="D301" s="723" t="s">
        <v>555</v>
      </c>
      <c r="E301" s="705" t="s">
        <v>2354</v>
      </c>
      <c r="F301" s="723" t="s">
        <v>2355</v>
      </c>
      <c r="G301" s="705" t="s">
        <v>2682</v>
      </c>
      <c r="H301" s="705" t="s">
        <v>2683</v>
      </c>
      <c r="I301" s="238">
        <v>1370.7825</v>
      </c>
      <c r="J301" s="238">
        <v>30</v>
      </c>
      <c r="K301" s="713">
        <v>41140.990000000005</v>
      </c>
    </row>
    <row r="302" spans="1:11" ht="14.4" customHeight="1" x14ac:dyDescent="0.3">
      <c r="A302" s="680" t="s">
        <v>528</v>
      </c>
      <c r="B302" s="671" t="s">
        <v>530</v>
      </c>
      <c r="C302" s="705" t="s">
        <v>554</v>
      </c>
      <c r="D302" s="723" t="s">
        <v>555</v>
      </c>
      <c r="E302" s="705" t="s">
        <v>2354</v>
      </c>
      <c r="F302" s="723" t="s">
        <v>2355</v>
      </c>
      <c r="G302" s="705" t="s">
        <v>2684</v>
      </c>
      <c r="H302" s="705" t="s">
        <v>2685</v>
      </c>
      <c r="I302" s="238">
        <v>431.54</v>
      </c>
      <c r="J302" s="238">
        <v>10</v>
      </c>
      <c r="K302" s="713">
        <v>4315.3999999999996</v>
      </c>
    </row>
    <row r="303" spans="1:11" ht="14.4" customHeight="1" x14ac:dyDescent="0.3">
      <c r="A303" s="680" t="s">
        <v>528</v>
      </c>
      <c r="B303" s="671" t="s">
        <v>530</v>
      </c>
      <c r="C303" s="705" t="s">
        <v>554</v>
      </c>
      <c r="D303" s="723" t="s">
        <v>555</v>
      </c>
      <c r="E303" s="705" t="s">
        <v>2354</v>
      </c>
      <c r="F303" s="723" t="s">
        <v>2355</v>
      </c>
      <c r="G303" s="705" t="s">
        <v>2686</v>
      </c>
      <c r="H303" s="705" t="s">
        <v>2687</v>
      </c>
      <c r="I303" s="238">
        <v>780.45</v>
      </c>
      <c r="J303" s="238">
        <v>2</v>
      </c>
      <c r="K303" s="713">
        <v>1560.9</v>
      </c>
    </row>
    <row r="304" spans="1:11" ht="14.4" customHeight="1" x14ac:dyDescent="0.3">
      <c r="A304" s="680" t="s">
        <v>528</v>
      </c>
      <c r="B304" s="671" t="s">
        <v>530</v>
      </c>
      <c r="C304" s="705" t="s">
        <v>554</v>
      </c>
      <c r="D304" s="723" t="s">
        <v>555</v>
      </c>
      <c r="E304" s="705" t="s">
        <v>2354</v>
      </c>
      <c r="F304" s="723" t="s">
        <v>2355</v>
      </c>
      <c r="G304" s="705" t="s">
        <v>2688</v>
      </c>
      <c r="H304" s="705" t="s">
        <v>2689</v>
      </c>
      <c r="I304" s="238">
        <v>18906.25</v>
      </c>
      <c r="J304" s="238">
        <v>1</v>
      </c>
      <c r="K304" s="713">
        <v>18906.25</v>
      </c>
    </row>
    <row r="305" spans="1:11" ht="14.4" customHeight="1" x14ac:dyDescent="0.3">
      <c r="A305" s="680" t="s">
        <v>528</v>
      </c>
      <c r="B305" s="671" t="s">
        <v>530</v>
      </c>
      <c r="C305" s="705" t="s">
        <v>554</v>
      </c>
      <c r="D305" s="723" t="s">
        <v>555</v>
      </c>
      <c r="E305" s="705" t="s">
        <v>2354</v>
      </c>
      <c r="F305" s="723" t="s">
        <v>2355</v>
      </c>
      <c r="G305" s="705" t="s">
        <v>2690</v>
      </c>
      <c r="H305" s="705" t="s">
        <v>2691</v>
      </c>
      <c r="I305" s="238">
        <v>1226.95</v>
      </c>
      <c r="J305" s="238">
        <v>4</v>
      </c>
      <c r="K305" s="713">
        <v>4907.8</v>
      </c>
    </row>
    <row r="306" spans="1:11" ht="14.4" customHeight="1" x14ac:dyDescent="0.3">
      <c r="A306" s="680" t="s">
        <v>528</v>
      </c>
      <c r="B306" s="671" t="s">
        <v>530</v>
      </c>
      <c r="C306" s="705" t="s">
        <v>554</v>
      </c>
      <c r="D306" s="723" t="s">
        <v>555</v>
      </c>
      <c r="E306" s="705" t="s">
        <v>2354</v>
      </c>
      <c r="F306" s="723" t="s">
        <v>2355</v>
      </c>
      <c r="G306" s="705" t="s">
        <v>2692</v>
      </c>
      <c r="H306" s="705" t="s">
        <v>2693</v>
      </c>
      <c r="I306" s="238">
        <v>659.39</v>
      </c>
      <c r="J306" s="238">
        <v>4</v>
      </c>
      <c r="K306" s="713">
        <v>2637.56</v>
      </c>
    </row>
    <row r="307" spans="1:11" ht="14.4" customHeight="1" x14ac:dyDescent="0.3">
      <c r="A307" s="680" t="s">
        <v>528</v>
      </c>
      <c r="B307" s="671" t="s">
        <v>530</v>
      </c>
      <c r="C307" s="705" t="s">
        <v>554</v>
      </c>
      <c r="D307" s="723" t="s">
        <v>555</v>
      </c>
      <c r="E307" s="705" t="s">
        <v>2354</v>
      </c>
      <c r="F307" s="723" t="s">
        <v>2355</v>
      </c>
      <c r="G307" s="705" t="s">
        <v>2694</v>
      </c>
      <c r="H307" s="705" t="s">
        <v>2695</v>
      </c>
      <c r="I307" s="238">
        <v>4265.7299999999996</v>
      </c>
      <c r="J307" s="238">
        <v>10</v>
      </c>
      <c r="K307" s="713">
        <v>42657.34</v>
      </c>
    </row>
    <row r="308" spans="1:11" ht="14.4" customHeight="1" x14ac:dyDescent="0.3">
      <c r="A308" s="680" t="s">
        <v>528</v>
      </c>
      <c r="B308" s="671" t="s">
        <v>530</v>
      </c>
      <c r="C308" s="705" t="s">
        <v>554</v>
      </c>
      <c r="D308" s="723" t="s">
        <v>555</v>
      </c>
      <c r="E308" s="705" t="s">
        <v>2354</v>
      </c>
      <c r="F308" s="723" t="s">
        <v>2355</v>
      </c>
      <c r="G308" s="705" t="s">
        <v>2696</v>
      </c>
      <c r="H308" s="705" t="s">
        <v>2697</v>
      </c>
      <c r="I308" s="238">
        <v>2256.67</v>
      </c>
      <c r="J308" s="238">
        <v>3</v>
      </c>
      <c r="K308" s="713">
        <v>6770</v>
      </c>
    </row>
    <row r="309" spans="1:11" ht="14.4" customHeight="1" x14ac:dyDescent="0.3">
      <c r="A309" s="680" t="s">
        <v>528</v>
      </c>
      <c r="B309" s="671" t="s">
        <v>530</v>
      </c>
      <c r="C309" s="705" t="s">
        <v>554</v>
      </c>
      <c r="D309" s="723" t="s">
        <v>555</v>
      </c>
      <c r="E309" s="705" t="s">
        <v>2354</v>
      </c>
      <c r="F309" s="723" t="s">
        <v>2355</v>
      </c>
      <c r="G309" s="705" t="s">
        <v>2698</v>
      </c>
      <c r="H309" s="705" t="s">
        <v>2699</v>
      </c>
      <c r="I309" s="238">
        <v>32580.77</v>
      </c>
      <c r="J309" s="238">
        <v>1</v>
      </c>
      <c r="K309" s="713">
        <v>32580.77</v>
      </c>
    </row>
    <row r="310" spans="1:11" ht="14.4" customHeight="1" x14ac:dyDescent="0.3">
      <c r="A310" s="680" t="s">
        <v>528</v>
      </c>
      <c r="B310" s="671" t="s">
        <v>530</v>
      </c>
      <c r="C310" s="705" t="s">
        <v>554</v>
      </c>
      <c r="D310" s="723" t="s">
        <v>555</v>
      </c>
      <c r="E310" s="705" t="s">
        <v>2354</v>
      </c>
      <c r="F310" s="723" t="s">
        <v>2355</v>
      </c>
      <c r="G310" s="705" t="s">
        <v>2700</v>
      </c>
      <c r="H310" s="705" t="s">
        <v>2701</v>
      </c>
      <c r="I310" s="238">
        <v>4485</v>
      </c>
      <c r="J310" s="238">
        <v>1</v>
      </c>
      <c r="K310" s="713">
        <v>4485</v>
      </c>
    </row>
    <row r="311" spans="1:11" ht="14.4" customHeight="1" x14ac:dyDescent="0.3">
      <c r="A311" s="680" t="s">
        <v>528</v>
      </c>
      <c r="B311" s="671" t="s">
        <v>530</v>
      </c>
      <c r="C311" s="705" t="s">
        <v>554</v>
      </c>
      <c r="D311" s="723" t="s">
        <v>555</v>
      </c>
      <c r="E311" s="705" t="s">
        <v>2354</v>
      </c>
      <c r="F311" s="723" t="s">
        <v>2355</v>
      </c>
      <c r="G311" s="705" t="s">
        <v>2702</v>
      </c>
      <c r="H311" s="705" t="s">
        <v>2703</v>
      </c>
      <c r="I311" s="238">
        <v>561.44000000000005</v>
      </c>
      <c r="J311" s="238">
        <v>1</v>
      </c>
      <c r="K311" s="713">
        <v>561.44000000000005</v>
      </c>
    </row>
    <row r="312" spans="1:11" ht="14.4" customHeight="1" x14ac:dyDescent="0.3">
      <c r="A312" s="680" t="s">
        <v>528</v>
      </c>
      <c r="B312" s="671" t="s">
        <v>530</v>
      </c>
      <c r="C312" s="705" t="s">
        <v>554</v>
      </c>
      <c r="D312" s="723" t="s">
        <v>555</v>
      </c>
      <c r="E312" s="705" t="s">
        <v>2354</v>
      </c>
      <c r="F312" s="723" t="s">
        <v>2355</v>
      </c>
      <c r="G312" s="705" t="s">
        <v>2704</v>
      </c>
      <c r="H312" s="705" t="s">
        <v>2705</v>
      </c>
      <c r="I312" s="238">
        <v>3956.7</v>
      </c>
      <c r="J312" s="238">
        <v>5</v>
      </c>
      <c r="K312" s="713">
        <v>19783.5</v>
      </c>
    </row>
    <row r="313" spans="1:11" ht="14.4" customHeight="1" x14ac:dyDescent="0.3">
      <c r="A313" s="680" t="s">
        <v>528</v>
      </c>
      <c r="B313" s="671" t="s">
        <v>530</v>
      </c>
      <c r="C313" s="705" t="s">
        <v>554</v>
      </c>
      <c r="D313" s="723" t="s">
        <v>555</v>
      </c>
      <c r="E313" s="705" t="s">
        <v>2354</v>
      </c>
      <c r="F313" s="723" t="s">
        <v>2355</v>
      </c>
      <c r="G313" s="705" t="s">
        <v>2706</v>
      </c>
      <c r="H313" s="705" t="s">
        <v>2707</v>
      </c>
      <c r="I313" s="238">
        <v>968</v>
      </c>
      <c r="J313" s="238">
        <v>10</v>
      </c>
      <c r="K313" s="713">
        <v>9680</v>
      </c>
    </row>
    <row r="314" spans="1:11" ht="14.4" customHeight="1" x14ac:dyDescent="0.3">
      <c r="A314" s="680" t="s">
        <v>528</v>
      </c>
      <c r="B314" s="671" t="s">
        <v>530</v>
      </c>
      <c r="C314" s="705" t="s">
        <v>554</v>
      </c>
      <c r="D314" s="723" t="s">
        <v>555</v>
      </c>
      <c r="E314" s="705" t="s">
        <v>2354</v>
      </c>
      <c r="F314" s="723" t="s">
        <v>2355</v>
      </c>
      <c r="G314" s="705" t="s">
        <v>2708</v>
      </c>
      <c r="H314" s="705" t="s">
        <v>2709</v>
      </c>
      <c r="I314" s="238">
        <v>3863.53</v>
      </c>
      <c r="J314" s="238">
        <v>1</v>
      </c>
      <c r="K314" s="713">
        <v>3863.53</v>
      </c>
    </row>
    <row r="315" spans="1:11" ht="14.4" customHeight="1" x14ac:dyDescent="0.3">
      <c r="A315" s="680" t="s">
        <v>528</v>
      </c>
      <c r="B315" s="671" t="s">
        <v>530</v>
      </c>
      <c r="C315" s="705" t="s">
        <v>554</v>
      </c>
      <c r="D315" s="723" t="s">
        <v>555</v>
      </c>
      <c r="E315" s="705" t="s">
        <v>2354</v>
      </c>
      <c r="F315" s="723" t="s">
        <v>2355</v>
      </c>
      <c r="G315" s="705" t="s">
        <v>2710</v>
      </c>
      <c r="H315" s="705" t="s">
        <v>2711</v>
      </c>
      <c r="I315" s="238">
        <v>594.11</v>
      </c>
      <c r="J315" s="238">
        <v>5</v>
      </c>
      <c r="K315" s="713">
        <v>2970.55</v>
      </c>
    </row>
    <row r="316" spans="1:11" ht="14.4" customHeight="1" x14ac:dyDescent="0.3">
      <c r="A316" s="680" t="s">
        <v>528</v>
      </c>
      <c r="B316" s="671" t="s">
        <v>530</v>
      </c>
      <c r="C316" s="705" t="s">
        <v>554</v>
      </c>
      <c r="D316" s="723" t="s">
        <v>555</v>
      </c>
      <c r="E316" s="705" t="s">
        <v>2354</v>
      </c>
      <c r="F316" s="723" t="s">
        <v>2355</v>
      </c>
      <c r="G316" s="705" t="s">
        <v>2712</v>
      </c>
      <c r="H316" s="705" t="s">
        <v>2713</v>
      </c>
      <c r="I316" s="238">
        <v>7260</v>
      </c>
      <c r="J316" s="238">
        <v>1</v>
      </c>
      <c r="K316" s="713">
        <v>7260</v>
      </c>
    </row>
    <row r="317" spans="1:11" ht="14.4" customHeight="1" x14ac:dyDescent="0.3">
      <c r="A317" s="680" t="s">
        <v>528</v>
      </c>
      <c r="B317" s="671" t="s">
        <v>530</v>
      </c>
      <c r="C317" s="705" t="s">
        <v>554</v>
      </c>
      <c r="D317" s="723" t="s">
        <v>555</v>
      </c>
      <c r="E317" s="705" t="s">
        <v>2354</v>
      </c>
      <c r="F317" s="723" t="s">
        <v>2355</v>
      </c>
      <c r="G317" s="705" t="s">
        <v>2714</v>
      </c>
      <c r="H317" s="705" t="s">
        <v>2715</v>
      </c>
      <c r="I317" s="238">
        <v>3956.7</v>
      </c>
      <c r="J317" s="238">
        <v>5</v>
      </c>
      <c r="K317" s="713">
        <v>19783.5</v>
      </c>
    </row>
    <row r="318" spans="1:11" ht="14.4" customHeight="1" x14ac:dyDescent="0.3">
      <c r="A318" s="680" t="s">
        <v>528</v>
      </c>
      <c r="B318" s="671" t="s">
        <v>530</v>
      </c>
      <c r="C318" s="705" t="s">
        <v>554</v>
      </c>
      <c r="D318" s="723" t="s">
        <v>555</v>
      </c>
      <c r="E318" s="705" t="s">
        <v>2354</v>
      </c>
      <c r="F318" s="723" t="s">
        <v>2355</v>
      </c>
      <c r="G318" s="705" t="s">
        <v>2716</v>
      </c>
      <c r="H318" s="705" t="s">
        <v>2717</v>
      </c>
      <c r="I318" s="238">
        <v>32580.74</v>
      </c>
      <c r="J318" s="238">
        <v>3</v>
      </c>
      <c r="K318" s="713">
        <v>97742.23</v>
      </c>
    </row>
    <row r="319" spans="1:11" ht="14.4" customHeight="1" x14ac:dyDescent="0.3">
      <c r="A319" s="680" t="s">
        <v>528</v>
      </c>
      <c r="B319" s="671" t="s">
        <v>530</v>
      </c>
      <c r="C319" s="705" t="s">
        <v>554</v>
      </c>
      <c r="D319" s="723" t="s">
        <v>555</v>
      </c>
      <c r="E319" s="705" t="s">
        <v>2354</v>
      </c>
      <c r="F319" s="723" t="s">
        <v>2355</v>
      </c>
      <c r="G319" s="705" t="s">
        <v>2718</v>
      </c>
      <c r="H319" s="705" t="s">
        <v>2719</v>
      </c>
      <c r="I319" s="238">
        <v>496.1</v>
      </c>
      <c r="J319" s="238">
        <v>16</v>
      </c>
      <c r="K319" s="713">
        <v>7937.6</v>
      </c>
    </row>
    <row r="320" spans="1:11" ht="14.4" customHeight="1" x14ac:dyDescent="0.3">
      <c r="A320" s="680" t="s">
        <v>528</v>
      </c>
      <c r="B320" s="671" t="s">
        <v>530</v>
      </c>
      <c r="C320" s="705" t="s">
        <v>554</v>
      </c>
      <c r="D320" s="723" t="s">
        <v>555</v>
      </c>
      <c r="E320" s="705" t="s">
        <v>2354</v>
      </c>
      <c r="F320" s="723" t="s">
        <v>2355</v>
      </c>
      <c r="G320" s="705" t="s">
        <v>2720</v>
      </c>
      <c r="H320" s="705" t="s">
        <v>2721</v>
      </c>
      <c r="I320" s="238">
        <v>3993</v>
      </c>
      <c r="J320" s="238">
        <v>10</v>
      </c>
      <c r="K320" s="713">
        <v>39930</v>
      </c>
    </row>
    <row r="321" spans="1:11" ht="14.4" customHeight="1" x14ac:dyDescent="0.3">
      <c r="A321" s="680" t="s">
        <v>528</v>
      </c>
      <c r="B321" s="671" t="s">
        <v>530</v>
      </c>
      <c r="C321" s="705" t="s">
        <v>554</v>
      </c>
      <c r="D321" s="723" t="s">
        <v>555</v>
      </c>
      <c r="E321" s="705" t="s">
        <v>2354</v>
      </c>
      <c r="F321" s="723" t="s">
        <v>2355</v>
      </c>
      <c r="G321" s="705" t="s">
        <v>2722</v>
      </c>
      <c r="H321" s="705" t="s">
        <v>2723</v>
      </c>
      <c r="I321" s="238">
        <v>9196</v>
      </c>
      <c r="J321" s="238">
        <v>1</v>
      </c>
      <c r="K321" s="713">
        <v>9196</v>
      </c>
    </row>
    <row r="322" spans="1:11" ht="14.4" customHeight="1" x14ac:dyDescent="0.3">
      <c r="A322" s="680" t="s">
        <v>528</v>
      </c>
      <c r="B322" s="671" t="s">
        <v>530</v>
      </c>
      <c r="C322" s="705" t="s">
        <v>554</v>
      </c>
      <c r="D322" s="723" t="s">
        <v>555</v>
      </c>
      <c r="E322" s="705" t="s">
        <v>2356</v>
      </c>
      <c r="F322" s="723" t="s">
        <v>2357</v>
      </c>
      <c r="G322" s="705" t="s">
        <v>2724</v>
      </c>
      <c r="H322" s="705" t="s">
        <v>2725</v>
      </c>
      <c r="I322" s="238">
        <v>3862.5</v>
      </c>
      <c r="J322" s="238">
        <v>14</v>
      </c>
      <c r="K322" s="713">
        <v>54075</v>
      </c>
    </row>
    <row r="323" spans="1:11" ht="14.4" customHeight="1" x14ac:dyDescent="0.3">
      <c r="A323" s="680" t="s">
        <v>528</v>
      </c>
      <c r="B323" s="671" t="s">
        <v>530</v>
      </c>
      <c r="C323" s="705" t="s">
        <v>554</v>
      </c>
      <c r="D323" s="723" t="s">
        <v>555</v>
      </c>
      <c r="E323" s="705" t="s">
        <v>2356</v>
      </c>
      <c r="F323" s="723" t="s">
        <v>2357</v>
      </c>
      <c r="G323" s="705" t="s">
        <v>2726</v>
      </c>
      <c r="H323" s="705" t="s">
        <v>2727</v>
      </c>
      <c r="I323" s="238">
        <v>1838.51</v>
      </c>
      <c r="J323" s="238">
        <v>3</v>
      </c>
      <c r="K323" s="713">
        <v>5515.53</v>
      </c>
    </row>
    <row r="324" spans="1:11" ht="14.4" customHeight="1" x14ac:dyDescent="0.3">
      <c r="A324" s="680" t="s">
        <v>528</v>
      </c>
      <c r="B324" s="671" t="s">
        <v>530</v>
      </c>
      <c r="C324" s="705" t="s">
        <v>554</v>
      </c>
      <c r="D324" s="723" t="s">
        <v>555</v>
      </c>
      <c r="E324" s="705" t="s">
        <v>2356</v>
      </c>
      <c r="F324" s="723" t="s">
        <v>2357</v>
      </c>
      <c r="G324" s="705" t="s">
        <v>2728</v>
      </c>
      <c r="H324" s="705" t="s">
        <v>2729</v>
      </c>
      <c r="I324" s="238">
        <v>3852</v>
      </c>
      <c r="J324" s="238">
        <v>3</v>
      </c>
      <c r="K324" s="713">
        <v>11641.6</v>
      </c>
    </row>
    <row r="325" spans="1:11" ht="14.4" customHeight="1" x14ac:dyDescent="0.3">
      <c r="A325" s="680" t="s">
        <v>528</v>
      </c>
      <c r="B325" s="671" t="s">
        <v>530</v>
      </c>
      <c r="C325" s="705" t="s">
        <v>554</v>
      </c>
      <c r="D325" s="723" t="s">
        <v>555</v>
      </c>
      <c r="E325" s="705" t="s">
        <v>2356</v>
      </c>
      <c r="F325" s="723" t="s">
        <v>2357</v>
      </c>
      <c r="G325" s="705" t="s">
        <v>2730</v>
      </c>
      <c r="H325" s="705" t="s">
        <v>2731</v>
      </c>
      <c r="I325" s="238">
        <v>1907.47</v>
      </c>
      <c r="J325" s="238">
        <v>5</v>
      </c>
      <c r="K325" s="713">
        <v>9537.35</v>
      </c>
    </row>
    <row r="326" spans="1:11" ht="14.4" customHeight="1" x14ac:dyDescent="0.3">
      <c r="A326" s="680" t="s">
        <v>528</v>
      </c>
      <c r="B326" s="671" t="s">
        <v>530</v>
      </c>
      <c r="C326" s="705" t="s">
        <v>554</v>
      </c>
      <c r="D326" s="723" t="s">
        <v>555</v>
      </c>
      <c r="E326" s="705" t="s">
        <v>2356</v>
      </c>
      <c r="F326" s="723" t="s">
        <v>2357</v>
      </c>
      <c r="G326" s="705" t="s">
        <v>2732</v>
      </c>
      <c r="H326" s="705" t="s">
        <v>2733</v>
      </c>
      <c r="I326" s="238">
        <v>1907.47</v>
      </c>
      <c r="J326" s="238">
        <v>2</v>
      </c>
      <c r="K326" s="713">
        <v>3814.94</v>
      </c>
    </row>
    <row r="327" spans="1:11" ht="14.4" customHeight="1" x14ac:dyDescent="0.3">
      <c r="A327" s="680" t="s">
        <v>528</v>
      </c>
      <c r="B327" s="671" t="s">
        <v>530</v>
      </c>
      <c r="C327" s="705" t="s">
        <v>554</v>
      </c>
      <c r="D327" s="723" t="s">
        <v>555</v>
      </c>
      <c r="E327" s="705" t="s">
        <v>2356</v>
      </c>
      <c r="F327" s="723" t="s">
        <v>2357</v>
      </c>
      <c r="G327" s="705" t="s">
        <v>2734</v>
      </c>
      <c r="H327" s="705" t="s">
        <v>2735</v>
      </c>
      <c r="I327" s="238">
        <v>1907.47</v>
      </c>
      <c r="J327" s="238">
        <v>5</v>
      </c>
      <c r="K327" s="713">
        <v>9537.35</v>
      </c>
    </row>
    <row r="328" spans="1:11" ht="14.4" customHeight="1" x14ac:dyDescent="0.3">
      <c r="A328" s="680" t="s">
        <v>528</v>
      </c>
      <c r="B328" s="671" t="s">
        <v>530</v>
      </c>
      <c r="C328" s="705" t="s">
        <v>554</v>
      </c>
      <c r="D328" s="723" t="s">
        <v>555</v>
      </c>
      <c r="E328" s="705" t="s">
        <v>2356</v>
      </c>
      <c r="F328" s="723" t="s">
        <v>2357</v>
      </c>
      <c r="G328" s="705" t="s">
        <v>2736</v>
      </c>
      <c r="H328" s="705" t="s">
        <v>2737</v>
      </c>
      <c r="I328" s="238">
        <v>1907.47</v>
      </c>
      <c r="J328" s="238">
        <v>5</v>
      </c>
      <c r="K328" s="713">
        <v>9537.35</v>
      </c>
    </row>
    <row r="329" spans="1:11" ht="14.4" customHeight="1" x14ac:dyDescent="0.3">
      <c r="A329" s="680" t="s">
        <v>528</v>
      </c>
      <c r="B329" s="671" t="s">
        <v>530</v>
      </c>
      <c r="C329" s="705" t="s">
        <v>554</v>
      </c>
      <c r="D329" s="723" t="s">
        <v>555</v>
      </c>
      <c r="E329" s="705" t="s">
        <v>2356</v>
      </c>
      <c r="F329" s="723" t="s">
        <v>2357</v>
      </c>
      <c r="G329" s="705" t="s">
        <v>2738</v>
      </c>
      <c r="H329" s="705" t="s">
        <v>2739</v>
      </c>
      <c r="I329" s="238">
        <v>8605.66</v>
      </c>
      <c r="J329" s="238">
        <v>5</v>
      </c>
      <c r="K329" s="713">
        <v>43028.3</v>
      </c>
    </row>
    <row r="330" spans="1:11" ht="14.4" customHeight="1" x14ac:dyDescent="0.3">
      <c r="A330" s="680" t="s">
        <v>528</v>
      </c>
      <c r="B330" s="671" t="s">
        <v>530</v>
      </c>
      <c r="C330" s="705" t="s">
        <v>554</v>
      </c>
      <c r="D330" s="723" t="s">
        <v>555</v>
      </c>
      <c r="E330" s="705" t="s">
        <v>2356</v>
      </c>
      <c r="F330" s="723" t="s">
        <v>2357</v>
      </c>
      <c r="G330" s="705" t="s">
        <v>2740</v>
      </c>
      <c r="H330" s="705" t="s">
        <v>2741</v>
      </c>
      <c r="I330" s="238">
        <v>8605.64</v>
      </c>
      <c r="J330" s="238">
        <v>3</v>
      </c>
      <c r="K330" s="713">
        <v>25816.92</v>
      </c>
    </row>
    <row r="331" spans="1:11" ht="14.4" customHeight="1" x14ac:dyDescent="0.3">
      <c r="A331" s="680" t="s">
        <v>528</v>
      </c>
      <c r="B331" s="671" t="s">
        <v>530</v>
      </c>
      <c r="C331" s="705" t="s">
        <v>554</v>
      </c>
      <c r="D331" s="723" t="s">
        <v>555</v>
      </c>
      <c r="E331" s="705" t="s">
        <v>2356</v>
      </c>
      <c r="F331" s="723" t="s">
        <v>2357</v>
      </c>
      <c r="G331" s="705" t="s">
        <v>2742</v>
      </c>
      <c r="H331" s="705" t="s">
        <v>2743</v>
      </c>
      <c r="I331" s="238">
        <v>1858.54</v>
      </c>
      <c r="J331" s="238">
        <v>2</v>
      </c>
      <c r="K331" s="713">
        <v>3717.08</v>
      </c>
    </row>
    <row r="332" spans="1:11" ht="14.4" customHeight="1" x14ac:dyDescent="0.3">
      <c r="A332" s="680" t="s">
        <v>528</v>
      </c>
      <c r="B332" s="671" t="s">
        <v>530</v>
      </c>
      <c r="C332" s="705" t="s">
        <v>554</v>
      </c>
      <c r="D332" s="723" t="s">
        <v>555</v>
      </c>
      <c r="E332" s="705" t="s">
        <v>2356</v>
      </c>
      <c r="F332" s="723" t="s">
        <v>2357</v>
      </c>
      <c r="G332" s="705" t="s">
        <v>2744</v>
      </c>
      <c r="H332" s="705" t="s">
        <v>2745</v>
      </c>
      <c r="I332" s="238">
        <v>1858.5400000000002</v>
      </c>
      <c r="J332" s="238">
        <v>6</v>
      </c>
      <c r="K332" s="713">
        <v>11151.240000000002</v>
      </c>
    </row>
    <row r="333" spans="1:11" ht="14.4" customHeight="1" x14ac:dyDescent="0.3">
      <c r="A333" s="680" t="s">
        <v>528</v>
      </c>
      <c r="B333" s="671" t="s">
        <v>530</v>
      </c>
      <c r="C333" s="705" t="s">
        <v>554</v>
      </c>
      <c r="D333" s="723" t="s">
        <v>555</v>
      </c>
      <c r="E333" s="705" t="s">
        <v>2356</v>
      </c>
      <c r="F333" s="723" t="s">
        <v>2357</v>
      </c>
      <c r="G333" s="705" t="s">
        <v>2746</v>
      </c>
      <c r="H333" s="705" t="s">
        <v>2747</v>
      </c>
      <c r="I333" s="238">
        <v>1804.61</v>
      </c>
      <c r="J333" s="238">
        <v>3</v>
      </c>
      <c r="K333" s="713">
        <v>5413.83</v>
      </c>
    </row>
    <row r="334" spans="1:11" ht="14.4" customHeight="1" x14ac:dyDescent="0.3">
      <c r="A334" s="680" t="s">
        <v>528</v>
      </c>
      <c r="B334" s="671" t="s">
        <v>530</v>
      </c>
      <c r="C334" s="705" t="s">
        <v>554</v>
      </c>
      <c r="D334" s="723" t="s">
        <v>555</v>
      </c>
      <c r="E334" s="705" t="s">
        <v>2356</v>
      </c>
      <c r="F334" s="723" t="s">
        <v>2357</v>
      </c>
      <c r="G334" s="705" t="s">
        <v>2748</v>
      </c>
      <c r="H334" s="705" t="s">
        <v>2749</v>
      </c>
      <c r="I334" s="238">
        <v>1804.61</v>
      </c>
      <c r="J334" s="238">
        <v>3</v>
      </c>
      <c r="K334" s="713">
        <v>5413.83</v>
      </c>
    </row>
    <row r="335" spans="1:11" ht="14.4" customHeight="1" x14ac:dyDescent="0.3">
      <c r="A335" s="680" t="s">
        <v>528</v>
      </c>
      <c r="B335" s="671" t="s">
        <v>530</v>
      </c>
      <c r="C335" s="705" t="s">
        <v>554</v>
      </c>
      <c r="D335" s="723" t="s">
        <v>555</v>
      </c>
      <c r="E335" s="705" t="s">
        <v>2356</v>
      </c>
      <c r="F335" s="723" t="s">
        <v>2357</v>
      </c>
      <c r="G335" s="705" t="s">
        <v>2750</v>
      </c>
      <c r="H335" s="705" t="s">
        <v>2751</v>
      </c>
      <c r="I335" s="238">
        <v>1804.6124999999997</v>
      </c>
      <c r="J335" s="238">
        <v>5</v>
      </c>
      <c r="K335" s="713">
        <v>9023.06</v>
      </c>
    </row>
    <row r="336" spans="1:11" ht="14.4" customHeight="1" x14ac:dyDescent="0.3">
      <c r="A336" s="680" t="s">
        <v>528</v>
      </c>
      <c r="B336" s="671" t="s">
        <v>530</v>
      </c>
      <c r="C336" s="705" t="s">
        <v>554</v>
      </c>
      <c r="D336" s="723" t="s">
        <v>555</v>
      </c>
      <c r="E336" s="705" t="s">
        <v>2356</v>
      </c>
      <c r="F336" s="723" t="s">
        <v>2357</v>
      </c>
      <c r="G336" s="705" t="s">
        <v>2752</v>
      </c>
      <c r="H336" s="705" t="s">
        <v>2753</v>
      </c>
      <c r="I336" s="238">
        <v>1640.83</v>
      </c>
      <c r="J336" s="238">
        <v>5</v>
      </c>
      <c r="K336" s="713">
        <v>8204.15</v>
      </c>
    </row>
    <row r="337" spans="1:11" ht="14.4" customHeight="1" x14ac:dyDescent="0.3">
      <c r="A337" s="680" t="s">
        <v>528</v>
      </c>
      <c r="B337" s="671" t="s">
        <v>530</v>
      </c>
      <c r="C337" s="705" t="s">
        <v>554</v>
      </c>
      <c r="D337" s="723" t="s">
        <v>555</v>
      </c>
      <c r="E337" s="705" t="s">
        <v>2356</v>
      </c>
      <c r="F337" s="723" t="s">
        <v>2357</v>
      </c>
      <c r="G337" s="705" t="s">
        <v>2754</v>
      </c>
      <c r="H337" s="705" t="s">
        <v>2755</v>
      </c>
      <c r="I337" s="238">
        <v>1640.83</v>
      </c>
      <c r="J337" s="238">
        <v>7</v>
      </c>
      <c r="K337" s="713">
        <v>11485.81</v>
      </c>
    </row>
    <row r="338" spans="1:11" ht="14.4" customHeight="1" x14ac:dyDescent="0.3">
      <c r="A338" s="680" t="s">
        <v>528</v>
      </c>
      <c r="B338" s="671" t="s">
        <v>530</v>
      </c>
      <c r="C338" s="705" t="s">
        <v>554</v>
      </c>
      <c r="D338" s="723" t="s">
        <v>555</v>
      </c>
      <c r="E338" s="705" t="s">
        <v>2356</v>
      </c>
      <c r="F338" s="723" t="s">
        <v>2357</v>
      </c>
      <c r="G338" s="705" t="s">
        <v>2756</v>
      </c>
      <c r="H338" s="705" t="s">
        <v>2757</v>
      </c>
      <c r="I338" s="238">
        <v>1640.83</v>
      </c>
      <c r="J338" s="238">
        <v>3</v>
      </c>
      <c r="K338" s="713">
        <v>4922.49</v>
      </c>
    </row>
    <row r="339" spans="1:11" ht="14.4" customHeight="1" x14ac:dyDescent="0.3">
      <c r="A339" s="680" t="s">
        <v>528</v>
      </c>
      <c r="B339" s="671" t="s">
        <v>530</v>
      </c>
      <c r="C339" s="705" t="s">
        <v>554</v>
      </c>
      <c r="D339" s="723" t="s">
        <v>555</v>
      </c>
      <c r="E339" s="705" t="s">
        <v>2356</v>
      </c>
      <c r="F339" s="723" t="s">
        <v>2357</v>
      </c>
      <c r="G339" s="705" t="s">
        <v>2758</v>
      </c>
      <c r="H339" s="705" t="s">
        <v>2759</v>
      </c>
      <c r="I339" s="238">
        <v>211.51</v>
      </c>
      <c r="J339" s="238">
        <v>6</v>
      </c>
      <c r="K339" s="713">
        <v>1269.06</v>
      </c>
    </row>
    <row r="340" spans="1:11" ht="14.4" customHeight="1" x14ac:dyDescent="0.3">
      <c r="A340" s="680" t="s">
        <v>528</v>
      </c>
      <c r="B340" s="671" t="s">
        <v>530</v>
      </c>
      <c r="C340" s="705" t="s">
        <v>554</v>
      </c>
      <c r="D340" s="723" t="s">
        <v>555</v>
      </c>
      <c r="E340" s="705" t="s">
        <v>2356</v>
      </c>
      <c r="F340" s="723" t="s">
        <v>2357</v>
      </c>
      <c r="G340" s="705" t="s">
        <v>2760</v>
      </c>
      <c r="H340" s="705" t="s">
        <v>2761</v>
      </c>
      <c r="I340" s="238">
        <v>16327.48</v>
      </c>
      <c r="J340" s="238">
        <v>1</v>
      </c>
      <c r="K340" s="713">
        <v>16327.48</v>
      </c>
    </row>
    <row r="341" spans="1:11" ht="14.4" customHeight="1" x14ac:dyDescent="0.3">
      <c r="A341" s="680" t="s">
        <v>528</v>
      </c>
      <c r="B341" s="671" t="s">
        <v>530</v>
      </c>
      <c r="C341" s="705" t="s">
        <v>554</v>
      </c>
      <c r="D341" s="723" t="s">
        <v>555</v>
      </c>
      <c r="E341" s="705" t="s">
        <v>2356</v>
      </c>
      <c r="F341" s="723" t="s">
        <v>2357</v>
      </c>
      <c r="G341" s="705" t="s">
        <v>2762</v>
      </c>
      <c r="H341" s="705" t="s">
        <v>2763</v>
      </c>
      <c r="I341" s="238">
        <v>9091.01</v>
      </c>
      <c r="J341" s="238">
        <v>2</v>
      </c>
      <c r="K341" s="713">
        <v>18182.02</v>
      </c>
    </row>
    <row r="342" spans="1:11" ht="14.4" customHeight="1" x14ac:dyDescent="0.3">
      <c r="A342" s="680" t="s">
        <v>528</v>
      </c>
      <c r="B342" s="671" t="s">
        <v>530</v>
      </c>
      <c r="C342" s="705" t="s">
        <v>554</v>
      </c>
      <c r="D342" s="723" t="s">
        <v>555</v>
      </c>
      <c r="E342" s="705" t="s">
        <v>2356</v>
      </c>
      <c r="F342" s="723" t="s">
        <v>2357</v>
      </c>
      <c r="G342" s="705" t="s">
        <v>2764</v>
      </c>
      <c r="H342" s="705" t="s">
        <v>2765</v>
      </c>
      <c r="I342" s="238">
        <v>3854.92</v>
      </c>
      <c r="J342" s="238">
        <v>1</v>
      </c>
      <c r="K342" s="713">
        <v>3854.92</v>
      </c>
    </row>
    <row r="343" spans="1:11" ht="14.4" customHeight="1" x14ac:dyDescent="0.3">
      <c r="A343" s="680" t="s">
        <v>528</v>
      </c>
      <c r="B343" s="671" t="s">
        <v>530</v>
      </c>
      <c r="C343" s="705" t="s">
        <v>554</v>
      </c>
      <c r="D343" s="723" t="s">
        <v>555</v>
      </c>
      <c r="E343" s="705" t="s">
        <v>2356</v>
      </c>
      <c r="F343" s="723" t="s">
        <v>2357</v>
      </c>
      <c r="G343" s="705" t="s">
        <v>2766</v>
      </c>
      <c r="H343" s="705" t="s">
        <v>2767</v>
      </c>
      <c r="I343" s="238">
        <v>4143.5249999999996</v>
      </c>
      <c r="J343" s="238">
        <v>2</v>
      </c>
      <c r="K343" s="713">
        <v>8287.0499999999993</v>
      </c>
    </row>
    <row r="344" spans="1:11" ht="14.4" customHeight="1" x14ac:dyDescent="0.3">
      <c r="A344" s="680" t="s">
        <v>528</v>
      </c>
      <c r="B344" s="671" t="s">
        <v>530</v>
      </c>
      <c r="C344" s="705" t="s">
        <v>554</v>
      </c>
      <c r="D344" s="723" t="s">
        <v>555</v>
      </c>
      <c r="E344" s="705" t="s">
        <v>2356</v>
      </c>
      <c r="F344" s="723" t="s">
        <v>2357</v>
      </c>
      <c r="G344" s="705" t="s">
        <v>2768</v>
      </c>
      <c r="H344" s="705" t="s">
        <v>2769</v>
      </c>
      <c r="I344" s="238">
        <v>255.15</v>
      </c>
      <c r="J344" s="238">
        <v>3</v>
      </c>
      <c r="K344" s="713">
        <v>765.46</v>
      </c>
    </row>
    <row r="345" spans="1:11" ht="14.4" customHeight="1" x14ac:dyDescent="0.3">
      <c r="A345" s="680" t="s">
        <v>528</v>
      </c>
      <c r="B345" s="671" t="s">
        <v>530</v>
      </c>
      <c r="C345" s="705" t="s">
        <v>554</v>
      </c>
      <c r="D345" s="723" t="s">
        <v>555</v>
      </c>
      <c r="E345" s="705" t="s">
        <v>2356</v>
      </c>
      <c r="F345" s="723" t="s">
        <v>2357</v>
      </c>
      <c r="G345" s="705" t="s">
        <v>2770</v>
      </c>
      <c r="H345" s="705" t="s">
        <v>2771</v>
      </c>
      <c r="I345" s="238">
        <v>2832.9</v>
      </c>
      <c r="J345" s="238">
        <v>1</v>
      </c>
      <c r="K345" s="713">
        <v>2832.9</v>
      </c>
    </row>
    <row r="346" spans="1:11" ht="14.4" customHeight="1" x14ac:dyDescent="0.3">
      <c r="A346" s="680" t="s">
        <v>528</v>
      </c>
      <c r="B346" s="671" t="s">
        <v>530</v>
      </c>
      <c r="C346" s="705" t="s">
        <v>554</v>
      </c>
      <c r="D346" s="723" t="s">
        <v>555</v>
      </c>
      <c r="E346" s="705" t="s">
        <v>2356</v>
      </c>
      <c r="F346" s="723" t="s">
        <v>2357</v>
      </c>
      <c r="G346" s="705" t="s">
        <v>2772</v>
      </c>
      <c r="H346" s="705" t="s">
        <v>2773</v>
      </c>
      <c r="I346" s="238">
        <v>1419.3</v>
      </c>
      <c r="J346" s="238">
        <v>1</v>
      </c>
      <c r="K346" s="713">
        <v>1419.3</v>
      </c>
    </row>
    <row r="347" spans="1:11" ht="14.4" customHeight="1" x14ac:dyDescent="0.3">
      <c r="A347" s="680" t="s">
        <v>528</v>
      </c>
      <c r="B347" s="671" t="s">
        <v>530</v>
      </c>
      <c r="C347" s="705" t="s">
        <v>554</v>
      </c>
      <c r="D347" s="723" t="s">
        <v>555</v>
      </c>
      <c r="E347" s="705" t="s">
        <v>2356</v>
      </c>
      <c r="F347" s="723" t="s">
        <v>2357</v>
      </c>
      <c r="G347" s="705" t="s">
        <v>2774</v>
      </c>
      <c r="H347" s="705" t="s">
        <v>2775</v>
      </c>
      <c r="I347" s="238">
        <v>1419.5450000000001</v>
      </c>
      <c r="J347" s="238">
        <v>4</v>
      </c>
      <c r="K347" s="713">
        <v>5678.17</v>
      </c>
    </row>
    <row r="348" spans="1:11" ht="14.4" customHeight="1" x14ac:dyDescent="0.3">
      <c r="A348" s="680" t="s">
        <v>528</v>
      </c>
      <c r="B348" s="671" t="s">
        <v>530</v>
      </c>
      <c r="C348" s="705" t="s">
        <v>554</v>
      </c>
      <c r="D348" s="723" t="s">
        <v>555</v>
      </c>
      <c r="E348" s="705" t="s">
        <v>2356</v>
      </c>
      <c r="F348" s="723" t="s">
        <v>2357</v>
      </c>
      <c r="G348" s="705" t="s">
        <v>2776</v>
      </c>
      <c r="H348" s="705" t="s">
        <v>2777</v>
      </c>
      <c r="I348" s="238">
        <v>344.28</v>
      </c>
      <c r="J348" s="238">
        <v>1</v>
      </c>
      <c r="K348" s="713">
        <v>344.28</v>
      </c>
    </row>
    <row r="349" spans="1:11" ht="14.4" customHeight="1" x14ac:dyDescent="0.3">
      <c r="A349" s="680" t="s">
        <v>528</v>
      </c>
      <c r="B349" s="671" t="s">
        <v>530</v>
      </c>
      <c r="C349" s="705" t="s">
        <v>554</v>
      </c>
      <c r="D349" s="723" t="s">
        <v>555</v>
      </c>
      <c r="E349" s="705" t="s">
        <v>2356</v>
      </c>
      <c r="F349" s="723" t="s">
        <v>2357</v>
      </c>
      <c r="G349" s="705" t="s">
        <v>2778</v>
      </c>
      <c r="H349" s="705" t="s">
        <v>2779</v>
      </c>
      <c r="I349" s="238">
        <v>60.39</v>
      </c>
      <c r="J349" s="238">
        <v>50</v>
      </c>
      <c r="K349" s="713">
        <v>3019.33</v>
      </c>
    </row>
    <row r="350" spans="1:11" ht="14.4" customHeight="1" x14ac:dyDescent="0.3">
      <c r="A350" s="680" t="s">
        <v>528</v>
      </c>
      <c r="B350" s="671" t="s">
        <v>530</v>
      </c>
      <c r="C350" s="705" t="s">
        <v>554</v>
      </c>
      <c r="D350" s="723" t="s">
        <v>555</v>
      </c>
      <c r="E350" s="705" t="s">
        <v>2356</v>
      </c>
      <c r="F350" s="723" t="s">
        <v>2357</v>
      </c>
      <c r="G350" s="705" t="s">
        <v>2780</v>
      </c>
      <c r="H350" s="705" t="s">
        <v>2781</v>
      </c>
      <c r="I350" s="238">
        <v>1692.89</v>
      </c>
      <c r="J350" s="238">
        <v>2</v>
      </c>
      <c r="K350" s="713">
        <v>3385.78</v>
      </c>
    </row>
    <row r="351" spans="1:11" ht="14.4" customHeight="1" x14ac:dyDescent="0.3">
      <c r="A351" s="680" t="s">
        <v>528</v>
      </c>
      <c r="B351" s="671" t="s">
        <v>530</v>
      </c>
      <c r="C351" s="705" t="s">
        <v>554</v>
      </c>
      <c r="D351" s="723" t="s">
        <v>555</v>
      </c>
      <c r="E351" s="705" t="s">
        <v>2356</v>
      </c>
      <c r="F351" s="723" t="s">
        <v>2357</v>
      </c>
      <c r="G351" s="705" t="s">
        <v>2782</v>
      </c>
      <c r="H351" s="705" t="s">
        <v>2783</v>
      </c>
      <c r="I351" s="238">
        <v>6497.5</v>
      </c>
      <c r="J351" s="238">
        <v>1</v>
      </c>
      <c r="K351" s="713">
        <v>6497.5</v>
      </c>
    </row>
    <row r="352" spans="1:11" ht="14.4" customHeight="1" x14ac:dyDescent="0.3">
      <c r="A352" s="680" t="s">
        <v>528</v>
      </c>
      <c r="B352" s="671" t="s">
        <v>530</v>
      </c>
      <c r="C352" s="705" t="s">
        <v>554</v>
      </c>
      <c r="D352" s="723" t="s">
        <v>555</v>
      </c>
      <c r="E352" s="705" t="s">
        <v>2356</v>
      </c>
      <c r="F352" s="723" t="s">
        <v>2357</v>
      </c>
      <c r="G352" s="705" t="s">
        <v>2784</v>
      </c>
      <c r="H352" s="705" t="s">
        <v>2785</v>
      </c>
      <c r="I352" s="238">
        <v>1907.47</v>
      </c>
      <c r="J352" s="238">
        <v>2</v>
      </c>
      <c r="K352" s="713">
        <v>3814.94</v>
      </c>
    </row>
    <row r="353" spans="1:11" ht="14.4" customHeight="1" x14ac:dyDescent="0.3">
      <c r="A353" s="680" t="s">
        <v>528</v>
      </c>
      <c r="B353" s="671" t="s">
        <v>530</v>
      </c>
      <c r="C353" s="705" t="s">
        <v>554</v>
      </c>
      <c r="D353" s="723" t="s">
        <v>555</v>
      </c>
      <c r="E353" s="705" t="s">
        <v>2356</v>
      </c>
      <c r="F353" s="723" t="s">
        <v>2357</v>
      </c>
      <c r="G353" s="705" t="s">
        <v>2786</v>
      </c>
      <c r="H353" s="705" t="s">
        <v>2787</v>
      </c>
      <c r="I353" s="238">
        <v>1858.5400000000004</v>
      </c>
      <c r="J353" s="238">
        <v>9</v>
      </c>
      <c r="K353" s="713">
        <v>16726.860000000004</v>
      </c>
    </row>
    <row r="354" spans="1:11" ht="14.4" customHeight="1" x14ac:dyDescent="0.3">
      <c r="A354" s="680" t="s">
        <v>528</v>
      </c>
      <c r="B354" s="671" t="s">
        <v>530</v>
      </c>
      <c r="C354" s="705" t="s">
        <v>554</v>
      </c>
      <c r="D354" s="723" t="s">
        <v>555</v>
      </c>
      <c r="E354" s="705" t="s">
        <v>2356</v>
      </c>
      <c r="F354" s="723" t="s">
        <v>2357</v>
      </c>
      <c r="G354" s="705" t="s">
        <v>2788</v>
      </c>
      <c r="H354" s="705" t="s">
        <v>2789</v>
      </c>
      <c r="I354" s="238">
        <v>1858.54</v>
      </c>
      <c r="J354" s="238">
        <v>3</v>
      </c>
      <c r="K354" s="713">
        <v>5575.62</v>
      </c>
    </row>
    <row r="355" spans="1:11" ht="14.4" customHeight="1" x14ac:dyDescent="0.3">
      <c r="A355" s="680" t="s">
        <v>528</v>
      </c>
      <c r="B355" s="671" t="s">
        <v>530</v>
      </c>
      <c r="C355" s="705" t="s">
        <v>554</v>
      </c>
      <c r="D355" s="723" t="s">
        <v>555</v>
      </c>
      <c r="E355" s="705" t="s">
        <v>2356</v>
      </c>
      <c r="F355" s="723" t="s">
        <v>2357</v>
      </c>
      <c r="G355" s="705" t="s">
        <v>2790</v>
      </c>
      <c r="H355" s="705" t="s">
        <v>2791</v>
      </c>
      <c r="I355" s="238">
        <v>1804.61</v>
      </c>
      <c r="J355" s="238">
        <v>1</v>
      </c>
      <c r="K355" s="713">
        <v>1804.61</v>
      </c>
    </row>
    <row r="356" spans="1:11" ht="14.4" customHeight="1" x14ac:dyDescent="0.3">
      <c r="A356" s="680" t="s">
        <v>528</v>
      </c>
      <c r="B356" s="671" t="s">
        <v>530</v>
      </c>
      <c r="C356" s="705" t="s">
        <v>554</v>
      </c>
      <c r="D356" s="723" t="s">
        <v>555</v>
      </c>
      <c r="E356" s="705" t="s">
        <v>2356</v>
      </c>
      <c r="F356" s="723" t="s">
        <v>2357</v>
      </c>
      <c r="G356" s="705" t="s">
        <v>2792</v>
      </c>
      <c r="H356" s="705" t="s">
        <v>2793</v>
      </c>
      <c r="I356" s="238">
        <v>2024.34</v>
      </c>
      <c r="J356" s="238">
        <v>2</v>
      </c>
      <c r="K356" s="713">
        <v>4048.67</v>
      </c>
    </row>
    <row r="357" spans="1:11" ht="14.4" customHeight="1" x14ac:dyDescent="0.3">
      <c r="A357" s="680" t="s">
        <v>528</v>
      </c>
      <c r="B357" s="671" t="s">
        <v>530</v>
      </c>
      <c r="C357" s="705" t="s">
        <v>554</v>
      </c>
      <c r="D357" s="723" t="s">
        <v>555</v>
      </c>
      <c r="E357" s="705" t="s">
        <v>2356</v>
      </c>
      <c r="F357" s="723" t="s">
        <v>2357</v>
      </c>
      <c r="G357" s="705" t="s">
        <v>2794</v>
      </c>
      <c r="H357" s="705" t="s">
        <v>2795</v>
      </c>
      <c r="I357" s="238">
        <v>2024.33</v>
      </c>
      <c r="J357" s="238">
        <v>3</v>
      </c>
      <c r="K357" s="713">
        <v>6073</v>
      </c>
    </row>
    <row r="358" spans="1:11" ht="14.4" customHeight="1" x14ac:dyDescent="0.3">
      <c r="A358" s="680" t="s">
        <v>528</v>
      </c>
      <c r="B358" s="671" t="s">
        <v>530</v>
      </c>
      <c r="C358" s="705" t="s">
        <v>554</v>
      </c>
      <c r="D358" s="723" t="s">
        <v>555</v>
      </c>
      <c r="E358" s="705" t="s">
        <v>2356</v>
      </c>
      <c r="F358" s="723" t="s">
        <v>2357</v>
      </c>
      <c r="G358" s="705" t="s">
        <v>2796</v>
      </c>
      <c r="H358" s="705" t="s">
        <v>2797</v>
      </c>
      <c r="I358" s="238">
        <v>16327.48</v>
      </c>
      <c r="J358" s="238">
        <v>1</v>
      </c>
      <c r="K358" s="713">
        <v>16327.48</v>
      </c>
    </row>
    <row r="359" spans="1:11" ht="14.4" customHeight="1" x14ac:dyDescent="0.3">
      <c r="A359" s="680" t="s">
        <v>528</v>
      </c>
      <c r="B359" s="671" t="s">
        <v>530</v>
      </c>
      <c r="C359" s="705" t="s">
        <v>554</v>
      </c>
      <c r="D359" s="723" t="s">
        <v>555</v>
      </c>
      <c r="E359" s="705" t="s">
        <v>2356</v>
      </c>
      <c r="F359" s="723" t="s">
        <v>2357</v>
      </c>
      <c r="G359" s="705" t="s">
        <v>2798</v>
      </c>
      <c r="H359" s="705" t="s">
        <v>2799</v>
      </c>
      <c r="I359" s="238">
        <v>9091.01</v>
      </c>
      <c r="J359" s="238">
        <v>1</v>
      </c>
      <c r="K359" s="713">
        <v>9091.01</v>
      </c>
    </row>
    <row r="360" spans="1:11" ht="14.4" customHeight="1" x14ac:dyDescent="0.3">
      <c r="A360" s="680" t="s">
        <v>528</v>
      </c>
      <c r="B360" s="671" t="s">
        <v>530</v>
      </c>
      <c r="C360" s="705" t="s">
        <v>554</v>
      </c>
      <c r="D360" s="723" t="s">
        <v>555</v>
      </c>
      <c r="E360" s="705" t="s">
        <v>2356</v>
      </c>
      <c r="F360" s="723" t="s">
        <v>2357</v>
      </c>
      <c r="G360" s="705" t="s">
        <v>2800</v>
      </c>
      <c r="H360" s="705" t="s">
        <v>2801</v>
      </c>
      <c r="I360" s="238">
        <v>3854.92</v>
      </c>
      <c r="J360" s="238">
        <v>1</v>
      </c>
      <c r="K360" s="713">
        <v>3854.92</v>
      </c>
    </row>
    <row r="361" spans="1:11" ht="14.4" customHeight="1" x14ac:dyDescent="0.3">
      <c r="A361" s="680" t="s">
        <v>528</v>
      </c>
      <c r="B361" s="671" t="s">
        <v>530</v>
      </c>
      <c r="C361" s="705" t="s">
        <v>554</v>
      </c>
      <c r="D361" s="723" t="s">
        <v>555</v>
      </c>
      <c r="E361" s="705" t="s">
        <v>2356</v>
      </c>
      <c r="F361" s="723" t="s">
        <v>2357</v>
      </c>
      <c r="G361" s="705" t="s">
        <v>2802</v>
      </c>
      <c r="H361" s="705" t="s">
        <v>2803</v>
      </c>
      <c r="I361" s="238">
        <v>4143.5249999999996</v>
      </c>
      <c r="J361" s="238">
        <v>2</v>
      </c>
      <c r="K361" s="713">
        <v>8287.0499999999993</v>
      </c>
    </row>
    <row r="362" spans="1:11" ht="14.4" customHeight="1" x14ac:dyDescent="0.3">
      <c r="A362" s="680" t="s">
        <v>528</v>
      </c>
      <c r="B362" s="671" t="s">
        <v>530</v>
      </c>
      <c r="C362" s="705" t="s">
        <v>554</v>
      </c>
      <c r="D362" s="723" t="s">
        <v>555</v>
      </c>
      <c r="E362" s="705" t="s">
        <v>2356</v>
      </c>
      <c r="F362" s="723" t="s">
        <v>2357</v>
      </c>
      <c r="G362" s="705" t="s">
        <v>2804</v>
      </c>
      <c r="H362" s="705" t="s">
        <v>2805</v>
      </c>
      <c r="I362" s="238">
        <v>4119.0166666666664</v>
      </c>
      <c r="J362" s="238">
        <v>3</v>
      </c>
      <c r="K362" s="713">
        <v>12357.05</v>
      </c>
    </row>
    <row r="363" spans="1:11" ht="14.4" customHeight="1" x14ac:dyDescent="0.3">
      <c r="A363" s="680" t="s">
        <v>528</v>
      </c>
      <c r="B363" s="671" t="s">
        <v>530</v>
      </c>
      <c r="C363" s="705" t="s">
        <v>554</v>
      </c>
      <c r="D363" s="723" t="s">
        <v>555</v>
      </c>
      <c r="E363" s="705" t="s">
        <v>2356</v>
      </c>
      <c r="F363" s="723" t="s">
        <v>2357</v>
      </c>
      <c r="G363" s="705" t="s">
        <v>2806</v>
      </c>
      <c r="H363" s="705" t="s">
        <v>2807</v>
      </c>
      <c r="I363" s="238">
        <v>17838.02</v>
      </c>
      <c r="J363" s="238">
        <v>1</v>
      </c>
      <c r="K363" s="713">
        <v>17838.02</v>
      </c>
    </row>
    <row r="364" spans="1:11" ht="14.4" customHeight="1" x14ac:dyDescent="0.3">
      <c r="A364" s="680" t="s">
        <v>528</v>
      </c>
      <c r="B364" s="671" t="s">
        <v>530</v>
      </c>
      <c r="C364" s="705" t="s">
        <v>554</v>
      </c>
      <c r="D364" s="723" t="s">
        <v>555</v>
      </c>
      <c r="E364" s="705" t="s">
        <v>2356</v>
      </c>
      <c r="F364" s="723" t="s">
        <v>2357</v>
      </c>
      <c r="G364" s="705" t="s">
        <v>2808</v>
      </c>
      <c r="H364" s="705" t="s">
        <v>2809</v>
      </c>
      <c r="I364" s="238">
        <v>2808.68</v>
      </c>
      <c r="J364" s="238">
        <v>2</v>
      </c>
      <c r="K364" s="713">
        <v>5617.36</v>
      </c>
    </row>
    <row r="365" spans="1:11" ht="14.4" customHeight="1" x14ac:dyDescent="0.3">
      <c r="A365" s="680" t="s">
        <v>528</v>
      </c>
      <c r="B365" s="671" t="s">
        <v>530</v>
      </c>
      <c r="C365" s="705" t="s">
        <v>554</v>
      </c>
      <c r="D365" s="723" t="s">
        <v>555</v>
      </c>
      <c r="E365" s="705" t="s">
        <v>2356</v>
      </c>
      <c r="F365" s="723" t="s">
        <v>2357</v>
      </c>
      <c r="G365" s="705" t="s">
        <v>2810</v>
      </c>
      <c r="H365" s="705" t="s">
        <v>2811</v>
      </c>
      <c r="I365" s="238">
        <v>2808.68</v>
      </c>
      <c r="J365" s="238">
        <v>2</v>
      </c>
      <c r="K365" s="713">
        <v>5617.36</v>
      </c>
    </row>
    <row r="366" spans="1:11" ht="14.4" customHeight="1" x14ac:dyDescent="0.3">
      <c r="A366" s="680" t="s">
        <v>528</v>
      </c>
      <c r="B366" s="671" t="s">
        <v>530</v>
      </c>
      <c r="C366" s="705" t="s">
        <v>554</v>
      </c>
      <c r="D366" s="723" t="s">
        <v>555</v>
      </c>
      <c r="E366" s="705" t="s">
        <v>2356</v>
      </c>
      <c r="F366" s="723" t="s">
        <v>2357</v>
      </c>
      <c r="G366" s="705" t="s">
        <v>2812</v>
      </c>
      <c r="H366" s="705" t="s">
        <v>2813</v>
      </c>
      <c r="I366" s="238">
        <v>2808.68</v>
      </c>
      <c r="J366" s="238">
        <v>4</v>
      </c>
      <c r="K366" s="713">
        <v>11234.72</v>
      </c>
    </row>
    <row r="367" spans="1:11" ht="14.4" customHeight="1" x14ac:dyDescent="0.3">
      <c r="A367" s="680" t="s">
        <v>528</v>
      </c>
      <c r="B367" s="671" t="s">
        <v>530</v>
      </c>
      <c r="C367" s="705" t="s">
        <v>554</v>
      </c>
      <c r="D367" s="723" t="s">
        <v>555</v>
      </c>
      <c r="E367" s="705" t="s">
        <v>2356</v>
      </c>
      <c r="F367" s="723" t="s">
        <v>2357</v>
      </c>
      <c r="G367" s="705" t="s">
        <v>2814</v>
      </c>
      <c r="H367" s="705" t="s">
        <v>2815</v>
      </c>
      <c r="I367" s="238">
        <v>2808.68</v>
      </c>
      <c r="J367" s="238">
        <v>1</v>
      </c>
      <c r="K367" s="713">
        <v>2808.68</v>
      </c>
    </row>
    <row r="368" spans="1:11" ht="14.4" customHeight="1" x14ac:dyDescent="0.3">
      <c r="A368" s="680" t="s">
        <v>528</v>
      </c>
      <c r="B368" s="671" t="s">
        <v>530</v>
      </c>
      <c r="C368" s="705" t="s">
        <v>554</v>
      </c>
      <c r="D368" s="723" t="s">
        <v>555</v>
      </c>
      <c r="E368" s="705" t="s">
        <v>2356</v>
      </c>
      <c r="F368" s="723" t="s">
        <v>2357</v>
      </c>
      <c r="G368" s="705" t="s">
        <v>2816</v>
      </c>
      <c r="H368" s="705" t="s">
        <v>2817</v>
      </c>
      <c r="I368" s="238">
        <v>1419.3</v>
      </c>
      <c r="J368" s="238">
        <v>1</v>
      </c>
      <c r="K368" s="713">
        <v>1419.3</v>
      </c>
    </row>
    <row r="369" spans="1:11" ht="14.4" customHeight="1" x14ac:dyDescent="0.3">
      <c r="A369" s="680" t="s">
        <v>528</v>
      </c>
      <c r="B369" s="671" t="s">
        <v>530</v>
      </c>
      <c r="C369" s="705" t="s">
        <v>554</v>
      </c>
      <c r="D369" s="723" t="s">
        <v>555</v>
      </c>
      <c r="E369" s="705" t="s">
        <v>2356</v>
      </c>
      <c r="F369" s="723" t="s">
        <v>2357</v>
      </c>
      <c r="G369" s="705" t="s">
        <v>2818</v>
      </c>
      <c r="H369" s="705" t="s">
        <v>2819</v>
      </c>
      <c r="I369" s="238">
        <v>1419.3</v>
      </c>
      <c r="J369" s="238">
        <v>1</v>
      </c>
      <c r="K369" s="713">
        <v>1419.3</v>
      </c>
    </row>
    <row r="370" spans="1:11" ht="14.4" customHeight="1" x14ac:dyDescent="0.3">
      <c r="A370" s="680" t="s">
        <v>528</v>
      </c>
      <c r="B370" s="671" t="s">
        <v>530</v>
      </c>
      <c r="C370" s="705" t="s">
        <v>554</v>
      </c>
      <c r="D370" s="723" t="s">
        <v>555</v>
      </c>
      <c r="E370" s="705" t="s">
        <v>2356</v>
      </c>
      <c r="F370" s="723" t="s">
        <v>2357</v>
      </c>
      <c r="G370" s="705" t="s">
        <v>2820</v>
      </c>
      <c r="H370" s="705" t="s">
        <v>2821</v>
      </c>
      <c r="I370" s="238">
        <v>1547.095</v>
      </c>
      <c r="J370" s="238">
        <v>3</v>
      </c>
      <c r="K370" s="713">
        <v>4641.3999999999996</v>
      </c>
    </row>
    <row r="371" spans="1:11" ht="14.4" customHeight="1" x14ac:dyDescent="0.3">
      <c r="A371" s="680" t="s">
        <v>528</v>
      </c>
      <c r="B371" s="671" t="s">
        <v>530</v>
      </c>
      <c r="C371" s="705" t="s">
        <v>554</v>
      </c>
      <c r="D371" s="723" t="s">
        <v>555</v>
      </c>
      <c r="E371" s="705" t="s">
        <v>2356</v>
      </c>
      <c r="F371" s="723" t="s">
        <v>2357</v>
      </c>
      <c r="G371" s="705" t="s">
        <v>2822</v>
      </c>
      <c r="H371" s="705" t="s">
        <v>2823</v>
      </c>
      <c r="I371" s="238">
        <v>3162.5</v>
      </c>
      <c r="J371" s="238">
        <v>2</v>
      </c>
      <c r="K371" s="713">
        <v>6325</v>
      </c>
    </row>
    <row r="372" spans="1:11" ht="14.4" customHeight="1" x14ac:dyDescent="0.3">
      <c r="A372" s="680" t="s">
        <v>528</v>
      </c>
      <c r="B372" s="671" t="s">
        <v>530</v>
      </c>
      <c r="C372" s="705" t="s">
        <v>554</v>
      </c>
      <c r="D372" s="723" t="s">
        <v>555</v>
      </c>
      <c r="E372" s="705" t="s">
        <v>2356</v>
      </c>
      <c r="F372" s="723" t="s">
        <v>2357</v>
      </c>
      <c r="G372" s="705" t="s">
        <v>2824</v>
      </c>
      <c r="H372" s="705" t="s">
        <v>2825</v>
      </c>
      <c r="I372" s="238">
        <v>1885.56</v>
      </c>
      <c r="J372" s="238">
        <v>1</v>
      </c>
      <c r="K372" s="713">
        <v>1885.56</v>
      </c>
    </row>
    <row r="373" spans="1:11" ht="14.4" customHeight="1" x14ac:dyDescent="0.3">
      <c r="A373" s="680" t="s">
        <v>528</v>
      </c>
      <c r="B373" s="671" t="s">
        <v>530</v>
      </c>
      <c r="C373" s="705" t="s">
        <v>554</v>
      </c>
      <c r="D373" s="723" t="s">
        <v>555</v>
      </c>
      <c r="E373" s="705" t="s">
        <v>2356</v>
      </c>
      <c r="F373" s="723" t="s">
        <v>2357</v>
      </c>
      <c r="G373" s="705" t="s">
        <v>2826</v>
      </c>
      <c r="H373" s="705" t="s">
        <v>2827</v>
      </c>
      <c r="I373" s="238">
        <v>2033.76</v>
      </c>
      <c r="J373" s="238">
        <v>1</v>
      </c>
      <c r="K373" s="713">
        <v>2033.76</v>
      </c>
    </row>
    <row r="374" spans="1:11" ht="14.4" customHeight="1" x14ac:dyDescent="0.3">
      <c r="A374" s="680" t="s">
        <v>528</v>
      </c>
      <c r="B374" s="671" t="s">
        <v>530</v>
      </c>
      <c r="C374" s="705" t="s">
        <v>554</v>
      </c>
      <c r="D374" s="723" t="s">
        <v>555</v>
      </c>
      <c r="E374" s="705" t="s">
        <v>2356</v>
      </c>
      <c r="F374" s="723" t="s">
        <v>2357</v>
      </c>
      <c r="G374" s="705" t="s">
        <v>2828</v>
      </c>
      <c r="H374" s="705" t="s">
        <v>2829</v>
      </c>
      <c r="I374" s="238">
        <v>2033.76</v>
      </c>
      <c r="J374" s="238">
        <v>1</v>
      </c>
      <c r="K374" s="713">
        <v>2033.76</v>
      </c>
    </row>
    <row r="375" spans="1:11" ht="14.4" customHeight="1" x14ac:dyDescent="0.3">
      <c r="A375" s="680" t="s">
        <v>528</v>
      </c>
      <c r="B375" s="671" t="s">
        <v>530</v>
      </c>
      <c r="C375" s="705" t="s">
        <v>554</v>
      </c>
      <c r="D375" s="723" t="s">
        <v>555</v>
      </c>
      <c r="E375" s="705" t="s">
        <v>2356</v>
      </c>
      <c r="F375" s="723" t="s">
        <v>2357</v>
      </c>
      <c r="G375" s="705" t="s">
        <v>2830</v>
      </c>
      <c r="H375" s="705" t="s">
        <v>2831</v>
      </c>
      <c r="I375" s="238">
        <v>2227.56</v>
      </c>
      <c r="J375" s="238">
        <v>1</v>
      </c>
      <c r="K375" s="713">
        <v>2227.56</v>
      </c>
    </row>
    <row r="376" spans="1:11" ht="14.4" customHeight="1" x14ac:dyDescent="0.3">
      <c r="A376" s="680" t="s">
        <v>528</v>
      </c>
      <c r="B376" s="671" t="s">
        <v>530</v>
      </c>
      <c r="C376" s="705" t="s">
        <v>554</v>
      </c>
      <c r="D376" s="723" t="s">
        <v>555</v>
      </c>
      <c r="E376" s="705" t="s">
        <v>2356</v>
      </c>
      <c r="F376" s="723" t="s">
        <v>2357</v>
      </c>
      <c r="G376" s="705" t="s">
        <v>2832</v>
      </c>
      <c r="H376" s="705" t="s">
        <v>2833</v>
      </c>
      <c r="I376" s="238">
        <v>2033.76</v>
      </c>
      <c r="J376" s="238">
        <v>1</v>
      </c>
      <c r="K376" s="713">
        <v>2033.76</v>
      </c>
    </row>
    <row r="377" spans="1:11" ht="14.4" customHeight="1" x14ac:dyDescent="0.3">
      <c r="A377" s="680" t="s">
        <v>528</v>
      </c>
      <c r="B377" s="671" t="s">
        <v>530</v>
      </c>
      <c r="C377" s="705" t="s">
        <v>554</v>
      </c>
      <c r="D377" s="723" t="s">
        <v>555</v>
      </c>
      <c r="E377" s="705" t="s">
        <v>2356</v>
      </c>
      <c r="F377" s="723" t="s">
        <v>2357</v>
      </c>
      <c r="G377" s="705" t="s">
        <v>2834</v>
      </c>
      <c r="H377" s="705" t="s">
        <v>2835</v>
      </c>
      <c r="I377" s="238">
        <v>10780</v>
      </c>
      <c r="J377" s="238">
        <v>1</v>
      </c>
      <c r="K377" s="713">
        <v>10780</v>
      </c>
    </row>
    <row r="378" spans="1:11" ht="14.4" customHeight="1" x14ac:dyDescent="0.3">
      <c r="A378" s="680" t="s">
        <v>528</v>
      </c>
      <c r="B378" s="671" t="s">
        <v>530</v>
      </c>
      <c r="C378" s="705" t="s">
        <v>554</v>
      </c>
      <c r="D378" s="723" t="s">
        <v>555</v>
      </c>
      <c r="E378" s="705" t="s">
        <v>2356</v>
      </c>
      <c r="F378" s="723" t="s">
        <v>2357</v>
      </c>
      <c r="G378" s="705" t="s">
        <v>2836</v>
      </c>
      <c r="H378" s="705" t="s">
        <v>2837</v>
      </c>
      <c r="I378" s="238">
        <v>225.5</v>
      </c>
      <c r="J378" s="238">
        <v>20</v>
      </c>
      <c r="K378" s="713">
        <v>4510</v>
      </c>
    </row>
    <row r="379" spans="1:11" ht="14.4" customHeight="1" x14ac:dyDescent="0.3">
      <c r="A379" s="680" t="s">
        <v>528</v>
      </c>
      <c r="B379" s="671" t="s">
        <v>530</v>
      </c>
      <c r="C379" s="705" t="s">
        <v>554</v>
      </c>
      <c r="D379" s="723" t="s">
        <v>555</v>
      </c>
      <c r="E379" s="705" t="s">
        <v>2356</v>
      </c>
      <c r="F379" s="723" t="s">
        <v>2357</v>
      </c>
      <c r="G379" s="705" t="s">
        <v>2838</v>
      </c>
      <c r="H379" s="705" t="s">
        <v>2839</v>
      </c>
      <c r="I379" s="238">
        <v>610.5</v>
      </c>
      <c r="J379" s="238">
        <v>1</v>
      </c>
      <c r="K379" s="713">
        <v>610.5</v>
      </c>
    </row>
    <row r="380" spans="1:11" ht="14.4" customHeight="1" x14ac:dyDescent="0.3">
      <c r="A380" s="680" t="s">
        <v>528</v>
      </c>
      <c r="B380" s="671" t="s">
        <v>530</v>
      </c>
      <c r="C380" s="705" t="s">
        <v>554</v>
      </c>
      <c r="D380" s="723" t="s">
        <v>555</v>
      </c>
      <c r="E380" s="705" t="s">
        <v>2356</v>
      </c>
      <c r="F380" s="723" t="s">
        <v>2357</v>
      </c>
      <c r="G380" s="705" t="s">
        <v>2840</v>
      </c>
      <c r="H380" s="705" t="s">
        <v>2841</v>
      </c>
      <c r="I380" s="238">
        <v>610.5</v>
      </c>
      <c r="J380" s="238">
        <v>6</v>
      </c>
      <c r="K380" s="713">
        <v>3663</v>
      </c>
    </row>
    <row r="381" spans="1:11" ht="14.4" customHeight="1" x14ac:dyDescent="0.3">
      <c r="A381" s="680" t="s">
        <v>528</v>
      </c>
      <c r="B381" s="671" t="s">
        <v>530</v>
      </c>
      <c r="C381" s="705" t="s">
        <v>554</v>
      </c>
      <c r="D381" s="723" t="s">
        <v>555</v>
      </c>
      <c r="E381" s="705" t="s">
        <v>2356</v>
      </c>
      <c r="F381" s="723" t="s">
        <v>2357</v>
      </c>
      <c r="G381" s="705" t="s">
        <v>2842</v>
      </c>
      <c r="H381" s="705" t="s">
        <v>2843</v>
      </c>
      <c r="I381" s="238">
        <v>610.5</v>
      </c>
      <c r="J381" s="238">
        <v>1</v>
      </c>
      <c r="K381" s="713">
        <v>610.5</v>
      </c>
    </row>
    <row r="382" spans="1:11" ht="14.4" customHeight="1" x14ac:dyDescent="0.3">
      <c r="A382" s="680" t="s">
        <v>528</v>
      </c>
      <c r="B382" s="671" t="s">
        <v>530</v>
      </c>
      <c r="C382" s="705" t="s">
        <v>554</v>
      </c>
      <c r="D382" s="723" t="s">
        <v>555</v>
      </c>
      <c r="E382" s="705" t="s">
        <v>2356</v>
      </c>
      <c r="F382" s="723" t="s">
        <v>2357</v>
      </c>
      <c r="G382" s="705" t="s">
        <v>2844</v>
      </c>
      <c r="H382" s="705" t="s">
        <v>2845</v>
      </c>
      <c r="I382" s="238">
        <v>610.5</v>
      </c>
      <c r="J382" s="238">
        <v>1</v>
      </c>
      <c r="K382" s="713">
        <v>610.5</v>
      </c>
    </row>
    <row r="383" spans="1:11" ht="14.4" customHeight="1" x14ac:dyDescent="0.3">
      <c r="A383" s="680" t="s">
        <v>528</v>
      </c>
      <c r="B383" s="671" t="s">
        <v>530</v>
      </c>
      <c r="C383" s="705" t="s">
        <v>554</v>
      </c>
      <c r="D383" s="723" t="s">
        <v>555</v>
      </c>
      <c r="E383" s="705" t="s">
        <v>2356</v>
      </c>
      <c r="F383" s="723" t="s">
        <v>2357</v>
      </c>
      <c r="G383" s="705" t="s">
        <v>2846</v>
      </c>
      <c r="H383" s="705" t="s">
        <v>2847</v>
      </c>
      <c r="I383" s="238">
        <v>610.5</v>
      </c>
      <c r="J383" s="238">
        <v>2</v>
      </c>
      <c r="K383" s="713">
        <v>1221</v>
      </c>
    </row>
    <row r="384" spans="1:11" ht="14.4" customHeight="1" x14ac:dyDescent="0.3">
      <c r="A384" s="680" t="s">
        <v>528</v>
      </c>
      <c r="B384" s="671" t="s">
        <v>530</v>
      </c>
      <c r="C384" s="705" t="s">
        <v>554</v>
      </c>
      <c r="D384" s="723" t="s">
        <v>555</v>
      </c>
      <c r="E384" s="705" t="s">
        <v>2356</v>
      </c>
      <c r="F384" s="723" t="s">
        <v>2357</v>
      </c>
      <c r="G384" s="705" t="s">
        <v>2848</v>
      </c>
      <c r="H384" s="705" t="s">
        <v>2849</v>
      </c>
      <c r="I384" s="238">
        <v>610.5</v>
      </c>
      <c r="J384" s="238">
        <v>1</v>
      </c>
      <c r="K384" s="713">
        <v>610.5</v>
      </c>
    </row>
    <row r="385" spans="1:11" ht="14.4" customHeight="1" x14ac:dyDescent="0.3">
      <c r="A385" s="680" t="s">
        <v>528</v>
      </c>
      <c r="B385" s="671" t="s">
        <v>530</v>
      </c>
      <c r="C385" s="705" t="s">
        <v>554</v>
      </c>
      <c r="D385" s="723" t="s">
        <v>555</v>
      </c>
      <c r="E385" s="705" t="s">
        <v>2356</v>
      </c>
      <c r="F385" s="723" t="s">
        <v>2357</v>
      </c>
      <c r="G385" s="705" t="s">
        <v>2850</v>
      </c>
      <c r="H385" s="705" t="s">
        <v>2851</v>
      </c>
      <c r="I385" s="238">
        <v>1885.57</v>
      </c>
      <c r="J385" s="238">
        <v>2</v>
      </c>
      <c r="K385" s="713">
        <v>3771.13</v>
      </c>
    </row>
    <row r="386" spans="1:11" ht="14.4" customHeight="1" x14ac:dyDescent="0.3">
      <c r="A386" s="680" t="s">
        <v>528</v>
      </c>
      <c r="B386" s="671" t="s">
        <v>530</v>
      </c>
      <c r="C386" s="705" t="s">
        <v>554</v>
      </c>
      <c r="D386" s="723" t="s">
        <v>555</v>
      </c>
      <c r="E386" s="705" t="s">
        <v>2356</v>
      </c>
      <c r="F386" s="723" t="s">
        <v>2357</v>
      </c>
      <c r="G386" s="705" t="s">
        <v>2852</v>
      </c>
      <c r="H386" s="705" t="s">
        <v>2853</v>
      </c>
      <c r="I386" s="238">
        <v>4143.5249999999996</v>
      </c>
      <c r="J386" s="238">
        <v>2</v>
      </c>
      <c r="K386" s="713">
        <v>8287.0499999999993</v>
      </c>
    </row>
    <row r="387" spans="1:11" ht="14.4" customHeight="1" x14ac:dyDescent="0.3">
      <c r="A387" s="680" t="s">
        <v>528</v>
      </c>
      <c r="B387" s="671" t="s">
        <v>530</v>
      </c>
      <c r="C387" s="705" t="s">
        <v>554</v>
      </c>
      <c r="D387" s="723" t="s">
        <v>555</v>
      </c>
      <c r="E387" s="705" t="s">
        <v>2356</v>
      </c>
      <c r="F387" s="723" t="s">
        <v>2357</v>
      </c>
      <c r="G387" s="705" t="s">
        <v>2854</v>
      </c>
      <c r="H387" s="705" t="s">
        <v>2855</v>
      </c>
      <c r="I387" s="238">
        <v>1838.4949999999999</v>
      </c>
      <c r="J387" s="238">
        <v>2</v>
      </c>
      <c r="K387" s="713">
        <v>3676.99</v>
      </c>
    </row>
    <row r="388" spans="1:11" ht="14.4" customHeight="1" x14ac:dyDescent="0.3">
      <c r="A388" s="680" t="s">
        <v>528</v>
      </c>
      <c r="B388" s="671" t="s">
        <v>530</v>
      </c>
      <c r="C388" s="705" t="s">
        <v>554</v>
      </c>
      <c r="D388" s="723" t="s">
        <v>555</v>
      </c>
      <c r="E388" s="705" t="s">
        <v>2356</v>
      </c>
      <c r="F388" s="723" t="s">
        <v>2357</v>
      </c>
      <c r="G388" s="705" t="s">
        <v>2856</v>
      </c>
      <c r="H388" s="705" t="s">
        <v>2857</v>
      </c>
      <c r="I388" s="238">
        <v>1907.47</v>
      </c>
      <c r="J388" s="238">
        <v>1</v>
      </c>
      <c r="K388" s="713">
        <v>1907.47</v>
      </c>
    </row>
    <row r="389" spans="1:11" ht="14.4" customHeight="1" x14ac:dyDescent="0.3">
      <c r="A389" s="680" t="s">
        <v>528</v>
      </c>
      <c r="B389" s="671" t="s">
        <v>530</v>
      </c>
      <c r="C389" s="705" t="s">
        <v>554</v>
      </c>
      <c r="D389" s="723" t="s">
        <v>555</v>
      </c>
      <c r="E389" s="705" t="s">
        <v>2356</v>
      </c>
      <c r="F389" s="723" t="s">
        <v>2357</v>
      </c>
      <c r="G389" s="705" t="s">
        <v>2858</v>
      </c>
      <c r="H389" s="705" t="s">
        <v>2859</v>
      </c>
      <c r="I389" s="238">
        <v>118.59</v>
      </c>
      <c r="J389" s="238">
        <v>10</v>
      </c>
      <c r="K389" s="713">
        <v>1185.8800000000001</v>
      </c>
    </row>
    <row r="390" spans="1:11" ht="14.4" customHeight="1" x14ac:dyDescent="0.3">
      <c r="A390" s="680" t="s">
        <v>528</v>
      </c>
      <c r="B390" s="671" t="s">
        <v>530</v>
      </c>
      <c r="C390" s="705" t="s">
        <v>554</v>
      </c>
      <c r="D390" s="723" t="s">
        <v>555</v>
      </c>
      <c r="E390" s="705" t="s">
        <v>2356</v>
      </c>
      <c r="F390" s="723" t="s">
        <v>2357</v>
      </c>
      <c r="G390" s="705" t="s">
        <v>2860</v>
      </c>
      <c r="H390" s="705" t="s">
        <v>2861</v>
      </c>
      <c r="I390" s="238">
        <v>100.29</v>
      </c>
      <c r="J390" s="238">
        <v>3</v>
      </c>
      <c r="K390" s="713">
        <v>300.87</v>
      </c>
    </row>
    <row r="391" spans="1:11" ht="14.4" customHeight="1" x14ac:dyDescent="0.3">
      <c r="A391" s="680" t="s">
        <v>528</v>
      </c>
      <c r="B391" s="671" t="s">
        <v>530</v>
      </c>
      <c r="C391" s="705" t="s">
        <v>554</v>
      </c>
      <c r="D391" s="723" t="s">
        <v>555</v>
      </c>
      <c r="E391" s="705" t="s">
        <v>2356</v>
      </c>
      <c r="F391" s="723" t="s">
        <v>2357</v>
      </c>
      <c r="G391" s="705" t="s">
        <v>2862</v>
      </c>
      <c r="H391" s="705" t="s">
        <v>2863</v>
      </c>
      <c r="I391" s="238">
        <v>1838.51</v>
      </c>
      <c r="J391" s="238">
        <v>2</v>
      </c>
      <c r="K391" s="713">
        <v>3677.02</v>
      </c>
    </row>
    <row r="392" spans="1:11" ht="14.4" customHeight="1" x14ac:dyDescent="0.3">
      <c r="A392" s="680" t="s">
        <v>528</v>
      </c>
      <c r="B392" s="671" t="s">
        <v>530</v>
      </c>
      <c r="C392" s="705" t="s">
        <v>554</v>
      </c>
      <c r="D392" s="723" t="s">
        <v>555</v>
      </c>
      <c r="E392" s="705" t="s">
        <v>2356</v>
      </c>
      <c r="F392" s="723" t="s">
        <v>2357</v>
      </c>
      <c r="G392" s="705" t="s">
        <v>2864</v>
      </c>
      <c r="H392" s="705" t="s">
        <v>2865</v>
      </c>
      <c r="I392" s="238">
        <v>1804.61</v>
      </c>
      <c r="J392" s="238">
        <v>1</v>
      </c>
      <c r="K392" s="713">
        <v>1804.61</v>
      </c>
    </row>
    <row r="393" spans="1:11" ht="14.4" customHeight="1" x14ac:dyDescent="0.3">
      <c r="A393" s="680" t="s">
        <v>528</v>
      </c>
      <c r="B393" s="671" t="s">
        <v>530</v>
      </c>
      <c r="C393" s="705" t="s">
        <v>554</v>
      </c>
      <c r="D393" s="723" t="s">
        <v>555</v>
      </c>
      <c r="E393" s="705" t="s">
        <v>2356</v>
      </c>
      <c r="F393" s="723" t="s">
        <v>2357</v>
      </c>
      <c r="G393" s="705" t="s">
        <v>2866</v>
      </c>
      <c r="H393" s="705" t="s">
        <v>2867</v>
      </c>
      <c r="I393" s="238">
        <v>60.39</v>
      </c>
      <c r="J393" s="238">
        <v>10</v>
      </c>
      <c r="K393" s="713">
        <v>603.87</v>
      </c>
    </row>
    <row r="394" spans="1:11" ht="14.4" customHeight="1" x14ac:dyDescent="0.3">
      <c r="A394" s="680" t="s">
        <v>528</v>
      </c>
      <c r="B394" s="671" t="s">
        <v>530</v>
      </c>
      <c r="C394" s="705" t="s">
        <v>554</v>
      </c>
      <c r="D394" s="723" t="s">
        <v>555</v>
      </c>
      <c r="E394" s="705" t="s">
        <v>2356</v>
      </c>
      <c r="F394" s="723" t="s">
        <v>2357</v>
      </c>
      <c r="G394" s="705" t="s">
        <v>2868</v>
      </c>
      <c r="H394" s="705" t="s">
        <v>2869</v>
      </c>
      <c r="I394" s="238">
        <v>117.825</v>
      </c>
      <c r="J394" s="238">
        <v>4</v>
      </c>
      <c r="K394" s="713">
        <v>469.76</v>
      </c>
    </row>
    <row r="395" spans="1:11" ht="14.4" customHeight="1" x14ac:dyDescent="0.3">
      <c r="A395" s="680" t="s">
        <v>528</v>
      </c>
      <c r="B395" s="671" t="s">
        <v>530</v>
      </c>
      <c r="C395" s="705" t="s">
        <v>554</v>
      </c>
      <c r="D395" s="723" t="s">
        <v>555</v>
      </c>
      <c r="E395" s="705" t="s">
        <v>2356</v>
      </c>
      <c r="F395" s="723" t="s">
        <v>2357</v>
      </c>
      <c r="G395" s="705" t="s">
        <v>2870</v>
      </c>
      <c r="H395" s="705" t="s">
        <v>2871</v>
      </c>
      <c r="I395" s="238">
        <v>117.44499999999999</v>
      </c>
      <c r="J395" s="238">
        <v>3</v>
      </c>
      <c r="K395" s="713">
        <v>351.18</v>
      </c>
    </row>
    <row r="396" spans="1:11" ht="14.4" customHeight="1" x14ac:dyDescent="0.3">
      <c r="A396" s="680" t="s">
        <v>528</v>
      </c>
      <c r="B396" s="671" t="s">
        <v>530</v>
      </c>
      <c r="C396" s="705" t="s">
        <v>554</v>
      </c>
      <c r="D396" s="723" t="s">
        <v>555</v>
      </c>
      <c r="E396" s="705" t="s">
        <v>2356</v>
      </c>
      <c r="F396" s="723" t="s">
        <v>2357</v>
      </c>
      <c r="G396" s="705" t="s">
        <v>2872</v>
      </c>
      <c r="H396" s="705" t="s">
        <v>2873</v>
      </c>
      <c r="I396" s="238">
        <v>606.48</v>
      </c>
      <c r="J396" s="238">
        <v>1</v>
      </c>
      <c r="K396" s="713">
        <v>606.48</v>
      </c>
    </row>
    <row r="397" spans="1:11" ht="14.4" customHeight="1" x14ac:dyDescent="0.3">
      <c r="A397" s="680" t="s">
        <v>528</v>
      </c>
      <c r="B397" s="671" t="s">
        <v>530</v>
      </c>
      <c r="C397" s="705" t="s">
        <v>554</v>
      </c>
      <c r="D397" s="723" t="s">
        <v>555</v>
      </c>
      <c r="E397" s="705" t="s">
        <v>2356</v>
      </c>
      <c r="F397" s="723" t="s">
        <v>2357</v>
      </c>
      <c r="G397" s="705" t="s">
        <v>2874</v>
      </c>
      <c r="H397" s="705" t="s">
        <v>2875</v>
      </c>
      <c r="I397" s="238">
        <v>1907.47</v>
      </c>
      <c r="J397" s="238">
        <v>1</v>
      </c>
      <c r="K397" s="713">
        <v>1907.47</v>
      </c>
    </row>
    <row r="398" spans="1:11" ht="14.4" customHeight="1" x14ac:dyDescent="0.3">
      <c r="A398" s="680" t="s">
        <v>528</v>
      </c>
      <c r="B398" s="671" t="s">
        <v>530</v>
      </c>
      <c r="C398" s="705" t="s">
        <v>554</v>
      </c>
      <c r="D398" s="723" t="s">
        <v>555</v>
      </c>
      <c r="E398" s="705" t="s">
        <v>2356</v>
      </c>
      <c r="F398" s="723" t="s">
        <v>2357</v>
      </c>
      <c r="G398" s="705" t="s">
        <v>2876</v>
      </c>
      <c r="H398" s="705" t="s">
        <v>2877</v>
      </c>
      <c r="I398" s="238">
        <v>606.48</v>
      </c>
      <c r="J398" s="238">
        <v>1</v>
      </c>
      <c r="K398" s="713">
        <v>606.48</v>
      </c>
    </row>
    <row r="399" spans="1:11" ht="14.4" customHeight="1" x14ac:dyDescent="0.3">
      <c r="A399" s="680" t="s">
        <v>528</v>
      </c>
      <c r="B399" s="671" t="s">
        <v>530</v>
      </c>
      <c r="C399" s="705" t="s">
        <v>554</v>
      </c>
      <c r="D399" s="723" t="s">
        <v>555</v>
      </c>
      <c r="E399" s="705" t="s">
        <v>2356</v>
      </c>
      <c r="F399" s="723" t="s">
        <v>2357</v>
      </c>
      <c r="G399" s="705" t="s">
        <v>2878</v>
      </c>
      <c r="H399" s="705" t="s">
        <v>2879</v>
      </c>
      <c r="I399" s="238">
        <v>7044.9</v>
      </c>
      <c r="J399" s="238">
        <v>5</v>
      </c>
      <c r="K399" s="713">
        <v>35224.5</v>
      </c>
    </row>
    <row r="400" spans="1:11" ht="14.4" customHeight="1" x14ac:dyDescent="0.3">
      <c r="A400" s="680" t="s">
        <v>528</v>
      </c>
      <c r="B400" s="671" t="s">
        <v>530</v>
      </c>
      <c r="C400" s="705" t="s">
        <v>554</v>
      </c>
      <c r="D400" s="723" t="s">
        <v>555</v>
      </c>
      <c r="E400" s="705" t="s">
        <v>2356</v>
      </c>
      <c r="F400" s="723" t="s">
        <v>2357</v>
      </c>
      <c r="G400" s="705" t="s">
        <v>2880</v>
      </c>
      <c r="H400" s="705" t="s">
        <v>2881</v>
      </c>
      <c r="I400" s="238">
        <v>10248.799999999999</v>
      </c>
      <c r="J400" s="238">
        <v>1</v>
      </c>
      <c r="K400" s="713">
        <v>10248.799999999999</v>
      </c>
    </row>
    <row r="401" spans="1:11" ht="14.4" customHeight="1" x14ac:dyDescent="0.3">
      <c r="A401" s="680" t="s">
        <v>528</v>
      </c>
      <c r="B401" s="671" t="s">
        <v>530</v>
      </c>
      <c r="C401" s="705" t="s">
        <v>554</v>
      </c>
      <c r="D401" s="723" t="s">
        <v>555</v>
      </c>
      <c r="E401" s="705" t="s">
        <v>2356</v>
      </c>
      <c r="F401" s="723" t="s">
        <v>2357</v>
      </c>
      <c r="G401" s="705" t="s">
        <v>2882</v>
      </c>
      <c r="H401" s="705" t="s">
        <v>2883</v>
      </c>
      <c r="I401" s="238">
        <v>118.59</v>
      </c>
      <c r="J401" s="238">
        <v>1</v>
      </c>
      <c r="K401" s="713">
        <v>118.59</v>
      </c>
    </row>
    <row r="402" spans="1:11" ht="14.4" customHeight="1" x14ac:dyDescent="0.3">
      <c r="A402" s="680" t="s">
        <v>528</v>
      </c>
      <c r="B402" s="671" t="s">
        <v>530</v>
      </c>
      <c r="C402" s="705" t="s">
        <v>554</v>
      </c>
      <c r="D402" s="723" t="s">
        <v>555</v>
      </c>
      <c r="E402" s="705" t="s">
        <v>2356</v>
      </c>
      <c r="F402" s="723" t="s">
        <v>2357</v>
      </c>
      <c r="G402" s="705" t="s">
        <v>2884</v>
      </c>
      <c r="H402" s="705" t="s">
        <v>2885</v>
      </c>
      <c r="I402" s="238">
        <v>1858.54</v>
      </c>
      <c r="J402" s="238">
        <v>1</v>
      </c>
      <c r="K402" s="713">
        <v>1858.54</v>
      </c>
    </row>
    <row r="403" spans="1:11" ht="14.4" customHeight="1" x14ac:dyDescent="0.3">
      <c r="A403" s="680" t="s">
        <v>528</v>
      </c>
      <c r="B403" s="671" t="s">
        <v>530</v>
      </c>
      <c r="C403" s="705" t="s">
        <v>554</v>
      </c>
      <c r="D403" s="723" t="s">
        <v>555</v>
      </c>
      <c r="E403" s="705" t="s">
        <v>2356</v>
      </c>
      <c r="F403" s="723" t="s">
        <v>2357</v>
      </c>
      <c r="G403" s="705" t="s">
        <v>2886</v>
      </c>
      <c r="H403" s="705" t="s">
        <v>2887</v>
      </c>
      <c r="I403" s="238">
        <v>1885.56</v>
      </c>
      <c r="J403" s="238">
        <v>1</v>
      </c>
      <c r="K403" s="713">
        <v>1885.56</v>
      </c>
    </row>
    <row r="404" spans="1:11" ht="14.4" customHeight="1" x14ac:dyDescent="0.3">
      <c r="A404" s="680" t="s">
        <v>528</v>
      </c>
      <c r="B404" s="671" t="s">
        <v>530</v>
      </c>
      <c r="C404" s="705" t="s">
        <v>554</v>
      </c>
      <c r="D404" s="723" t="s">
        <v>555</v>
      </c>
      <c r="E404" s="705" t="s">
        <v>2356</v>
      </c>
      <c r="F404" s="723" t="s">
        <v>2357</v>
      </c>
      <c r="G404" s="705" t="s">
        <v>2888</v>
      </c>
      <c r="H404" s="705" t="s">
        <v>2889</v>
      </c>
      <c r="I404" s="238">
        <v>610.5</v>
      </c>
      <c r="J404" s="238">
        <v>4</v>
      </c>
      <c r="K404" s="713">
        <v>2442</v>
      </c>
    </row>
    <row r="405" spans="1:11" ht="14.4" customHeight="1" x14ac:dyDescent="0.3">
      <c r="A405" s="680" t="s">
        <v>528</v>
      </c>
      <c r="B405" s="671" t="s">
        <v>530</v>
      </c>
      <c r="C405" s="705" t="s">
        <v>554</v>
      </c>
      <c r="D405" s="723" t="s">
        <v>555</v>
      </c>
      <c r="E405" s="705" t="s">
        <v>2356</v>
      </c>
      <c r="F405" s="723" t="s">
        <v>2357</v>
      </c>
      <c r="G405" s="705" t="s">
        <v>2890</v>
      </c>
      <c r="H405" s="705" t="s">
        <v>2891</v>
      </c>
      <c r="I405" s="238">
        <v>3546.54</v>
      </c>
      <c r="J405" s="238">
        <v>1</v>
      </c>
      <c r="K405" s="713">
        <v>3546.54</v>
      </c>
    </row>
    <row r="406" spans="1:11" ht="14.4" customHeight="1" x14ac:dyDescent="0.3">
      <c r="A406" s="680" t="s">
        <v>528</v>
      </c>
      <c r="B406" s="671" t="s">
        <v>530</v>
      </c>
      <c r="C406" s="705" t="s">
        <v>554</v>
      </c>
      <c r="D406" s="723" t="s">
        <v>555</v>
      </c>
      <c r="E406" s="705" t="s">
        <v>2356</v>
      </c>
      <c r="F406" s="723" t="s">
        <v>2357</v>
      </c>
      <c r="G406" s="705" t="s">
        <v>2892</v>
      </c>
      <c r="H406" s="705" t="s">
        <v>2893</v>
      </c>
      <c r="I406" s="238">
        <v>610.5</v>
      </c>
      <c r="J406" s="238">
        <v>2</v>
      </c>
      <c r="K406" s="713">
        <v>1221</v>
      </c>
    </row>
    <row r="407" spans="1:11" ht="14.4" customHeight="1" x14ac:dyDescent="0.3">
      <c r="A407" s="680" t="s">
        <v>528</v>
      </c>
      <c r="B407" s="671" t="s">
        <v>530</v>
      </c>
      <c r="C407" s="705" t="s">
        <v>554</v>
      </c>
      <c r="D407" s="723" t="s">
        <v>555</v>
      </c>
      <c r="E407" s="705" t="s">
        <v>2356</v>
      </c>
      <c r="F407" s="723" t="s">
        <v>2357</v>
      </c>
      <c r="G407" s="705" t="s">
        <v>2894</v>
      </c>
      <c r="H407" s="705" t="s">
        <v>2895</v>
      </c>
      <c r="I407" s="238">
        <v>2024.33</v>
      </c>
      <c r="J407" s="238">
        <v>1</v>
      </c>
      <c r="K407" s="713">
        <v>2024.33</v>
      </c>
    </row>
    <row r="408" spans="1:11" ht="14.4" customHeight="1" x14ac:dyDescent="0.3">
      <c r="A408" s="680" t="s">
        <v>528</v>
      </c>
      <c r="B408" s="671" t="s">
        <v>530</v>
      </c>
      <c r="C408" s="705" t="s">
        <v>554</v>
      </c>
      <c r="D408" s="723" t="s">
        <v>555</v>
      </c>
      <c r="E408" s="705" t="s">
        <v>2356</v>
      </c>
      <c r="F408" s="723" t="s">
        <v>2357</v>
      </c>
      <c r="G408" s="705" t="s">
        <v>2896</v>
      </c>
      <c r="H408" s="705" t="s">
        <v>2897</v>
      </c>
      <c r="I408" s="238">
        <v>2808.68</v>
      </c>
      <c r="J408" s="238">
        <v>3</v>
      </c>
      <c r="K408" s="713">
        <v>8426.0399999999991</v>
      </c>
    </row>
    <row r="409" spans="1:11" ht="14.4" customHeight="1" x14ac:dyDescent="0.3">
      <c r="A409" s="680" t="s">
        <v>528</v>
      </c>
      <c r="B409" s="671" t="s">
        <v>530</v>
      </c>
      <c r="C409" s="705" t="s">
        <v>554</v>
      </c>
      <c r="D409" s="723" t="s">
        <v>555</v>
      </c>
      <c r="E409" s="705" t="s">
        <v>2356</v>
      </c>
      <c r="F409" s="723" t="s">
        <v>2357</v>
      </c>
      <c r="G409" s="705" t="s">
        <v>2898</v>
      </c>
      <c r="H409" s="705" t="s">
        <v>2899</v>
      </c>
      <c r="I409" s="238">
        <v>1274.52</v>
      </c>
      <c r="J409" s="238">
        <v>1</v>
      </c>
      <c r="K409" s="713">
        <v>1274.52</v>
      </c>
    </row>
    <row r="410" spans="1:11" ht="14.4" customHeight="1" x14ac:dyDescent="0.3">
      <c r="A410" s="680" t="s">
        <v>528</v>
      </c>
      <c r="B410" s="671" t="s">
        <v>530</v>
      </c>
      <c r="C410" s="705" t="s">
        <v>554</v>
      </c>
      <c r="D410" s="723" t="s">
        <v>555</v>
      </c>
      <c r="E410" s="705" t="s">
        <v>2356</v>
      </c>
      <c r="F410" s="723" t="s">
        <v>2357</v>
      </c>
      <c r="G410" s="705" t="s">
        <v>2900</v>
      </c>
      <c r="H410" s="705" t="s">
        <v>2901</v>
      </c>
      <c r="I410" s="238">
        <v>13067.82</v>
      </c>
      <c r="J410" s="238">
        <v>1</v>
      </c>
      <c r="K410" s="713">
        <v>13067.82</v>
      </c>
    </row>
    <row r="411" spans="1:11" ht="14.4" customHeight="1" x14ac:dyDescent="0.3">
      <c r="A411" s="680" t="s">
        <v>528</v>
      </c>
      <c r="B411" s="671" t="s">
        <v>530</v>
      </c>
      <c r="C411" s="705" t="s">
        <v>554</v>
      </c>
      <c r="D411" s="723" t="s">
        <v>555</v>
      </c>
      <c r="E411" s="705" t="s">
        <v>2356</v>
      </c>
      <c r="F411" s="723" t="s">
        <v>2357</v>
      </c>
      <c r="G411" s="705" t="s">
        <v>2902</v>
      </c>
      <c r="H411" s="705" t="s">
        <v>2903</v>
      </c>
      <c r="I411" s="238">
        <v>610.5</v>
      </c>
      <c r="J411" s="238">
        <v>1</v>
      </c>
      <c r="K411" s="713">
        <v>610.5</v>
      </c>
    </row>
    <row r="412" spans="1:11" ht="14.4" customHeight="1" x14ac:dyDescent="0.3">
      <c r="A412" s="680" t="s">
        <v>528</v>
      </c>
      <c r="B412" s="671" t="s">
        <v>530</v>
      </c>
      <c r="C412" s="705" t="s">
        <v>554</v>
      </c>
      <c r="D412" s="723" t="s">
        <v>555</v>
      </c>
      <c r="E412" s="705" t="s">
        <v>2356</v>
      </c>
      <c r="F412" s="723" t="s">
        <v>2357</v>
      </c>
      <c r="G412" s="705" t="s">
        <v>2904</v>
      </c>
      <c r="H412" s="705" t="s">
        <v>2905</v>
      </c>
      <c r="I412" s="238">
        <v>1274.52</v>
      </c>
      <c r="J412" s="238">
        <v>1</v>
      </c>
      <c r="K412" s="713">
        <v>1274.52</v>
      </c>
    </row>
    <row r="413" spans="1:11" ht="14.4" customHeight="1" x14ac:dyDescent="0.3">
      <c r="A413" s="680" t="s">
        <v>528</v>
      </c>
      <c r="B413" s="671" t="s">
        <v>530</v>
      </c>
      <c r="C413" s="705" t="s">
        <v>554</v>
      </c>
      <c r="D413" s="723" t="s">
        <v>555</v>
      </c>
      <c r="E413" s="705" t="s">
        <v>2356</v>
      </c>
      <c r="F413" s="723" t="s">
        <v>2357</v>
      </c>
      <c r="G413" s="705" t="s">
        <v>2906</v>
      </c>
      <c r="H413" s="705" t="s">
        <v>2907</v>
      </c>
      <c r="I413" s="238">
        <v>610.5</v>
      </c>
      <c r="J413" s="238">
        <v>1</v>
      </c>
      <c r="K413" s="713">
        <v>610.5</v>
      </c>
    </row>
    <row r="414" spans="1:11" ht="14.4" customHeight="1" x14ac:dyDescent="0.3">
      <c r="A414" s="680" t="s">
        <v>528</v>
      </c>
      <c r="B414" s="671" t="s">
        <v>530</v>
      </c>
      <c r="C414" s="705" t="s">
        <v>554</v>
      </c>
      <c r="D414" s="723" t="s">
        <v>555</v>
      </c>
      <c r="E414" s="705" t="s">
        <v>2356</v>
      </c>
      <c r="F414" s="723" t="s">
        <v>2357</v>
      </c>
      <c r="G414" s="705" t="s">
        <v>2908</v>
      </c>
      <c r="H414" s="705" t="s">
        <v>2909</v>
      </c>
      <c r="I414" s="238">
        <v>610.5</v>
      </c>
      <c r="J414" s="238">
        <v>1</v>
      </c>
      <c r="K414" s="713">
        <v>610.5</v>
      </c>
    </row>
    <row r="415" spans="1:11" ht="14.4" customHeight="1" x14ac:dyDescent="0.3">
      <c r="A415" s="680" t="s">
        <v>528</v>
      </c>
      <c r="B415" s="671" t="s">
        <v>530</v>
      </c>
      <c r="C415" s="705" t="s">
        <v>554</v>
      </c>
      <c r="D415" s="723" t="s">
        <v>555</v>
      </c>
      <c r="E415" s="705" t="s">
        <v>2356</v>
      </c>
      <c r="F415" s="723" t="s">
        <v>2357</v>
      </c>
      <c r="G415" s="705" t="s">
        <v>2910</v>
      </c>
      <c r="H415" s="705" t="s">
        <v>2911</v>
      </c>
      <c r="I415" s="238">
        <v>17838.02</v>
      </c>
      <c r="J415" s="238">
        <v>1</v>
      </c>
      <c r="K415" s="713">
        <v>17838.02</v>
      </c>
    </row>
    <row r="416" spans="1:11" ht="14.4" customHeight="1" x14ac:dyDescent="0.3">
      <c r="A416" s="680" t="s">
        <v>528</v>
      </c>
      <c r="B416" s="671" t="s">
        <v>530</v>
      </c>
      <c r="C416" s="705" t="s">
        <v>554</v>
      </c>
      <c r="D416" s="723" t="s">
        <v>555</v>
      </c>
      <c r="E416" s="705" t="s">
        <v>2356</v>
      </c>
      <c r="F416" s="723" t="s">
        <v>2357</v>
      </c>
      <c r="G416" s="705" t="s">
        <v>2912</v>
      </c>
      <c r="H416" s="705" t="s">
        <v>2913</v>
      </c>
      <c r="I416" s="238">
        <v>1547.095</v>
      </c>
      <c r="J416" s="238">
        <v>2</v>
      </c>
      <c r="K416" s="713">
        <v>3094.19</v>
      </c>
    </row>
    <row r="417" spans="1:11" ht="14.4" customHeight="1" x14ac:dyDescent="0.3">
      <c r="A417" s="680" t="s">
        <v>528</v>
      </c>
      <c r="B417" s="671" t="s">
        <v>530</v>
      </c>
      <c r="C417" s="705" t="s">
        <v>554</v>
      </c>
      <c r="D417" s="723" t="s">
        <v>555</v>
      </c>
      <c r="E417" s="705" t="s">
        <v>2356</v>
      </c>
      <c r="F417" s="723" t="s">
        <v>2357</v>
      </c>
      <c r="G417" s="705" t="s">
        <v>2914</v>
      </c>
      <c r="H417" s="705" t="s">
        <v>2915</v>
      </c>
      <c r="I417" s="238">
        <v>610.5</v>
      </c>
      <c r="J417" s="238">
        <v>1</v>
      </c>
      <c r="K417" s="713">
        <v>610.5</v>
      </c>
    </row>
    <row r="418" spans="1:11" ht="14.4" customHeight="1" x14ac:dyDescent="0.3">
      <c r="A418" s="680" t="s">
        <v>528</v>
      </c>
      <c r="B418" s="671" t="s">
        <v>530</v>
      </c>
      <c r="C418" s="705" t="s">
        <v>554</v>
      </c>
      <c r="D418" s="723" t="s">
        <v>555</v>
      </c>
      <c r="E418" s="705" t="s">
        <v>2356</v>
      </c>
      <c r="F418" s="723" t="s">
        <v>2357</v>
      </c>
      <c r="G418" s="705" t="s">
        <v>2916</v>
      </c>
      <c r="H418" s="705" t="s">
        <v>2917</v>
      </c>
      <c r="I418" s="238">
        <v>610.5</v>
      </c>
      <c r="J418" s="238">
        <v>2</v>
      </c>
      <c r="K418" s="713">
        <v>1221</v>
      </c>
    </row>
    <row r="419" spans="1:11" ht="14.4" customHeight="1" x14ac:dyDescent="0.3">
      <c r="A419" s="680" t="s">
        <v>528</v>
      </c>
      <c r="B419" s="671" t="s">
        <v>530</v>
      </c>
      <c r="C419" s="705" t="s">
        <v>554</v>
      </c>
      <c r="D419" s="723" t="s">
        <v>555</v>
      </c>
      <c r="E419" s="705" t="s">
        <v>2356</v>
      </c>
      <c r="F419" s="723" t="s">
        <v>2357</v>
      </c>
      <c r="G419" s="705" t="s">
        <v>2918</v>
      </c>
      <c r="H419" s="705" t="s">
        <v>2919</v>
      </c>
      <c r="I419" s="238">
        <v>118.59</v>
      </c>
      <c r="J419" s="238">
        <v>1</v>
      </c>
      <c r="K419" s="713">
        <v>118.59</v>
      </c>
    </row>
    <row r="420" spans="1:11" ht="14.4" customHeight="1" x14ac:dyDescent="0.3">
      <c r="A420" s="680" t="s">
        <v>528</v>
      </c>
      <c r="B420" s="671" t="s">
        <v>530</v>
      </c>
      <c r="C420" s="705" t="s">
        <v>554</v>
      </c>
      <c r="D420" s="723" t="s">
        <v>555</v>
      </c>
      <c r="E420" s="705" t="s">
        <v>2356</v>
      </c>
      <c r="F420" s="723" t="s">
        <v>2357</v>
      </c>
      <c r="G420" s="705" t="s">
        <v>2920</v>
      </c>
      <c r="H420" s="705" t="s">
        <v>2921</v>
      </c>
      <c r="I420" s="238">
        <v>778.58</v>
      </c>
      <c r="J420" s="238">
        <v>5</v>
      </c>
      <c r="K420" s="713">
        <v>3892.92</v>
      </c>
    </row>
    <row r="421" spans="1:11" ht="14.4" customHeight="1" x14ac:dyDescent="0.3">
      <c r="A421" s="680" t="s">
        <v>528</v>
      </c>
      <c r="B421" s="671" t="s">
        <v>530</v>
      </c>
      <c r="C421" s="705" t="s">
        <v>554</v>
      </c>
      <c r="D421" s="723" t="s">
        <v>555</v>
      </c>
      <c r="E421" s="705" t="s">
        <v>2356</v>
      </c>
      <c r="F421" s="723" t="s">
        <v>2357</v>
      </c>
      <c r="G421" s="705" t="s">
        <v>2922</v>
      </c>
      <c r="H421" s="705" t="s">
        <v>2923</v>
      </c>
      <c r="I421" s="238">
        <v>778.58</v>
      </c>
      <c r="J421" s="238">
        <v>5</v>
      </c>
      <c r="K421" s="713">
        <v>3892.92</v>
      </c>
    </row>
    <row r="422" spans="1:11" ht="14.4" customHeight="1" x14ac:dyDescent="0.3">
      <c r="A422" s="680" t="s">
        <v>528</v>
      </c>
      <c r="B422" s="671" t="s">
        <v>530</v>
      </c>
      <c r="C422" s="705" t="s">
        <v>554</v>
      </c>
      <c r="D422" s="723" t="s">
        <v>555</v>
      </c>
      <c r="E422" s="705" t="s">
        <v>2356</v>
      </c>
      <c r="F422" s="723" t="s">
        <v>2357</v>
      </c>
      <c r="G422" s="705" t="s">
        <v>2924</v>
      </c>
      <c r="H422" s="705" t="s">
        <v>2925</v>
      </c>
      <c r="I422" s="238">
        <v>778.58500000000004</v>
      </c>
      <c r="J422" s="238">
        <v>5</v>
      </c>
      <c r="K422" s="713">
        <v>3892.92</v>
      </c>
    </row>
    <row r="423" spans="1:11" ht="14.4" customHeight="1" x14ac:dyDescent="0.3">
      <c r="A423" s="680" t="s">
        <v>528</v>
      </c>
      <c r="B423" s="671" t="s">
        <v>530</v>
      </c>
      <c r="C423" s="705" t="s">
        <v>554</v>
      </c>
      <c r="D423" s="723" t="s">
        <v>555</v>
      </c>
      <c r="E423" s="705" t="s">
        <v>2356</v>
      </c>
      <c r="F423" s="723" t="s">
        <v>2357</v>
      </c>
      <c r="G423" s="705" t="s">
        <v>2926</v>
      </c>
      <c r="H423" s="705" t="s">
        <v>2927</v>
      </c>
      <c r="I423" s="238">
        <v>846.99</v>
      </c>
      <c r="J423" s="238">
        <v>5</v>
      </c>
      <c r="K423" s="713">
        <v>4234.93</v>
      </c>
    </row>
    <row r="424" spans="1:11" ht="14.4" customHeight="1" x14ac:dyDescent="0.3">
      <c r="A424" s="680" t="s">
        <v>528</v>
      </c>
      <c r="B424" s="671" t="s">
        <v>530</v>
      </c>
      <c r="C424" s="705" t="s">
        <v>554</v>
      </c>
      <c r="D424" s="723" t="s">
        <v>555</v>
      </c>
      <c r="E424" s="705" t="s">
        <v>2356</v>
      </c>
      <c r="F424" s="723" t="s">
        <v>2357</v>
      </c>
      <c r="G424" s="705" t="s">
        <v>2928</v>
      </c>
      <c r="H424" s="705" t="s">
        <v>2929</v>
      </c>
      <c r="I424" s="238">
        <v>846.99</v>
      </c>
      <c r="J424" s="238">
        <v>5</v>
      </c>
      <c r="K424" s="713">
        <v>4234.93</v>
      </c>
    </row>
    <row r="425" spans="1:11" ht="14.4" customHeight="1" x14ac:dyDescent="0.3">
      <c r="A425" s="680" t="s">
        <v>528</v>
      </c>
      <c r="B425" s="671" t="s">
        <v>530</v>
      </c>
      <c r="C425" s="705" t="s">
        <v>554</v>
      </c>
      <c r="D425" s="723" t="s">
        <v>555</v>
      </c>
      <c r="E425" s="705" t="s">
        <v>2356</v>
      </c>
      <c r="F425" s="723" t="s">
        <v>2357</v>
      </c>
      <c r="G425" s="705" t="s">
        <v>2930</v>
      </c>
      <c r="H425" s="705" t="s">
        <v>2931</v>
      </c>
      <c r="I425" s="238">
        <v>344.24</v>
      </c>
      <c r="J425" s="238">
        <v>2</v>
      </c>
      <c r="K425" s="713">
        <v>688.48</v>
      </c>
    </row>
    <row r="426" spans="1:11" ht="14.4" customHeight="1" x14ac:dyDescent="0.3">
      <c r="A426" s="680" t="s">
        <v>528</v>
      </c>
      <c r="B426" s="671" t="s">
        <v>530</v>
      </c>
      <c r="C426" s="705" t="s">
        <v>554</v>
      </c>
      <c r="D426" s="723" t="s">
        <v>555</v>
      </c>
      <c r="E426" s="705" t="s">
        <v>2356</v>
      </c>
      <c r="F426" s="723" t="s">
        <v>2357</v>
      </c>
      <c r="G426" s="705" t="s">
        <v>2932</v>
      </c>
      <c r="H426" s="705" t="s">
        <v>2933</v>
      </c>
      <c r="I426" s="238">
        <v>1547.095</v>
      </c>
      <c r="J426" s="238">
        <v>3</v>
      </c>
      <c r="K426" s="713">
        <v>4641.3999999999996</v>
      </c>
    </row>
    <row r="427" spans="1:11" ht="14.4" customHeight="1" x14ac:dyDescent="0.3">
      <c r="A427" s="680" t="s">
        <v>528</v>
      </c>
      <c r="B427" s="671" t="s">
        <v>530</v>
      </c>
      <c r="C427" s="705" t="s">
        <v>554</v>
      </c>
      <c r="D427" s="723" t="s">
        <v>555</v>
      </c>
      <c r="E427" s="705" t="s">
        <v>2356</v>
      </c>
      <c r="F427" s="723" t="s">
        <v>2357</v>
      </c>
      <c r="G427" s="705" t="s">
        <v>2934</v>
      </c>
      <c r="H427" s="705" t="s">
        <v>2935</v>
      </c>
      <c r="I427" s="238">
        <v>846.99</v>
      </c>
      <c r="J427" s="238">
        <v>5</v>
      </c>
      <c r="K427" s="713">
        <v>4234.93</v>
      </c>
    </row>
    <row r="428" spans="1:11" ht="14.4" customHeight="1" x14ac:dyDescent="0.3">
      <c r="A428" s="680" t="s">
        <v>528</v>
      </c>
      <c r="B428" s="671" t="s">
        <v>530</v>
      </c>
      <c r="C428" s="705" t="s">
        <v>554</v>
      </c>
      <c r="D428" s="723" t="s">
        <v>555</v>
      </c>
      <c r="E428" s="705" t="s">
        <v>2356</v>
      </c>
      <c r="F428" s="723" t="s">
        <v>2357</v>
      </c>
      <c r="G428" s="705" t="s">
        <v>2936</v>
      </c>
      <c r="H428" s="705" t="s">
        <v>2937</v>
      </c>
      <c r="I428" s="238">
        <v>846.99</v>
      </c>
      <c r="J428" s="238">
        <v>5</v>
      </c>
      <c r="K428" s="713">
        <v>4234.93</v>
      </c>
    </row>
    <row r="429" spans="1:11" ht="14.4" customHeight="1" x14ac:dyDescent="0.3">
      <c r="A429" s="680" t="s">
        <v>528</v>
      </c>
      <c r="B429" s="671" t="s">
        <v>530</v>
      </c>
      <c r="C429" s="705" t="s">
        <v>554</v>
      </c>
      <c r="D429" s="723" t="s">
        <v>555</v>
      </c>
      <c r="E429" s="705" t="s">
        <v>2356</v>
      </c>
      <c r="F429" s="723" t="s">
        <v>2357</v>
      </c>
      <c r="G429" s="705" t="s">
        <v>2938</v>
      </c>
      <c r="H429" s="705" t="s">
        <v>2939</v>
      </c>
      <c r="I429" s="238">
        <v>778.58</v>
      </c>
      <c r="J429" s="238">
        <v>5</v>
      </c>
      <c r="K429" s="713">
        <v>3892.92</v>
      </c>
    </row>
    <row r="430" spans="1:11" ht="14.4" customHeight="1" x14ac:dyDescent="0.3">
      <c r="A430" s="680" t="s">
        <v>528</v>
      </c>
      <c r="B430" s="671" t="s">
        <v>530</v>
      </c>
      <c r="C430" s="705" t="s">
        <v>554</v>
      </c>
      <c r="D430" s="723" t="s">
        <v>555</v>
      </c>
      <c r="E430" s="705" t="s">
        <v>2356</v>
      </c>
      <c r="F430" s="723" t="s">
        <v>2357</v>
      </c>
      <c r="G430" s="705" t="s">
        <v>2940</v>
      </c>
      <c r="H430" s="705" t="s">
        <v>2941</v>
      </c>
      <c r="I430" s="238">
        <v>846.99</v>
      </c>
      <c r="J430" s="238">
        <v>5</v>
      </c>
      <c r="K430" s="713">
        <v>4234.93</v>
      </c>
    </row>
    <row r="431" spans="1:11" ht="14.4" customHeight="1" x14ac:dyDescent="0.3">
      <c r="A431" s="680" t="s">
        <v>528</v>
      </c>
      <c r="B431" s="671" t="s">
        <v>530</v>
      </c>
      <c r="C431" s="705" t="s">
        <v>554</v>
      </c>
      <c r="D431" s="723" t="s">
        <v>555</v>
      </c>
      <c r="E431" s="705" t="s">
        <v>2356</v>
      </c>
      <c r="F431" s="723" t="s">
        <v>2357</v>
      </c>
      <c r="G431" s="705" t="s">
        <v>2942</v>
      </c>
      <c r="H431" s="705" t="s">
        <v>2943</v>
      </c>
      <c r="I431" s="238">
        <v>3861.6666666666665</v>
      </c>
      <c r="J431" s="238">
        <v>17</v>
      </c>
      <c r="K431" s="713">
        <v>65625</v>
      </c>
    </row>
    <row r="432" spans="1:11" ht="14.4" customHeight="1" x14ac:dyDescent="0.3">
      <c r="A432" s="680" t="s">
        <v>528</v>
      </c>
      <c r="B432" s="671" t="s">
        <v>530</v>
      </c>
      <c r="C432" s="705" t="s">
        <v>554</v>
      </c>
      <c r="D432" s="723" t="s">
        <v>555</v>
      </c>
      <c r="E432" s="705" t="s">
        <v>2356</v>
      </c>
      <c r="F432" s="723" t="s">
        <v>2357</v>
      </c>
      <c r="G432" s="705" t="s">
        <v>2944</v>
      </c>
      <c r="H432" s="705" t="s">
        <v>2945</v>
      </c>
      <c r="I432" s="238">
        <v>8605.6</v>
      </c>
      <c r="J432" s="238">
        <v>1</v>
      </c>
      <c r="K432" s="713">
        <v>8605.6</v>
      </c>
    </row>
    <row r="433" spans="1:11" ht="14.4" customHeight="1" x14ac:dyDescent="0.3">
      <c r="A433" s="680" t="s">
        <v>528</v>
      </c>
      <c r="B433" s="671" t="s">
        <v>530</v>
      </c>
      <c r="C433" s="705" t="s">
        <v>554</v>
      </c>
      <c r="D433" s="723" t="s">
        <v>555</v>
      </c>
      <c r="E433" s="705" t="s">
        <v>2356</v>
      </c>
      <c r="F433" s="723" t="s">
        <v>2357</v>
      </c>
      <c r="G433" s="705" t="s">
        <v>2946</v>
      </c>
      <c r="H433" s="705" t="s">
        <v>2947</v>
      </c>
      <c r="I433" s="238">
        <v>5146.25</v>
      </c>
      <c r="J433" s="238">
        <v>1</v>
      </c>
      <c r="K433" s="713">
        <v>5146.25</v>
      </c>
    </row>
    <row r="434" spans="1:11" ht="14.4" customHeight="1" x14ac:dyDescent="0.3">
      <c r="A434" s="680" t="s">
        <v>528</v>
      </c>
      <c r="B434" s="671" t="s">
        <v>530</v>
      </c>
      <c r="C434" s="705" t="s">
        <v>554</v>
      </c>
      <c r="D434" s="723" t="s">
        <v>555</v>
      </c>
      <c r="E434" s="705" t="s">
        <v>2356</v>
      </c>
      <c r="F434" s="723" t="s">
        <v>2357</v>
      </c>
      <c r="G434" s="705" t="s">
        <v>2948</v>
      </c>
      <c r="H434" s="705" t="s">
        <v>2949</v>
      </c>
      <c r="I434" s="238">
        <v>2833.37</v>
      </c>
      <c r="J434" s="238">
        <v>1</v>
      </c>
      <c r="K434" s="713">
        <v>2833.37</v>
      </c>
    </row>
    <row r="435" spans="1:11" ht="14.4" customHeight="1" x14ac:dyDescent="0.3">
      <c r="A435" s="680" t="s">
        <v>528</v>
      </c>
      <c r="B435" s="671" t="s">
        <v>530</v>
      </c>
      <c r="C435" s="705" t="s">
        <v>554</v>
      </c>
      <c r="D435" s="723" t="s">
        <v>555</v>
      </c>
      <c r="E435" s="705" t="s">
        <v>2356</v>
      </c>
      <c r="F435" s="723" t="s">
        <v>2357</v>
      </c>
      <c r="G435" s="705" t="s">
        <v>2950</v>
      </c>
      <c r="H435" s="705" t="s">
        <v>2951</v>
      </c>
      <c r="I435" s="238">
        <v>1045.01</v>
      </c>
      <c r="J435" s="238">
        <v>2</v>
      </c>
      <c r="K435" s="713">
        <v>2090.0100000000002</v>
      </c>
    </row>
    <row r="436" spans="1:11" ht="14.4" customHeight="1" x14ac:dyDescent="0.3">
      <c r="A436" s="680" t="s">
        <v>528</v>
      </c>
      <c r="B436" s="671" t="s">
        <v>530</v>
      </c>
      <c r="C436" s="705" t="s">
        <v>554</v>
      </c>
      <c r="D436" s="723" t="s">
        <v>555</v>
      </c>
      <c r="E436" s="705" t="s">
        <v>2356</v>
      </c>
      <c r="F436" s="723" t="s">
        <v>2357</v>
      </c>
      <c r="G436" s="705" t="s">
        <v>2952</v>
      </c>
      <c r="H436" s="705" t="s">
        <v>2953</v>
      </c>
      <c r="I436" s="238">
        <v>1419.3</v>
      </c>
      <c r="J436" s="238">
        <v>1</v>
      </c>
      <c r="K436" s="713">
        <v>1419.3</v>
      </c>
    </row>
    <row r="437" spans="1:11" ht="14.4" customHeight="1" x14ac:dyDescent="0.3">
      <c r="A437" s="680" t="s">
        <v>528</v>
      </c>
      <c r="B437" s="671" t="s">
        <v>530</v>
      </c>
      <c r="C437" s="705" t="s">
        <v>554</v>
      </c>
      <c r="D437" s="723" t="s">
        <v>555</v>
      </c>
      <c r="E437" s="705" t="s">
        <v>2356</v>
      </c>
      <c r="F437" s="723" t="s">
        <v>2357</v>
      </c>
      <c r="G437" s="705" t="s">
        <v>2954</v>
      </c>
      <c r="H437" s="705" t="s">
        <v>2955</v>
      </c>
      <c r="I437" s="238">
        <v>3854.92</v>
      </c>
      <c r="J437" s="238">
        <v>1</v>
      </c>
      <c r="K437" s="713">
        <v>3854.92</v>
      </c>
    </row>
    <row r="438" spans="1:11" ht="14.4" customHeight="1" x14ac:dyDescent="0.3">
      <c r="A438" s="680" t="s">
        <v>528</v>
      </c>
      <c r="B438" s="671" t="s">
        <v>530</v>
      </c>
      <c r="C438" s="705" t="s">
        <v>554</v>
      </c>
      <c r="D438" s="723" t="s">
        <v>555</v>
      </c>
      <c r="E438" s="705" t="s">
        <v>2356</v>
      </c>
      <c r="F438" s="723" t="s">
        <v>2357</v>
      </c>
      <c r="G438" s="705" t="s">
        <v>2956</v>
      </c>
      <c r="H438" s="705" t="s">
        <v>2957</v>
      </c>
      <c r="I438" s="238">
        <v>80.099999999999994</v>
      </c>
      <c r="J438" s="238">
        <v>10</v>
      </c>
      <c r="K438" s="713">
        <v>801.02</v>
      </c>
    </row>
    <row r="439" spans="1:11" ht="14.4" customHeight="1" x14ac:dyDescent="0.3">
      <c r="A439" s="680" t="s">
        <v>528</v>
      </c>
      <c r="B439" s="671" t="s">
        <v>530</v>
      </c>
      <c r="C439" s="705" t="s">
        <v>554</v>
      </c>
      <c r="D439" s="723" t="s">
        <v>555</v>
      </c>
      <c r="E439" s="705" t="s">
        <v>2356</v>
      </c>
      <c r="F439" s="723" t="s">
        <v>2357</v>
      </c>
      <c r="G439" s="705" t="s">
        <v>2958</v>
      </c>
      <c r="H439" s="705" t="s">
        <v>2959</v>
      </c>
      <c r="I439" s="238">
        <v>610.5</v>
      </c>
      <c r="J439" s="238">
        <v>3</v>
      </c>
      <c r="K439" s="713">
        <v>1831.5</v>
      </c>
    </row>
    <row r="440" spans="1:11" ht="14.4" customHeight="1" x14ac:dyDescent="0.3">
      <c r="A440" s="680" t="s">
        <v>528</v>
      </c>
      <c r="B440" s="671" t="s">
        <v>530</v>
      </c>
      <c r="C440" s="705" t="s">
        <v>554</v>
      </c>
      <c r="D440" s="723" t="s">
        <v>555</v>
      </c>
      <c r="E440" s="705" t="s">
        <v>2356</v>
      </c>
      <c r="F440" s="723" t="s">
        <v>2357</v>
      </c>
      <c r="G440" s="705" t="s">
        <v>2960</v>
      </c>
      <c r="H440" s="705" t="s">
        <v>2961</v>
      </c>
      <c r="I440" s="238">
        <v>1838.51</v>
      </c>
      <c r="J440" s="238">
        <v>3</v>
      </c>
      <c r="K440" s="713">
        <v>5515.53</v>
      </c>
    </row>
    <row r="441" spans="1:11" ht="14.4" customHeight="1" x14ac:dyDescent="0.3">
      <c r="A441" s="680" t="s">
        <v>528</v>
      </c>
      <c r="B441" s="671" t="s">
        <v>530</v>
      </c>
      <c r="C441" s="705" t="s">
        <v>554</v>
      </c>
      <c r="D441" s="723" t="s">
        <v>555</v>
      </c>
      <c r="E441" s="705" t="s">
        <v>2356</v>
      </c>
      <c r="F441" s="723" t="s">
        <v>2357</v>
      </c>
      <c r="G441" s="705" t="s">
        <v>2962</v>
      </c>
      <c r="H441" s="705" t="s">
        <v>2963</v>
      </c>
      <c r="I441" s="238">
        <v>7298.49125</v>
      </c>
      <c r="J441" s="238">
        <v>18</v>
      </c>
      <c r="K441" s="713">
        <v>131009.9</v>
      </c>
    </row>
    <row r="442" spans="1:11" ht="14.4" customHeight="1" x14ac:dyDescent="0.3">
      <c r="A442" s="680" t="s">
        <v>528</v>
      </c>
      <c r="B442" s="671" t="s">
        <v>530</v>
      </c>
      <c r="C442" s="705" t="s">
        <v>554</v>
      </c>
      <c r="D442" s="723" t="s">
        <v>555</v>
      </c>
      <c r="E442" s="705" t="s">
        <v>2356</v>
      </c>
      <c r="F442" s="723" t="s">
        <v>2357</v>
      </c>
      <c r="G442" s="705" t="s">
        <v>2964</v>
      </c>
      <c r="H442" s="705" t="s">
        <v>2965</v>
      </c>
      <c r="I442" s="238">
        <v>1838.5</v>
      </c>
      <c r="J442" s="238">
        <v>4</v>
      </c>
      <c r="K442" s="713">
        <v>7354</v>
      </c>
    </row>
    <row r="443" spans="1:11" ht="14.4" customHeight="1" x14ac:dyDescent="0.3">
      <c r="A443" s="680" t="s">
        <v>528</v>
      </c>
      <c r="B443" s="671" t="s">
        <v>530</v>
      </c>
      <c r="C443" s="705" t="s">
        <v>554</v>
      </c>
      <c r="D443" s="723" t="s">
        <v>555</v>
      </c>
      <c r="E443" s="705" t="s">
        <v>2356</v>
      </c>
      <c r="F443" s="723" t="s">
        <v>2357</v>
      </c>
      <c r="G443" s="705" t="s">
        <v>2966</v>
      </c>
      <c r="H443" s="705" t="s">
        <v>2967</v>
      </c>
      <c r="I443" s="238">
        <v>10789.77</v>
      </c>
      <c r="J443" s="238">
        <v>1</v>
      </c>
      <c r="K443" s="713">
        <v>10789.77</v>
      </c>
    </row>
    <row r="444" spans="1:11" ht="14.4" customHeight="1" x14ac:dyDescent="0.3">
      <c r="A444" s="680" t="s">
        <v>528</v>
      </c>
      <c r="B444" s="671" t="s">
        <v>530</v>
      </c>
      <c r="C444" s="705" t="s">
        <v>554</v>
      </c>
      <c r="D444" s="723" t="s">
        <v>555</v>
      </c>
      <c r="E444" s="705" t="s">
        <v>2356</v>
      </c>
      <c r="F444" s="723" t="s">
        <v>2357</v>
      </c>
      <c r="G444" s="705" t="s">
        <v>2968</v>
      </c>
      <c r="H444" s="705" t="s">
        <v>2969</v>
      </c>
      <c r="I444" s="238">
        <v>5146.25</v>
      </c>
      <c r="J444" s="238">
        <v>1</v>
      </c>
      <c r="K444" s="713">
        <v>5146.25</v>
      </c>
    </row>
    <row r="445" spans="1:11" ht="14.4" customHeight="1" x14ac:dyDescent="0.3">
      <c r="A445" s="680" t="s">
        <v>528</v>
      </c>
      <c r="B445" s="671" t="s">
        <v>530</v>
      </c>
      <c r="C445" s="705" t="s">
        <v>554</v>
      </c>
      <c r="D445" s="723" t="s">
        <v>555</v>
      </c>
      <c r="E445" s="705" t="s">
        <v>2356</v>
      </c>
      <c r="F445" s="723" t="s">
        <v>2357</v>
      </c>
      <c r="G445" s="705" t="s">
        <v>2970</v>
      </c>
      <c r="H445" s="705" t="s">
        <v>2971</v>
      </c>
      <c r="I445" s="238">
        <v>16327.48</v>
      </c>
      <c r="J445" s="238">
        <v>1</v>
      </c>
      <c r="K445" s="713">
        <v>16327.48</v>
      </c>
    </row>
    <row r="446" spans="1:11" ht="14.4" customHeight="1" x14ac:dyDescent="0.3">
      <c r="A446" s="680" t="s">
        <v>528</v>
      </c>
      <c r="B446" s="671" t="s">
        <v>530</v>
      </c>
      <c r="C446" s="705" t="s">
        <v>554</v>
      </c>
      <c r="D446" s="723" t="s">
        <v>555</v>
      </c>
      <c r="E446" s="705" t="s">
        <v>2356</v>
      </c>
      <c r="F446" s="723" t="s">
        <v>2357</v>
      </c>
      <c r="G446" s="705" t="s">
        <v>2972</v>
      </c>
      <c r="H446" s="705" t="s">
        <v>2973</v>
      </c>
      <c r="I446" s="238">
        <v>4772.5</v>
      </c>
      <c r="J446" s="238">
        <v>1</v>
      </c>
      <c r="K446" s="713">
        <v>4772.5</v>
      </c>
    </row>
    <row r="447" spans="1:11" ht="14.4" customHeight="1" x14ac:dyDescent="0.3">
      <c r="A447" s="680" t="s">
        <v>528</v>
      </c>
      <c r="B447" s="671" t="s">
        <v>530</v>
      </c>
      <c r="C447" s="705" t="s">
        <v>554</v>
      </c>
      <c r="D447" s="723" t="s">
        <v>555</v>
      </c>
      <c r="E447" s="705" t="s">
        <v>2356</v>
      </c>
      <c r="F447" s="723" t="s">
        <v>2357</v>
      </c>
      <c r="G447" s="705" t="s">
        <v>2974</v>
      </c>
      <c r="H447" s="705" t="s">
        <v>2975</v>
      </c>
      <c r="I447" s="238">
        <v>1045.01</v>
      </c>
      <c r="J447" s="238">
        <v>1</v>
      </c>
      <c r="K447" s="713">
        <v>1045.01</v>
      </c>
    </row>
    <row r="448" spans="1:11" ht="14.4" customHeight="1" x14ac:dyDescent="0.3">
      <c r="A448" s="680" t="s">
        <v>528</v>
      </c>
      <c r="B448" s="671" t="s">
        <v>530</v>
      </c>
      <c r="C448" s="705" t="s">
        <v>554</v>
      </c>
      <c r="D448" s="723" t="s">
        <v>555</v>
      </c>
      <c r="E448" s="705" t="s">
        <v>2356</v>
      </c>
      <c r="F448" s="723" t="s">
        <v>2357</v>
      </c>
      <c r="G448" s="705" t="s">
        <v>2976</v>
      </c>
      <c r="H448" s="705" t="s">
        <v>2977</v>
      </c>
      <c r="I448" s="238">
        <v>3335</v>
      </c>
      <c r="J448" s="238">
        <v>2</v>
      </c>
      <c r="K448" s="713">
        <v>6670</v>
      </c>
    </row>
    <row r="449" spans="1:11" ht="14.4" customHeight="1" x14ac:dyDescent="0.3">
      <c r="A449" s="680" t="s">
        <v>528</v>
      </c>
      <c r="B449" s="671" t="s">
        <v>530</v>
      </c>
      <c r="C449" s="705" t="s">
        <v>554</v>
      </c>
      <c r="D449" s="723" t="s">
        <v>555</v>
      </c>
      <c r="E449" s="705" t="s">
        <v>2356</v>
      </c>
      <c r="F449" s="723" t="s">
        <v>2357</v>
      </c>
      <c r="G449" s="705" t="s">
        <v>2978</v>
      </c>
      <c r="H449" s="705" t="s">
        <v>2979</v>
      </c>
      <c r="I449" s="238">
        <v>610.5</v>
      </c>
      <c r="J449" s="238">
        <v>2</v>
      </c>
      <c r="K449" s="713">
        <v>1221</v>
      </c>
    </row>
    <row r="450" spans="1:11" ht="14.4" customHeight="1" x14ac:dyDescent="0.3">
      <c r="A450" s="680" t="s">
        <v>528</v>
      </c>
      <c r="B450" s="671" t="s">
        <v>530</v>
      </c>
      <c r="C450" s="705" t="s">
        <v>554</v>
      </c>
      <c r="D450" s="723" t="s">
        <v>555</v>
      </c>
      <c r="E450" s="705" t="s">
        <v>2356</v>
      </c>
      <c r="F450" s="723" t="s">
        <v>2357</v>
      </c>
      <c r="G450" s="705" t="s">
        <v>2980</v>
      </c>
      <c r="H450" s="705" t="s">
        <v>2981</v>
      </c>
      <c r="I450" s="238">
        <v>6497.5</v>
      </c>
      <c r="J450" s="238">
        <v>2</v>
      </c>
      <c r="K450" s="713">
        <v>12995</v>
      </c>
    </row>
    <row r="451" spans="1:11" ht="14.4" customHeight="1" x14ac:dyDescent="0.3">
      <c r="A451" s="680" t="s">
        <v>528</v>
      </c>
      <c r="B451" s="671" t="s">
        <v>530</v>
      </c>
      <c r="C451" s="705" t="s">
        <v>554</v>
      </c>
      <c r="D451" s="723" t="s">
        <v>555</v>
      </c>
      <c r="E451" s="705" t="s">
        <v>2356</v>
      </c>
      <c r="F451" s="723" t="s">
        <v>2357</v>
      </c>
      <c r="G451" s="705" t="s">
        <v>2982</v>
      </c>
      <c r="H451" s="705" t="s">
        <v>2983</v>
      </c>
      <c r="I451" s="238">
        <v>610.5</v>
      </c>
      <c r="J451" s="238">
        <v>3</v>
      </c>
      <c r="K451" s="713">
        <v>1831.5</v>
      </c>
    </row>
    <row r="452" spans="1:11" ht="14.4" customHeight="1" x14ac:dyDescent="0.3">
      <c r="A452" s="680" t="s">
        <v>528</v>
      </c>
      <c r="B452" s="671" t="s">
        <v>530</v>
      </c>
      <c r="C452" s="705" t="s">
        <v>554</v>
      </c>
      <c r="D452" s="723" t="s">
        <v>555</v>
      </c>
      <c r="E452" s="705" t="s">
        <v>2356</v>
      </c>
      <c r="F452" s="723" t="s">
        <v>2357</v>
      </c>
      <c r="G452" s="705" t="s">
        <v>2984</v>
      </c>
      <c r="H452" s="705" t="s">
        <v>2985</v>
      </c>
      <c r="I452" s="238">
        <v>10780</v>
      </c>
      <c r="J452" s="238">
        <v>1</v>
      </c>
      <c r="K452" s="713">
        <v>10780</v>
      </c>
    </row>
    <row r="453" spans="1:11" ht="14.4" customHeight="1" x14ac:dyDescent="0.3">
      <c r="A453" s="680" t="s">
        <v>528</v>
      </c>
      <c r="B453" s="671" t="s">
        <v>530</v>
      </c>
      <c r="C453" s="705" t="s">
        <v>554</v>
      </c>
      <c r="D453" s="723" t="s">
        <v>555</v>
      </c>
      <c r="E453" s="705" t="s">
        <v>2356</v>
      </c>
      <c r="F453" s="723" t="s">
        <v>2357</v>
      </c>
      <c r="G453" s="705" t="s">
        <v>2986</v>
      </c>
      <c r="H453" s="705" t="s">
        <v>2987</v>
      </c>
      <c r="I453" s="238">
        <v>3863.4615384615386</v>
      </c>
      <c r="J453" s="238">
        <v>13</v>
      </c>
      <c r="K453" s="713">
        <v>50225</v>
      </c>
    </row>
    <row r="454" spans="1:11" ht="14.4" customHeight="1" x14ac:dyDescent="0.3">
      <c r="A454" s="680" t="s">
        <v>528</v>
      </c>
      <c r="B454" s="671" t="s">
        <v>530</v>
      </c>
      <c r="C454" s="705" t="s">
        <v>554</v>
      </c>
      <c r="D454" s="723" t="s">
        <v>555</v>
      </c>
      <c r="E454" s="705" t="s">
        <v>2356</v>
      </c>
      <c r="F454" s="723" t="s">
        <v>2357</v>
      </c>
      <c r="G454" s="705" t="s">
        <v>2988</v>
      </c>
      <c r="H454" s="705" t="s">
        <v>2989</v>
      </c>
      <c r="I454" s="238">
        <v>12305</v>
      </c>
      <c r="J454" s="238">
        <v>1</v>
      </c>
      <c r="K454" s="713">
        <v>12305</v>
      </c>
    </row>
    <row r="455" spans="1:11" ht="14.4" customHeight="1" x14ac:dyDescent="0.3">
      <c r="A455" s="680" t="s">
        <v>528</v>
      </c>
      <c r="B455" s="671" t="s">
        <v>530</v>
      </c>
      <c r="C455" s="705" t="s">
        <v>554</v>
      </c>
      <c r="D455" s="723" t="s">
        <v>555</v>
      </c>
      <c r="E455" s="705" t="s">
        <v>2356</v>
      </c>
      <c r="F455" s="723" t="s">
        <v>2357</v>
      </c>
      <c r="G455" s="705" t="s">
        <v>2990</v>
      </c>
      <c r="H455" s="705" t="s">
        <v>2991</v>
      </c>
      <c r="I455" s="238">
        <v>17838.02</v>
      </c>
      <c r="J455" s="238">
        <v>1</v>
      </c>
      <c r="K455" s="713">
        <v>17838.02</v>
      </c>
    </row>
    <row r="456" spans="1:11" ht="14.4" customHeight="1" x14ac:dyDescent="0.3">
      <c r="A456" s="680" t="s">
        <v>528</v>
      </c>
      <c r="B456" s="671" t="s">
        <v>530</v>
      </c>
      <c r="C456" s="705" t="s">
        <v>554</v>
      </c>
      <c r="D456" s="723" t="s">
        <v>555</v>
      </c>
      <c r="E456" s="705" t="s">
        <v>2362</v>
      </c>
      <c r="F456" s="723" t="s">
        <v>2363</v>
      </c>
      <c r="G456" s="705" t="s">
        <v>2992</v>
      </c>
      <c r="H456" s="705" t="s">
        <v>2993</v>
      </c>
      <c r="I456" s="238">
        <v>23660.3</v>
      </c>
      <c r="J456" s="238">
        <v>3</v>
      </c>
      <c r="K456" s="713">
        <v>70980.899999999994</v>
      </c>
    </row>
    <row r="457" spans="1:11" ht="14.4" customHeight="1" x14ac:dyDescent="0.3">
      <c r="A457" s="680" t="s">
        <v>528</v>
      </c>
      <c r="B457" s="671" t="s">
        <v>530</v>
      </c>
      <c r="C457" s="705" t="s">
        <v>554</v>
      </c>
      <c r="D457" s="723" t="s">
        <v>555</v>
      </c>
      <c r="E457" s="705" t="s">
        <v>2362</v>
      </c>
      <c r="F457" s="723" t="s">
        <v>2363</v>
      </c>
      <c r="G457" s="705" t="s">
        <v>2994</v>
      </c>
      <c r="H457" s="705" t="s">
        <v>2995</v>
      </c>
      <c r="I457" s="238">
        <v>23660.3</v>
      </c>
      <c r="J457" s="238">
        <v>2</v>
      </c>
      <c r="K457" s="713">
        <v>47320.6</v>
      </c>
    </row>
    <row r="458" spans="1:11" ht="14.4" customHeight="1" x14ac:dyDescent="0.3">
      <c r="A458" s="680" t="s">
        <v>528</v>
      </c>
      <c r="B458" s="671" t="s">
        <v>530</v>
      </c>
      <c r="C458" s="705" t="s">
        <v>554</v>
      </c>
      <c r="D458" s="723" t="s">
        <v>555</v>
      </c>
      <c r="E458" s="705" t="s">
        <v>2362</v>
      </c>
      <c r="F458" s="723" t="s">
        <v>2363</v>
      </c>
      <c r="G458" s="705" t="s">
        <v>2996</v>
      </c>
      <c r="H458" s="705" t="s">
        <v>2997</v>
      </c>
      <c r="I458" s="238">
        <v>23660.3</v>
      </c>
      <c r="J458" s="238">
        <v>2</v>
      </c>
      <c r="K458" s="713">
        <v>47320.6</v>
      </c>
    </row>
    <row r="459" spans="1:11" ht="14.4" customHeight="1" x14ac:dyDescent="0.3">
      <c r="A459" s="680" t="s">
        <v>528</v>
      </c>
      <c r="B459" s="671" t="s">
        <v>530</v>
      </c>
      <c r="C459" s="705" t="s">
        <v>554</v>
      </c>
      <c r="D459" s="723" t="s">
        <v>555</v>
      </c>
      <c r="E459" s="705" t="s">
        <v>2362</v>
      </c>
      <c r="F459" s="723" t="s">
        <v>2363</v>
      </c>
      <c r="G459" s="705" t="s">
        <v>2998</v>
      </c>
      <c r="H459" s="705" t="s">
        <v>2999</v>
      </c>
      <c r="I459" s="238">
        <v>43570.49</v>
      </c>
      <c r="J459" s="238">
        <v>1</v>
      </c>
      <c r="K459" s="713">
        <v>43570.49</v>
      </c>
    </row>
    <row r="460" spans="1:11" ht="14.4" customHeight="1" x14ac:dyDescent="0.3">
      <c r="A460" s="680" t="s">
        <v>528</v>
      </c>
      <c r="B460" s="671" t="s">
        <v>530</v>
      </c>
      <c r="C460" s="705" t="s">
        <v>554</v>
      </c>
      <c r="D460" s="723" t="s">
        <v>555</v>
      </c>
      <c r="E460" s="705" t="s">
        <v>2362</v>
      </c>
      <c r="F460" s="723" t="s">
        <v>2363</v>
      </c>
      <c r="G460" s="705" t="s">
        <v>3000</v>
      </c>
      <c r="H460" s="705" t="s">
        <v>3001</v>
      </c>
      <c r="I460" s="238">
        <v>43570.49</v>
      </c>
      <c r="J460" s="238">
        <v>1</v>
      </c>
      <c r="K460" s="713">
        <v>43570.49</v>
      </c>
    </row>
    <row r="461" spans="1:11" ht="14.4" customHeight="1" x14ac:dyDescent="0.3">
      <c r="A461" s="680" t="s">
        <v>528</v>
      </c>
      <c r="B461" s="671" t="s">
        <v>530</v>
      </c>
      <c r="C461" s="705" t="s">
        <v>554</v>
      </c>
      <c r="D461" s="723" t="s">
        <v>555</v>
      </c>
      <c r="E461" s="705" t="s">
        <v>2362</v>
      </c>
      <c r="F461" s="723" t="s">
        <v>2363</v>
      </c>
      <c r="G461" s="705" t="s">
        <v>3002</v>
      </c>
      <c r="H461" s="705" t="s">
        <v>3003</v>
      </c>
      <c r="I461" s="238">
        <v>13883.47</v>
      </c>
      <c r="J461" s="238">
        <v>1</v>
      </c>
      <c r="K461" s="713">
        <v>13883.47</v>
      </c>
    </row>
    <row r="462" spans="1:11" ht="14.4" customHeight="1" x14ac:dyDescent="0.3">
      <c r="A462" s="680" t="s">
        <v>528</v>
      </c>
      <c r="B462" s="671" t="s">
        <v>530</v>
      </c>
      <c r="C462" s="705" t="s">
        <v>554</v>
      </c>
      <c r="D462" s="723" t="s">
        <v>555</v>
      </c>
      <c r="E462" s="705" t="s">
        <v>2362</v>
      </c>
      <c r="F462" s="723" t="s">
        <v>2363</v>
      </c>
      <c r="G462" s="705" t="s">
        <v>3004</v>
      </c>
      <c r="H462" s="705" t="s">
        <v>3005</v>
      </c>
      <c r="I462" s="238">
        <v>13883.47</v>
      </c>
      <c r="J462" s="238">
        <v>3</v>
      </c>
      <c r="K462" s="713">
        <v>41650.409999999996</v>
      </c>
    </row>
    <row r="463" spans="1:11" ht="14.4" customHeight="1" x14ac:dyDescent="0.3">
      <c r="A463" s="680" t="s">
        <v>528</v>
      </c>
      <c r="B463" s="671" t="s">
        <v>530</v>
      </c>
      <c r="C463" s="705" t="s">
        <v>554</v>
      </c>
      <c r="D463" s="723" t="s">
        <v>555</v>
      </c>
      <c r="E463" s="705" t="s">
        <v>2362</v>
      </c>
      <c r="F463" s="723" t="s">
        <v>2363</v>
      </c>
      <c r="G463" s="705" t="s">
        <v>3006</v>
      </c>
      <c r="H463" s="705" t="s">
        <v>3007</v>
      </c>
      <c r="I463" s="238">
        <v>13883.47</v>
      </c>
      <c r="J463" s="238">
        <v>2</v>
      </c>
      <c r="K463" s="713">
        <v>27766.94</v>
      </c>
    </row>
    <row r="464" spans="1:11" ht="14.4" customHeight="1" x14ac:dyDescent="0.3">
      <c r="A464" s="680" t="s">
        <v>528</v>
      </c>
      <c r="B464" s="671" t="s">
        <v>530</v>
      </c>
      <c r="C464" s="705" t="s">
        <v>554</v>
      </c>
      <c r="D464" s="723" t="s">
        <v>555</v>
      </c>
      <c r="E464" s="705" t="s">
        <v>2362</v>
      </c>
      <c r="F464" s="723" t="s">
        <v>2363</v>
      </c>
      <c r="G464" s="705" t="s">
        <v>3008</v>
      </c>
      <c r="H464" s="705" t="s">
        <v>3009</v>
      </c>
      <c r="I464" s="238">
        <v>13883.469999999998</v>
      </c>
      <c r="J464" s="238">
        <v>5</v>
      </c>
      <c r="K464" s="713">
        <v>69417.349999999991</v>
      </c>
    </row>
    <row r="465" spans="1:11" ht="14.4" customHeight="1" x14ac:dyDescent="0.3">
      <c r="A465" s="680" t="s">
        <v>528</v>
      </c>
      <c r="B465" s="671" t="s">
        <v>530</v>
      </c>
      <c r="C465" s="705" t="s">
        <v>554</v>
      </c>
      <c r="D465" s="723" t="s">
        <v>555</v>
      </c>
      <c r="E465" s="705" t="s">
        <v>2362</v>
      </c>
      <c r="F465" s="723" t="s">
        <v>2363</v>
      </c>
      <c r="G465" s="705" t="s">
        <v>3010</v>
      </c>
      <c r="H465" s="705" t="s">
        <v>3011</v>
      </c>
      <c r="I465" s="238">
        <v>236.42</v>
      </c>
      <c r="J465" s="238">
        <v>2</v>
      </c>
      <c r="K465" s="713">
        <v>472.84</v>
      </c>
    </row>
    <row r="466" spans="1:11" ht="14.4" customHeight="1" x14ac:dyDescent="0.3">
      <c r="A466" s="680" t="s">
        <v>528</v>
      </c>
      <c r="B466" s="671" t="s">
        <v>530</v>
      </c>
      <c r="C466" s="705" t="s">
        <v>554</v>
      </c>
      <c r="D466" s="723" t="s">
        <v>555</v>
      </c>
      <c r="E466" s="705" t="s">
        <v>2362</v>
      </c>
      <c r="F466" s="723" t="s">
        <v>2363</v>
      </c>
      <c r="G466" s="705" t="s">
        <v>3012</v>
      </c>
      <c r="H466" s="705" t="s">
        <v>3013</v>
      </c>
      <c r="I466" s="238">
        <v>236.42</v>
      </c>
      <c r="J466" s="238">
        <v>1</v>
      </c>
      <c r="K466" s="713">
        <v>236.42</v>
      </c>
    </row>
    <row r="467" spans="1:11" ht="14.4" customHeight="1" x14ac:dyDescent="0.3">
      <c r="A467" s="680" t="s">
        <v>528</v>
      </c>
      <c r="B467" s="671" t="s">
        <v>530</v>
      </c>
      <c r="C467" s="705" t="s">
        <v>554</v>
      </c>
      <c r="D467" s="723" t="s">
        <v>555</v>
      </c>
      <c r="E467" s="705" t="s">
        <v>2362</v>
      </c>
      <c r="F467" s="723" t="s">
        <v>2363</v>
      </c>
      <c r="G467" s="705" t="s">
        <v>3014</v>
      </c>
      <c r="H467" s="705" t="s">
        <v>3015</v>
      </c>
      <c r="I467" s="238">
        <v>13840.579999999998</v>
      </c>
      <c r="J467" s="238">
        <v>5</v>
      </c>
      <c r="K467" s="713">
        <v>69202.899999999994</v>
      </c>
    </row>
    <row r="468" spans="1:11" ht="14.4" customHeight="1" x14ac:dyDescent="0.3">
      <c r="A468" s="680" t="s">
        <v>528</v>
      </c>
      <c r="B468" s="671" t="s">
        <v>530</v>
      </c>
      <c r="C468" s="705" t="s">
        <v>554</v>
      </c>
      <c r="D468" s="723" t="s">
        <v>555</v>
      </c>
      <c r="E468" s="705" t="s">
        <v>2362</v>
      </c>
      <c r="F468" s="723" t="s">
        <v>2363</v>
      </c>
      <c r="G468" s="705" t="s">
        <v>3016</v>
      </c>
      <c r="H468" s="705" t="s">
        <v>3017</v>
      </c>
      <c r="I468" s="238">
        <v>13840.58</v>
      </c>
      <c r="J468" s="238">
        <v>3</v>
      </c>
      <c r="K468" s="713">
        <v>41521.74</v>
      </c>
    </row>
    <row r="469" spans="1:11" ht="14.4" customHeight="1" x14ac:dyDescent="0.3">
      <c r="A469" s="680" t="s">
        <v>528</v>
      </c>
      <c r="B469" s="671" t="s">
        <v>530</v>
      </c>
      <c r="C469" s="705" t="s">
        <v>554</v>
      </c>
      <c r="D469" s="723" t="s">
        <v>555</v>
      </c>
      <c r="E469" s="705" t="s">
        <v>2362</v>
      </c>
      <c r="F469" s="723" t="s">
        <v>2363</v>
      </c>
      <c r="G469" s="705" t="s">
        <v>3018</v>
      </c>
      <c r="H469" s="705" t="s">
        <v>3019</v>
      </c>
      <c r="I469" s="238">
        <v>13840.58</v>
      </c>
      <c r="J469" s="238">
        <v>1</v>
      </c>
      <c r="K469" s="713">
        <v>13840.58</v>
      </c>
    </row>
    <row r="470" spans="1:11" ht="14.4" customHeight="1" x14ac:dyDescent="0.3">
      <c r="A470" s="680" t="s">
        <v>528</v>
      </c>
      <c r="B470" s="671" t="s">
        <v>530</v>
      </c>
      <c r="C470" s="705" t="s">
        <v>554</v>
      </c>
      <c r="D470" s="723" t="s">
        <v>555</v>
      </c>
      <c r="E470" s="705" t="s">
        <v>2362</v>
      </c>
      <c r="F470" s="723" t="s">
        <v>2363</v>
      </c>
      <c r="G470" s="705" t="s">
        <v>3020</v>
      </c>
      <c r="H470" s="705" t="s">
        <v>3021</v>
      </c>
      <c r="I470" s="238">
        <v>13840.58</v>
      </c>
      <c r="J470" s="238">
        <v>1</v>
      </c>
      <c r="K470" s="713">
        <v>13840.58</v>
      </c>
    </row>
    <row r="471" spans="1:11" ht="14.4" customHeight="1" x14ac:dyDescent="0.3">
      <c r="A471" s="680" t="s">
        <v>528</v>
      </c>
      <c r="B471" s="671" t="s">
        <v>530</v>
      </c>
      <c r="C471" s="705" t="s">
        <v>554</v>
      </c>
      <c r="D471" s="723" t="s">
        <v>555</v>
      </c>
      <c r="E471" s="705" t="s">
        <v>2362</v>
      </c>
      <c r="F471" s="723" t="s">
        <v>2363</v>
      </c>
      <c r="G471" s="705" t="s">
        <v>3022</v>
      </c>
      <c r="H471" s="705" t="s">
        <v>3023</v>
      </c>
      <c r="I471" s="238">
        <v>8027.68</v>
      </c>
      <c r="J471" s="238">
        <v>1</v>
      </c>
      <c r="K471" s="713">
        <v>8027.68</v>
      </c>
    </row>
    <row r="472" spans="1:11" ht="14.4" customHeight="1" x14ac:dyDescent="0.3">
      <c r="A472" s="680" t="s">
        <v>528</v>
      </c>
      <c r="B472" s="671" t="s">
        <v>530</v>
      </c>
      <c r="C472" s="705" t="s">
        <v>554</v>
      </c>
      <c r="D472" s="723" t="s">
        <v>555</v>
      </c>
      <c r="E472" s="705" t="s">
        <v>2362</v>
      </c>
      <c r="F472" s="723" t="s">
        <v>2363</v>
      </c>
      <c r="G472" s="705" t="s">
        <v>3024</v>
      </c>
      <c r="H472" s="705" t="s">
        <v>3025</v>
      </c>
      <c r="I472" s="238">
        <v>8027.68</v>
      </c>
      <c r="J472" s="238">
        <v>5</v>
      </c>
      <c r="K472" s="713">
        <v>40138.400000000001</v>
      </c>
    </row>
    <row r="473" spans="1:11" ht="14.4" customHeight="1" x14ac:dyDescent="0.3">
      <c r="A473" s="680" t="s">
        <v>528</v>
      </c>
      <c r="B473" s="671" t="s">
        <v>530</v>
      </c>
      <c r="C473" s="705" t="s">
        <v>554</v>
      </c>
      <c r="D473" s="723" t="s">
        <v>555</v>
      </c>
      <c r="E473" s="705" t="s">
        <v>2362</v>
      </c>
      <c r="F473" s="723" t="s">
        <v>2363</v>
      </c>
      <c r="G473" s="705" t="s">
        <v>3026</v>
      </c>
      <c r="H473" s="705" t="s">
        <v>3027</v>
      </c>
      <c r="I473" s="238">
        <v>8027.6799999999976</v>
      </c>
      <c r="J473" s="238">
        <v>12</v>
      </c>
      <c r="K473" s="713">
        <v>96332.159999999974</v>
      </c>
    </row>
    <row r="474" spans="1:11" ht="14.4" customHeight="1" x14ac:dyDescent="0.3">
      <c r="A474" s="680" t="s">
        <v>528</v>
      </c>
      <c r="B474" s="671" t="s">
        <v>530</v>
      </c>
      <c r="C474" s="705" t="s">
        <v>554</v>
      </c>
      <c r="D474" s="723" t="s">
        <v>555</v>
      </c>
      <c r="E474" s="705" t="s">
        <v>2362</v>
      </c>
      <c r="F474" s="723" t="s">
        <v>2363</v>
      </c>
      <c r="G474" s="705" t="s">
        <v>3028</v>
      </c>
      <c r="H474" s="705" t="s">
        <v>3029</v>
      </c>
      <c r="I474" s="238">
        <v>8027.6799999999994</v>
      </c>
      <c r="J474" s="238">
        <v>9</v>
      </c>
      <c r="K474" s="713">
        <v>72249.119999999995</v>
      </c>
    </row>
    <row r="475" spans="1:11" ht="14.4" customHeight="1" x14ac:dyDescent="0.3">
      <c r="A475" s="680" t="s">
        <v>528</v>
      </c>
      <c r="B475" s="671" t="s">
        <v>530</v>
      </c>
      <c r="C475" s="705" t="s">
        <v>554</v>
      </c>
      <c r="D475" s="723" t="s">
        <v>555</v>
      </c>
      <c r="E475" s="705" t="s">
        <v>2362</v>
      </c>
      <c r="F475" s="723" t="s">
        <v>2363</v>
      </c>
      <c r="G475" s="705" t="s">
        <v>3030</v>
      </c>
      <c r="H475" s="705" t="s">
        <v>3031</v>
      </c>
      <c r="I475" s="238">
        <v>8027.68</v>
      </c>
      <c r="J475" s="238">
        <v>1</v>
      </c>
      <c r="K475" s="713">
        <v>8027.68</v>
      </c>
    </row>
    <row r="476" spans="1:11" ht="14.4" customHeight="1" x14ac:dyDescent="0.3">
      <c r="A476" s="680" t="s">
        <v>528</v>
      </c>
      <c r="B476" s="671" t="s">
        <v>530</v>
      </c>
      <c r="C476" s="705" t="s">
        <v>554</v>
      </c>
      <c r="D476" s="723" t="s">
        <v>555</v>
      </c>
      <c r="E476" s="705" t="s">
        <v>2362</v>
      </c>
      <c r="F476" s="723" t="s">
        <v>2363</v>
      </c>
      <c r="G476" s="705" t="s">
        <v>3032</v>
      </c>
      <c r="H476" s="705" t="s">
        <v>3033</v>
      </c>
      <c r="I476" s="238">
        <v>453.53</v>
      </c>
      <c r="J476" s="238">
        <v>4</v>
      </c>
      <c r="K476" s="713">
        <v>1814.12</v>
      </c>
    </row>
    <row r="477" spans="1:11" ht="14.4" customHeight="1" x14ac:dyDescent="0.3">
      <c r="A477" s="680" t="s">
        <v>528</v>
      </c>
      <c r="B477" s="671" t="s">
        <v>530</v>
      </c>
      <c r="C477" s="705" t="s">
        <v>554</v>
      </c>
      <c r="D477" s="723" t="s">
        <v>555</v>
      </c>
      <c r="E477" s="705" t="s">
        <v>2362</v>
      </c>
      <c r="F477" s="723" t="s">
        <v>2363</v>
      </c>
      <c r="G477" s="705" t="s">
        <v>3034</v>
      </c>
      <c r="H477" s="705" t="s">
        <v>3035</v>
      </c>
      <c r="I477" s="238">
        <v>453.5299999999998</v>
      </c>
      <c r="J477" s="238">
        <v>12</v>
      </c>
      <c r="K477" s="713">
        <v>5442.3599999999979</v>
      </c>
    </row>
    <row r="478" spans="1:11" ht="14.4" customHeight="1" x14ac:dyDescent="0.3">
      <c r="A478" s="680" t="s">
        <v>528</v>
      </c>
      <c r="B478" s="671" t="s">
        <v>530</v>
      </c>
      <c r="C478" s="705" t="s">
        <v>554</v>
      </c>
      <c r="D478" s="723" t="s">
        <v>555</v>
      </c>
      <c r="E478" s="705" t="s">
        <v>2362</v>
      </c>
      <c r="F478" s="723" t="s">
        <v>2363</v>
      </c>
      <c r="G478" s="705" t="s">
        <v>3036</v>
      </c>
      <c r="H478" s="705" t="s">
        <v>3037</v>
      </c>
      <c r="I478" s="238">
        <v>453.52999999999986</v>
      </c>
      <c r="J478" s="238">
        <v>9</v>
      </c>
      <c r="K478" s="713">
        <v>4081.7699999999986</v>
      </c>
    </row>
    <row r="479" spans="1:11" ht="14.4" customHeight="1" x14ac:dyDescent="0.3">
      <c r="A479" s="680" t="s">
        <v>528</v>
      </c>
      <c r="B479" s="671" t="s">
        <v>530</v>
      </c>
      <c r="C479" s="705" t="s">
        <v>554</v>
      </c>
      <c r="D479" s="723" t="s">
        <v>555</v>
      </c>
      <c r="E479" s="705" t="s">
        <v>2362</v>
      </c>
      <c r="F479" s="723" t="s">
        <v>2363</v>
      </c>
      <c r="G479" s="705" t="s">
        <v>3038</v>
      </c>
      <c r="H479" s="705" t="s">
        <v>3039</v>
      </c>
      <c r="I479" s="238">
        <v>453.53</v>
      </c>
      <c r="J479" s="238">
        <v>1</v>
      </c>
      <c r="K479" s="713">
        <v>453.53</v>
      </c>
    </row>
    <row r="480" spans="1:11" ht="14.4" customHeight="1" x14ac:dyDescent="0.3">
      <c r="A480" s="680" t="s">
        <v>528</v>
      </c>
      <c r="B480" s="671" t="s">
        <v>530</v>
      </c>
      <c r="C480" s="705" t="s">
        <v>554</v>
      </c>
      <c r="D480" s="723" t="s">
        <v>555</v>
      </c>
      <c r="E480" s="705" t="s">
        <v>2362</v>
      </c>
      <c r="F480" s="723" t="s">
        <v>2363</v>
      </c>
      <c r="G480" s="705" t="s">
        <v>3040</v>
      </c>
      <c r="H480" s="705" t="s">
        <v>3041</v>
      </c>
      <c r="I480" s="238">
        <v>2611.7399999999998</v>
      </c>
      <c r="J480" s="238">
        <v>4</v>
      </c>
      <c r="K480" s="713">
        <v>10446.959999999999</v>
      </c>
    </row>
    <row r="481" spans="1:11" ht="14.4" customHeight="1" x14ac:dyDescent="0.3">
      <c r="A481" s="680" t="s">
        <v>528</v>
      </c>
      <c r="B481" s="671" t="s">
        <v>530</v>
      </c>
      <c r="C481" s="705" t="s">
        <v>554</v>
      </c>
      <c r="D481" s="723" t="s">
        <v>555</v>
      </c>
      <c r="E481" s="705" t="s">
        <v>2362</v>
      </c>
      <c r="F481" s="723" t="s">
        <v>2363</v>
      </c>
      <c r="G481" s="705" t="s">
        <v>3042</v>
      </c>
      <c r="H481" s="705" t="s">
        <v>3043</v>
      </c>
      <c r="I481" s="238">
        <v>2611.7399999999998</v>
      </c>
      <c r="J481" s="238">
        <v>4</v>
      </c>
      <c r="K481" s="713">
        <v>10446.959999999999</v>
      </c>
    </row>
    <row r="482" spans="1:11" ht="14.4" customHeight="1" x14ac:dyDescent="0.3">
      <c r="A482" s="680" t="s">
        <v>528</v>
      </c>
      <c r="B482" s="671" t="s">
        <v>530</v>
      </c>
      <c r="C482" s="705" t="s">
        <v>554</v>
      </c>
      <c r="D482" s="723" t="s">
        <v>555</v>
      </c>
      <c r="E482" s="705" t="s">
        <v>2362</v>
      </c>
      <c r="F482" s="723" t="s">
        <v>2363</v>
      </c>
      <c r="G482" s="705" t="s">
        <v>3044</v>
      </c>
      <c r="H482" s="705" t="s">
        <v>3045</v>
      </c>
      <c r="I482" s="238">
        <v>2611.7399999999998</v>
      </c>
      <c r="J482" s="238">
        <v>3</v>
      </c>
      <c r="K482" s="713">
        <v>7835.2199999999993</v>
      </c>
    </row>
    <row r="483" spans="1:11" ht="14.4" customHeight="1" x14ac:dyDescent="0.3">
      <c r="A483" s="680" t="s">
        <v>528</v>
      </c>
      <c r="B483" s="671" t="s">
        <v>530</v>
      </c>
      <c r="C483" s="705" t="s">
        <v>554</v>
      </c>
      <c r="D483" s="723" t="s">
        <v>555</v>
      </c>
      <c r="E483" s="705" t="s">
        <v>2362</v>
      </c>
      <c r="F483" s="723" t="s">
        <v>2363</v>
      </c>
      <c r="G483" s="705" t="s">
        <v>3046</v>
      </c>
      <c r="H483" s="705" t="s">
        <v>3047</v>
      </c>
      <c r="I483" s="238">
        <v>2611.7399999999998</v>
      </c>
      <c r="J483" s="238">
        <v>1</v>
      </c>
      <c r="K483" s="713">
        <v>2611.7399999999998</v>
      </c>
    </row>
    <row r="484" spans="1:11" ht="14.4" customHeight="1" x14ac:dyDescent="0.3">
      <c r="A484" s="680" t="s">
        <v>528</v>
      </c>
      <c r="B484" s="671" t="s">
        <v>530</v>
      </c>
      <c r="C484" s="705" t="s">
        <v>554</v>
      </c>
      <c r="D484" s="723" t="s">
        <v>555</v>
      </c>
      <c r="E484" s="705" t="s">
        <v>2362</v>
      </c>
      <c r="F484" s="723" t="s">
        <v>2363</v>
      </c>
      <c r="G484" s="705" t="s">
        <v>3048</v>
      </c>
      <c r="H484" s="705" t="s">
        <v>3049</v>
      </c>
      <c r="I484" s="238">
        <v>2611.7399999999998</v>
      </c>
      <c r="J484" s="238">
        <v>3</v>
      </c>
      <c r="K484" s="713">
        <v>7835.2199999999993</v>
      </c>
    </row>
    <row r="485" spans="1:11" ht="14.4" customHeight="1" x14ac:dyDescent="0.3">
      <c r="A485" s="680" t="s">
        <v>528</v>
      </c>
      <c r="B485" s="671" t="s">
        <v>530</v>
      </c>
      <c r="C485" s="705" t="s">
        <v>554</v>
      </c>
      <c r="D485" s="723" t="s">
        <v>555</v>
      </c>
      <c r="E485" s="705" t="s">
        <v>2362</v>
      </c>
      <c r="F485" s="723" t="s">
        <v>2363</v>
      </c>
      <c r="G485" s="705" t="s">
        <v>3050</v>
      </c>
      <c r="H485" s="705" t="s">
        <v>3051</v>
      </c>
      <c r="I485" s="238">
        <v>16508.25</v>
      </c>
      <c r="J485" s="238">
        <v>1</v>
      </c>
      <c r="K485" s="713">
        <v>16508.25</v>
      </c>
    </row>
    <row r="486" spans="1:11" ht="14.4" customHeight="1" x14ac:dyDescent="0.3">
      <c r="A486" s="680" t="s">
        <v>528</v>
      </c>
      <c r="B486" s="671" t="s">
        <v>530</v>
      </c>
      <c r="C486" s="705" t="s">
        <v>554</v>
      </c>
      <c r="D486" s="723" t="s">
        <v>555</v>
      </c>
      <c r="E486" s="705" t="s">
        <v>2362</v>
      </c>
      <c r="F486" s="723" t="s">
        <v>2363</v>
      </c>
      <c r="G486" s="705" t="s">
        <v>3052</v>
      </c>
      <c r="H486" s="705" t="s">
        <v>3053</v>
      </c>
      <c r="I486" s="238">
        <v>10897.4</v>
      </c>
      <c r="J486" s="238">
        <v>2</v>
      </c>
      <c r="K486" s="713">
        <v>21794.799999999999</v>
      </c>
    </row>
    <row r="487" spans="1:11" ht="14.4" customHeight="1" x14ac:dyDescent="0.3">
      <c r="A487" s="680" t="s">
        <v>528</v>
      </c>
      <c r="B487" s="671" t="s">
        <v>530</v>
      </c>
      <c r="C487" s="705" t="s">
        <v>554</v>
      </c>
      <c r="D487" s="723" t="s">
        <v>555</v>
      </c>
      <c r="E487" s="705" t="s">
        <v>2362</v>
      </c>
      <c r="F487" s="723" t="s">
        <v>2363</v>
      </c>
      <c r="G487" s="705" t="s">
        <v>3054</v>
      </c>
      <c r="H487" s="705" t="s">
        <v>3055</v>
      </c>
      <c r="I487" s="238">
        <v>25199.99</v>
      </c>
      <c r="J487" s="238">
        <v>1</v>
      </c>
      <c r="K487" s="713">
        <v>25199.99</v>
      </c>
    </row>
    <row r="488" spans="1:11" ht="14.4" customHeight="1" x14ac:dyDescent="0.3">
      <c r="A488" s="680" t="s">
        <v>528</v>
      </c>
      <c r="B488" s="671" t="s">
        <v>530</v>
      </c>
      <c r="C488" s="705" t="s">
        <v>554</v>
      </c>
      <c r="D488" s="723" t="s">
        <v>555</v>
      </c>
      <c r="E488" s="705" t="s">
        <v>2362</v>
      </c>
      <c r="F488" s="723" t="s">
        <v>2363</v>
      </c>
      <c r="G488" s="705" t="s">
        <v>3056</v>
      </c>
      <c r="H488" s="705" t="s">
        <v>3057</v>
      </c>
      <c r="I488" s="238">
        <v>25199.99</v>
      </c>
      <c r="J488" s="238">
        <v>2</v>
      </c>
      <c r="K488" s="713">
        <v>50399.98</v>
      </c>
    </row>
    <row r="489" spans="1:11" ht="14.4" customHeight="1" x14ac:dyDescent="0.3">
      <c r="A489" s="680" t="s">
        <v>528</v>
      </c>
      <c r="B489" s="671" t="s">
        <v>530</v>
      </c>
      <c r="C489" s="705" t="s">
        <v>554</v>
      </c>
      <c r="D489" s="723" t="s">
        <v>555</v>
      </c>
      <c r="E489" s="705" t="s">
        <v>2362</v>
      </c>
      <c r="F489" s="723" t="s">
        <v>2363</v>
      </c>
      <c r="G489" s="705" t="s">
        <v>3058</v>
      </c>
      <c r="H489" s="705" t="s">
        <v>3059</v>
      </c>
      <c r="I489" s="238">
        <v>25199.99</v>
      </c>
      <c r="J489" s="238">
        <v>3</v>
      </c>
      <c r="K489" s="713">
        <v>75599.97</v>
      </c>
    </row>
    <row r="490" spans="1:11" ht="14.4" customHeight="1" x14ac:dyDescent="0.3">
      <c r="A490" s="680" t="s">
        <v>528</v>
      </c>
      <c r="B490" s="671" t="s">
        <v>530</v>
      </c>
      <c r="C490" s="705" t="s">
        <v>554</v>
      </c>
      <c r="D490" s="723" t="s">
        <v>555</v>
      </c>
      <c r="E490" s="705" t="s">
        <v>2362</v>
      </c>
      <c r="F490" s="723" t="s">
        <v>2363</v>
      </c>
      <c r="G490" s="705" t="s">
        <v>3060</v>
      </c>
      <c r="H490" s="705" t="s">
        <v>3061</v>
      </c>
      <c r="I490" s="238">
        <v>25199.995000000003</v>
      </c>
      <c r="J490" s="238">
        <v>2</v>
      </c>
      <c r="K490" s="713">
        <v>50399.990000000005</v>
      </c>
    </row>
    <row r="491" spans="1:11" ht="14.4" customHeight="1" x14ac:dyDescent="0.3">
      <c r="A491" s="680" t="s">
        <v>528</v>
      </c>
      <c r="B491" s="671" t="s">
        <v>530</v>
      </c>
      <c r="C491" s="705" t="s">
        <v>554</v>
      </c>
      <c r="D491" s="723" t="s">
        <v>555</v>
      </c>
      <c r="E491" s="705" t="s">
        <v>2362</v>
      </c>
      <c r="F491" s="723" t="s">
        <v>2363</v>
      </c>
      <c r="G491" s="705" t="s">
        <v>3062</v>
      </c>
      <c r="H491" s="705" t="s">
        <v>3063</v>
      </c>
      <c r="I491" s="238">
        <v>15700</v>
      </c>
      <c r="J491" s="238">
        <v>2</v>
      </c>
      <c r="K491" s="713">
        <v>31400</v>
      </c>
    </row>
    <row r="492" spans="1:11" ht="14.4" customHeight="1" x14ac:dyDescent="0.3">
      <c r="A492" s="680" t="s">
        <v>528</v>
      </c>
      <c r="B492" s="671" t="s">
        <v>530</v>
      </c>
      <c r="C492" s="705" t="s">
        <v>554</v>
      </c>
      <c r="D492" s="723" t="s">
        <v>555</v>
      </c>
      <c r="E492" s="705" t="s">
        <v>2362</v>
      </c>
      <c r="F492" s="723" t="s">
        <v>2363</v>
      </c>
      <c r="G492" s="705" t="s">
        <v>3064</v>
      </c>
      <c r="H492" s="705" t="s">
        <v>3065</v>
      </c>
      <c r="I492" s="238">
        <v>15700</v>
      </c>
      <c r="J492" s="238">
        <v>3</v>
      </c>
      <c r="K492" s="713">
        <v>47100</v>
      </c>
    </row>
    <row r="493" spans="1:11" ht="14.4" customHeight="1" x14ac:dyDescent="0.3">
      <c r="A493" s="680" t="s">
        <v>528</v>
      </c>
      <c r="B493" s="671" t="s">
        <v>530</v>
      </c>
      <c r="C493" s="705" t="s">
        <v>554</v>
      </c>
      <c r="D493" s="723" t="s">
        <v>555</v>
      </c>
      <c r="E493" s="705" t="s">
        <v>2362</v>
      </c>
      <c r="F493" s="723" t="s">
        <v>2363</v>
      </c>
      <c r="G493" s="705" t="s">
        <v>3066</v>
      </c>
      <c r="H493" s="705" t="s">
        <v>3067</v>
      </c>
      <c r="I493" s="238">
        <v>8500</v>
      </c>
      <c r="J493" s="238">
        <v>1</v>
      </c>
      <c r="K493" s="713">
        <v>8500</v>
      </c>
    </row>
    <row r="494" spans="1:11" ht="14.4" customHeight="1" x14ac:dyDescent="0.3">
      <c r="A494" s="680" t="s">
        <v>528</v>
      </c>
      <c r="B494" s="671" t="s">
        <v>530</v>
      </c>
      <c r="C494" s="705" t="s">
        <v>554</v>
      </c>
      <c r="D494" s="723" t="s">
        <v>555</v>
      </c>
      <c r="E494" s="705" t="s">
        <v>2362</v>
      </c>
      <c r="F494" s="723" t="s">
        <v>2363</v>
      </c>
      <c r="G494" s="705" t="s">
        <v>3068</v>
      </c>
      <c r="H494" s="705" t="s">
        <v>3069</v>
      </c>
      <c r="I494" s="238">
        <v>8500</v>
      </c>
      <c r="J494" s="238">
        <v>1</v>
      </c>
      <c r="K494" s="713">
        <v>8500</v>
      </c>
    </row>
    <row r="495" spans="1:11" ht="14.4" customHeight="1" x14ac:dyDescent="0.3">
      <c r="A495" s="680" t="s">
        <v>528</v>
      </c>
      <c r="B495" s="671" t="s">
        <v>530</v>
      </c>
      <c r="C495" s="705" t="s">
        <v>554</v>
      </c>
      <c r="D495" s="723" t="s">
        <v>555</v>
      </c>
      <c r="E495" s="705" t="s">
        <v>2362</v>
      </c>
      <c r="F495" s="723" t="s">
        <v>2363</v>
      </c>
      <c r="G495" s="705" t="s">
        <v>3070</v>
      </c>
      <c r="H495" s="705" t="s">
        <v>3071</v>
      </c>
      <c r="I495" s="238">
        <v>8500</v>
      </c>
      <c r="J495" s="238">
        <v>1</v>
      </c>
      <c r="K495" s="713">
        <v>8500</v>
      </c>
    </row>
    <row r="496" spans="1:11" ht="14.4" customHeight="1" x14ac:dyDescent="0.3">
      <c r="A496" s="680" t="s">
        <v>528</v>
      </c>
      <c r="B496" s="671" t="s">
        <v>530</v>
      </c>
      <c r="C496" s="705" t="s">
        <v>554</v>
      </c>
      <c r="D496" s="723" t="s">
        <v>555</v>
      </c>
      <c r="E496" s="705" t="s">
        <v>2362</v>
      </c>
      <c r="F496" s="723" t="s">
        <v>2363</v>
      </c>
      <c r="G496" s="705" t="s">
        <v>3072</v>
      </c>
      <c r="H496" s="705" t="s">
        <v>3073</v>
      </c>
      <c r="I496" s="238">
        <v>8500</v>
      </c>
      <c r="J496" s="238">
        <v>2</v>
      </c>
      <c r="K496" s="713">
        <v>17000</v>
      </c>
    </row>
    <row r="497" spans="1:11" ht="14.4" customHeight="1" x14ac:dyDescent="0.3">
      <c r="A497" s="680" t="s">
        <v>528</v>
      </c>
      <c r="B497" s="671" t="s">
        <v>530</v>
      </c>
      <c r="C497" s="705" t="s">
        <v>554</v>
      </c>
      <c r="D497" s="723" t="s">
        <v>555</v>
      </c>
      <c r="E497" s="705" t="s">
        <v>2362</v>
      </c>
      <c r="F497" s="723" t="s">
        <v>2363</v>
      </c>
      <c r="G497" s="705" t="s">
        <v>3074</v>
      </c>
      <c r="H497" s="705" t="s">
        <v>3075</v>
      </c>
      <c r="I497" s="238">
        <v>7024.6000000000013</v>
      </c>
      <c r="J497" s="238">
        <v>3</v>
      </c>
      <c r="K497" s="713">
        <v>21073.800000000003</v>
      </c>
    </row>
    <row r="498" spans="1:11" ht="14.4" customHeight="1" x14ac:dyDescent="0.3">
      <c r="A498" s="680" t="s">
        <v>528</v>
      </c>
      <c r="B498" s="671" t="s">
        <v>530</v>
      </c>
      <c r="C498" s="705" t="s">
        <v>554</v>
      </c>
      <c r="D498" s="723" t="s">
        <v>555</v>
      </c>
      <c r="E498" s="705" t="s">
        <v>2362</v>
      </c>
      <c r="F498" s="723" t="s">
        <v>2363</v>
      </c>
      <c r="G498" s="705" t="s">
        <v>3076</v>
      </c>
      <c r="H498" s="705" t="s">
        <v>3077</v>
      </c>
      <c r="I498" s="238">
        <v>10173.89</v>
      </c>
      <c r="J498" s="238">
        <v>2</v>
      </c>
      <c r="K498" s="713">
        <v>20347.78</v>
      </c>
    </row>
    <row r="499" spans="1:11" ht="14.4" customHeight="1" x14ac:dyDescent="0.3">
      <c r="A499" s="680" t="s">
        <v>528</v>
      </c>
      <c r="B499" s="671" t="s">
        <v>530</v>
      </c>
      <c r="C499" s="705" t="s">
        <v>554</v>
      </c>
      <c r="D499" s="723" t="s">
        <v>555</v>
      </c>
      <c r="E499" s="705" t="s">
        <v>2362</v>
      </c>
      <c r="F499" s="723" t="s">
        <v>2363</v>
      </c>
      <c r="G499" s="705" t="s">
        <v>3078</v>
      </c>
      <c r="H499" s="705" t="s">
        <v>3079</v>
      </c>
      <c r="I499" s="238">
        <v>8796.1200000000008</v>
      </c>
      <c r="J499" s="238">
        <v>9</v>
      </c>
      <c r="K499" s="713">
        <v>79165.08</v>
      </c>
    </row>
    <row r="500" spans="1:11" ht="14.4" customHeight="1" x14ac:dyDescent="0.3">
      <c r="A500" s="680" t="s">
        <v>528</v>
      </c>
      <c r="B500" s="671" t="s">
        <v>530</v>
      </c>
      <c r="C500" s="705" t="s">
        <v>554</v>
      </c>
      <c r="D500" s="723" t="s">
        <v>555</v>
      </c>
      <c r="E500" s="705" t="s">
        <v>2362</v>
      </c>
      <c r="F500" s="723" t="s">
        <v>2363</v>
      </c>
      <c r="G500" s="705" t="s">
        <v>3080</v>
      </c>
      <c r="H500" s="705" t="s">
        <v>3081</v>
      </c>
      <c r="I500" s="238">
        <v>10173.89</v>
      </c>
      <c r="J500" s="238">
        <v>2</v>
      </c>
      <c r="K500" s="713">
        <v>20347.78</v>
      </c>
    </row>
    <row r="501" spans="1:11" ht="14.4" customHeight="1" x14ac:dyDescent="0.3">
      <c r="A501" s="680" t="s">
        <v>528</v>
      </c>
      <c r="B501" s="671" t="s">
        <v>530</v>
      </c>
      <c r="C501" s="705" t="s">
        <v>554</v>
      </c>
      <c r="D501" s="723" t="s">
        <v>555</v>
      </c>
      <c r="E501" s="705" t="s">
        <v>2362</v>
      </c>
      <c r="F501" s="723" t="s">
        <v>2363</v>
      </c>
      <c r="G501" s="705" t="s">
        <v>3082</v>
      </c>
      <c r="H501" s="705" t="s">
        <v>3083</v>
      </c>
      <c r="I501" s="238">
        <v>33999.99</v>
      </c>
      <c r="J501" s="238">
        <v>6</v>
      </c>
      <c r="K501" s="713">
        <v>203999.93999999997</v>
      </c>
    </row>
    <row r="502" spans="1:11" ht="14.4" customHeight="1" x14ac:dyDescent="0.3">
      <c r="A502" s="680" t="s">
        <v>528</v>
      </c>
      <c r="B502" s="671" t="s">
        <v>530</v>
      </c>
      <c r="C502" s="705" t="s">
        <v>554</v>
      </c>
      <c r="D502" s="723" t="s">
        <v>555</v>
      </c>
      <c r="E502" s="705" t="s">
        <v>2362</v>
      </c>
      <c r="F502" s="723" t="s">
        <v>2363</v>
      </c>
      <c r="G502" s="705" t="s">
        <v>3084</v>
      </c>
      <c r="H502" s="705" t="s">
        <v>3085</v>
      </c>
      <c r="I502" s="238">
        <v>23649.989999999998</v>
      </c>
      <c r="J502" s="238">
        <v>10</v>
      </c>
      <c r="K502" s="713">
        <v>236499.89999999997</v>
      </c>
    </row>
    <row r="503" spans="1:11" ht="14.4" customHeight="1" x14ac:dyDescent="0.3">
      <c r="A503" s="680" t="s">
        <v>528</v>
      </c>
      <c r="B503" s="671" t="s">
        <v>530</v>
      </c>
      <c r="C503" s="705" t="s">
        <v>554</v>
      </c>
      <c r="D503" s="723" t="s">
        <v>555</v>
      </c>
      <c r="E503" s="705" t="s">
        <v>2362</v>
      </c>
      <c r="F503" s="723" t="s">
        <v>2363</v>
      </c>
      <c r="G503" s="705" t="s">
        <v>3086</v>
      </c>
      <c r="H503" s="705" t="s">
        <v>3087</v>
      </c>
      <c r="I503" s="238">
        <v>10328.101666666664</v>
      </c>
      <c r="J503" s="238">
        <v>18</v>
      </c>
      <c r="K503" s="713">
        <v>185905.82999999996</v>
      </c>
    </row>
    <row r="504" spans="1:11" ht="14.4" customHeight="1" x14ac:dyDescent="0.3">
      <c r="A504" s="680" t="s">
        <v>528</v>
      </c>
      <c r="B504" s="671" t="s">
        <v>530</v>
      </c>
      <c r="C504" s="705" t="s">
        <v>554</v>
      </c>
      <c r="D504" s="723" t="s">
        <v>555</v>
      </c>
      <c r="E504" s="705" t="s">
        <v>2362</v>
      </c>
      <c r="F504" s="723" t="s">
        <v>2363</v>
      </c>
      <c r="G504" s="705" t="s">
        <v>3088</v>
      </c>
      <c r="H504" s="705" t="s">
        <v>3089</v>
      </c>
      <c r="I504" s="238">
        <v>9013.39</v>
      </c>
      <c r="J504" s="238">
        <v>11</v>
      </c>
      <c r="K504" s="713">
        <v>99147.29</v>
      </c>
    </row>
    <row r="505" spans="1:11" ht="14.4" customHeight="1" x14ac:dyDescent="0.3">
      <c r="A505" s="680" t="s">
        <v>528</v>
      </c>
      <c r="B505" s="671" t="s">
        <v>530</v>
      </c>
      <c r="C505" s="705" t="s">
        <v>554</v>
      </c>
      <c r="D505" s="723" t="s">
        <v>555</v>
      </c>
      <c r="E505" s="705" t="s">
        <v>2362</v>
      </c>
      <c r="F505" s="723" t="s">
        <v>2363</v>
      </c>
      <c r="G505" s="705" t="s">
        <v>3090</v>
      </c>
      <c r="H505" s="705" t="s">
        <v>3091</v>
      </c>
      <c r="I505" s="238">
        <v>6008.9900000000016</v>
      </c>
      <c r="J505" s="238">
        <v>18</v>
      </c>
      <c r="K505" s="713">
        <v>108161.82000000002</v>
      </c>
    </row>
    <row r="506" spans="1:11" ht="14.4" customHeight="1" x14ac:dyDescent="0.3">
      <c r="A506" s="680" t="s">
        <v>528</v>
      </c>
      <c r="B506" s="671" t="s">
        <v>530</v>
      </c>
      <c r="C506" s="705" t="s">
        <v>554</v>
      </c>
      <c r="D506" s="723" t="s">
        <v>555</v>
      </c>
      <c r="E506" s="705" t="s">
        <v>2362</v>
      </c>
      <c r="F506" s="723" t="s">
        <v>2363</v>
      </c>
      <c r="G506" s="705" t="s">
        <v>3092</v>
      </c>
      <c r="H506" s="705" t="s">
        <v>3093</v>
      </c>
      <c r="I506" s="238">
        <v>6008.989999999998</v>
      </c>
      <c r="J506" s="238">
        <v>34</v>
      </c>
      <c r="K506" s="713">
        <v>204305.65999999992</v>
      </c>
    </row>
    <row r="507" spans="1:11" ht="14.4" customHeight="1" x14ac:dyDescent="0.3">
      <c r="A507" s="680" t="s">
        <v>528</v>
      </c>
      <c r="B507" s="671" t="s">
        <v>530</v>
      </c>
      <c r="C507" s="705" t="s">
        <v>554</v>
      </c>
      <c r="D507" s="723" t="s">
        <v>555</v>
      </c>
      <c r="E507" s="705" t="s">
        <v>2362</v>
      </c>
      <c r="F507" s="723" t="s">
        <v>2363</v>
      </c>
      <c r="G507" s="705" t="s">
        <v>3094</v>
      </c>
      <c r="H507" s="705" t="s">
        <v>3095</v>
      </c>
      <c r="I507" s="238">
        <v>10344.24</v>
      </c>
      <c r="J507" s="238">
        <v>1</v>
      </c>
      <c r="K507" s="713">
        <v>10344.24</v>
      </c>
    </row>
    <row r="508" spans="1:11" ht="14.4" customHeight="1" x14ac:dyDescent="0.3">
      <c r="A508" s="680" t="s">
        <v>528</v>
      </c>
      <c r="B508" s="671" t="s">
        <v>530</v>
      </c>
      <c r="C508" s="705" t="s">
        <v>554</v>
      </c>
      <c r="D508" s="723" t="s">
        <v>555</v>
      </c>
      <c r="E508" s="705" t="s">
        <v>2362</v>
      </c>
      <c r="F508" s="723" t="s">
        <v>2363</v>
      </c>
      <c r="G508" s="705" t="s">
        <v>3096</v>
      </c>
      <c r="H508" s="705" t="s">
        <v>3097</v>
      </c>
      <c r="I508" s="238">
        <v>8796.1200000000008</v>
      </c>
      <c r="J508" s="238">
        <v>3</v>
      </c>
      <c r="K508" s="713">
        <v>26388.36</v>
      </c>
    </row>
    <row r="509" spans="1:11" ht="14.4" customHeight="1" x14ac:dyDescent="0.3">
      <c r="A509" s="680" t="s">
        <v>528</v>
      </c>
      <c r="B509" s="671" t="s">
        <v>530</v>
      </c>
      <c r="C509" s="705" t="s">
        <v>554</v>
      </c>
      <c r="D509" s="723" t="s">
        <v>555</v>
      </c>
      <c r="E509" s="705" t="s">
        <v>2362</v>
      </c>
      <c r="F509" s="723" t="s">
        <v>2363</v>
      </c>
      <c r="G509" s="705" t="s">
        <v>3098</v>
      </c>
      <c r="H509" s="705" t="s">
        <v>3099</v>
      </c>
      <c r="I509" s="238">
        <v>5390</v>
      </c>
      <c r="J509" s="238">
        <v>1</v>
      </c>
      <c r="K509" s="713">
        <v>5390</v>
      </c>
    </row>
    <row r="510" spans="1:11" ht="14.4" customHeight="1" x14ac:dyDescent="0.3">
      <c r="A510" s="680" t="s">
        <v>528</v>
      </c>
      <c r="B510" s="671" t="s">
        <v>530</v>
      </c>
      <c r="C510" s="705" t="s">
        <v>554</v>
      </c>
      <c r="D510" s="723" t="s">
        <v>555</v>
      </c>
      <c r="E510" s="705" t="s">
        <v>2362</v>
      </c>
      <c r="F510" s="723" t="s">
        <v>2363</v>
      </c>
      <c r="G510" s="705" t="s">
        <v>3100</v>
      </c>
      <c r="H510" s="705" t="s">
        <v>3101</v>
      </c>
      <c r="I510" s="238">
        <v>1876.8499999999995</v>
      </c>
      <c r="J510" s="238">
        <v>16</v>
      </c>
      <c r="K510" s="713">
        <v>30029.599999999991</v>
      </c>
    </row>
    <row r="511" spans="1:11" ht="14.4" customHeight="1" x14ac:dyDescent="0.3">
      <c r="A511" s="680" t="s">
        <v>528</v>
      </c>
      <c r="B511" s="671" t="s">
        <v>530</v>
      </c>
      <c r="C511" s="705" t="s">
        <v>554</v>
      </c>
      <c r="D511" s="723" t="s">
        <v>555</v>
      </c>
      <c r="E511" s="705" t="s">
        <v>2362</v>
      </c>
      <c r="F511" s="723" t="s">
        <v>2363</v>
      </c>
      <c r="G511" s="705" t="s">
        <v>3102</v>
      </c>
      <c r="H511" s="705" t="s">
        <v>3103</v>
      </c>
      <c r="I511" s="238">
        <v>1876.85</v>
      </c>
      <c r="J511" s="238">
        <v>2</v>
      </c>
      <c r="K511" s="713">
        <v>3753.7</v>
      </c>
    </row>
    <row r="512" spans="1:11" ht="14.4" customHeight="1" x14ac:dyDescent="0.3">
      <c r="A512" s="680" t="s">
        <v>528</v>
      </c>
      <c r="B512" s="671" t="s">
        <v>530</v>
      </c>
      <c r="C512" s="705" t="s">
        <v>554</v>
      </c>
      <c r="D512" s="723" t="s">
        <v>555</v>
      </c>
      <c r="E512" s="705" t="s">
        <v>2362</v>
      </c>
      <c r="F512" s="723" t="s">
        <v>2363</v>
      </c>
      <c r="G512" s="705" t="s">
        <v>3104</v>
      </c>
      <c r="H512" s="705" t="s">
        <v>3105</v>
      </c>
      <c r="I512" s="238">
        <v>1876.85</v>
      </c>
      <c r="J512" s="238">
        <v>1</v>
      </c>
      <c r="K512" s="713">
        <v>1876.85</v>
      </c>
    </row>
    <row r="513" spans="1:11" ht="14.4" customHeight="1" x14ac:dyDescent="0.3">
      <c r="A513" s="680" t="s">
        <v>528</v>
      </c>
      <c r="B513" s="671" t="s">
        <v>530</v>
      </c>
      <c r="C513" s="705" t="s">
        <v>554</v>
      </c>
      <c r="D513" s="723" t="s">
        <v>555</v>
      </c>
      <c r="E513" s="705" t="s">
        <v>2362</v>
      </c>
      <c r="F513" s="723" t="s">
        <v>2363</v>
      </c>
      <c r="G513" s="705" t="s">
        <v>3106</v>
      </c>
      <c r="H513" s="705" t="s">
        <v>3107</v>
      </c>
      <c r="I513" s="238">
        <v>1876.85</v>
      </c>
      <c r="J513" s="238">
        <v>5</v>
      </c>
      <c r="K513" s="713">
        <v>9384.25</v>
      </c>
    </row>
    <row r="514" spans="1:11" ht="14.4" customHeight="1" x14ac:dyDescent="0.3">
      <c r="A514" s="680" t="s">
        <v>528</v>
      </c>
      <c r="B514" s="671" t="s">
        <v>530</v>
      </c>
      <c r="C514" s="705" t="s">
        <v>554</v>
      </c>
      <c r="D514" s="723" t="s">
        <v>555</v>
      </c>
      <c r="E514" s="705" t="s">
        <v>2362</v>
      </c>
      <c r="F514" s="723" t="s">
        <v>2363</v>
      </c>
      <c r="G514" s="705" t="s">
        <v>3108</v>
      </c>
      <c r="H514" s="705" t="s">
        <v>3109</v>
      </c>
      <c r="I514" s="238">
        <v>4848.01</v>
      </c>
      <c r="J514" s="238">
        <v>1</v>
      </c>
      <c r="K514" s="713">
        <v>4848.01</v>
      </c>
    </row>
    <row r="515" spans="1:11" ht="14.4" customHeight="1" x14ac:dyDescent="0.3">
      <c r="A515" s="680" t="s">
        <v>528</v>
      </c>
      <c r="B515" s="671" t="s">
        <v>530</v>
      </c>
      <c r="C515" s="705" t="s">
        <v>554</v>
      </c>
      <c r="D515" s="723" t="s">
        <v>555</v>
      </c>
      <c r="E515" s="705" t="s">
        <v>2362</v>
      </c>
      <c r="F515" s="723" t="s">
        <v>2363</v>
      </c>
      <c r="G515" s="705" t="s">
        <v>3110</v>
      </c>
      <c r="H515" s="705" t="s">
        <v>3111</v>
      </c>
      <c r="I515" s="238">
        <v>4848.0038888888894</v>
      </c>
      <c r="J515" s="238">
        <v>18</v>
      </c>
      <c r="K515" s="713">
        <v>87264.07</v>
      </c>
    </row>
    <row r="516" spans="1:11" ht="14.4" customHeight="1" x14ac:dyDescent="0.3">
      <c r="A516" s="680" t="s">
        <v>528</v>
      </c>
      <c r="B516" s="671" t="s">
        <v>530</v>
      </c>
      <c r="C516" s="705" t="s">
        <v>554</v>
      </c>
      <c r="D516" s="723" t="s">
        <v>555</v>
      </c>
      <c r="E516" s="705" t="s">
        <v>2362</v>
      </c>
      <c r="F516" s="723" t="s">
        <v>2363</v>
      </c>
      <c r="G516" s="705" t="s">
        <v>3112</v>
      </c>
      <c r="H516" s="705" t="s">
        <v>3113</v>
      </c>
      <c r="I516" s="238">
        <v>4848.0100000000011</v>
      </c>
      <c r="J516" s="238">
        <v>10</v>
      </c>
      <c r="K516" s="713">
        <v>48480.100000000013</v>
      </c>
    </row>
    <row r="517" spans="1:11" ht="14.4" customHeight="1" x14ac:dyDescent="0.3">
      <c r="A517" s="680" t="s">
        <v>528</v>
      </c>
      <c r="B517" s="671" t="s">
        <v>530</v>
      </c>
      <c r="C517" s="705" t="s">
        <v>554</v>
      </c>
      <c r="D517" s="723" t="s">
        <v>555</v>
      </c>
      <c r="E517" s="705" t="s">
        <v>2362</v>
      </c>
      <c r="F517" s="723" t="s">
        <v>2363</v>
      </c>
      <c r="G517" s="705" t="s">
        <v>3114</v>
      </c>
      <c r="H517" s="705" t="s">
        <v>3115</v>
      </c>
      <c r="I517" s="238">
        <v>4848.01</v>
      </c>
      <c r="J517" s="238">
        <v>2</v>
      </c>
      <c r="K517" s="713">
        <v>9696.02</v>
      </c>
    </row>
    <row r="518" spans="1:11" ht="14.4" customHeight="1" x14ac:dyDescent="0.3">
      <c r="A518" s="680" t="s">
        <v>528</v>
      </c>
      <c r="B518" s="671" t="s">
        <v>530</v>
      </c>
      <c r="C518" s="705" t="s">
        <v>554</v>
      </c>
      <c r="D518" s="723" t="s">
        <v>555</v>
      </c>
      <c r="E518" s="705" t="s">
        <v>2362</v>
      </c>
      <c r="F518" s="723" t="s">
        <v>2363</v>
      </c>
      <c r="G518" s="705" t="s">
        <v>3116</v>
      </c>
      <c r="H518" s="705" t="s">
        <v>3117</v>
      </c>
      <c r="I518" s="238">
        <v>5905.25</v>
      </c>
      <c r="J518" s="238">
        <v>2</v>
      </c>
      <c r="K518" s="713">
        <v>11810.5</v>
      </c>
    </row>
    <row r="519" spans="1:11" ht="14.4" customHeight="1" x14ac:dyDescent="0.3">
      <c r="A519" s="680" t="s">
        <v>528</v>
      </c>
      <c r="B519" s="671" t="s">
        <v>530</v>
      </c>
      <c r="C519" s="705" t="s">
        <v>554</v>
      </c>
      <c r="D519" s="723" t="s">
        <v>555</v>
      </c>
      <c r="E519" s="705" t="s">
        <v>2362</v>
      </c>
      <c r="F519" s="723" t="s">
        <v>2363</v>
      </c>
      <c r="G519" s="705" t="s">
        <v>3118</v>
      </c>
      <c r="H519" s="705" t="s">
        <v>3119</v>
      </c>
      <c r="I519" s="238">
        <v>10720.3</v>
      </c>
      <c r="J519" s="238">
        <v>1</v>
      </c>
      <c r="K519" s="713">
        <v>10720.3</v>
      </c>
    </row>
    <row r="520" spans="1:11" ht="14.4" customHeight="1" x14ac:dyDescent="0.3">
      <c r="A520" s="680" t="s">
        <v>528</v>
      </c>
      <c r="B520" s="671" t="s">
        <v>530</v>
      </c>
      <c r="C520" s="705" t="s">
        <v>554</v>
      </c>
      <c r="D520" s="723" t="s">
        <v>555</v>
      </c>
      <c r="E520" s="705" t="s">
        <v>2362</v>
      </c>
      <c r="F520" s="723" t="s">
        <v>2363</v>
      </c>
      <c r="G520" s="705" t="s">
        <v>3120</v>
      </c>
      <c r="H520" s="705" t="s">
        <v>3121</v>
      </c>
      <c r="I520" s="238">
        <v>6840</v>
      </c>
      <c r="J520" s="238">
        <v>1</v>
      </c>
      <c r="K520" s="713">
        <v>6840</v>
      </c>
    </row>
    <row r="521" spans="1:11" ht="14.4" customHeight="1" x14ac:dyDescent="0.3">
      <c r="A521" s="680" t="s">
        <v>528</v>
      </c>
      <c r="B521" s="671" t="s">
        <v>530</v>
      </c>
      <c r="C521" s="705" t="s">
        <v>554</v>
      </c>
      <c r="D521" s="723" t="s">
        <v>555</v>
      </c>
      <c r="E521" s="705" t="s">
        <v>2362</v>
      </c>
      <c r="F521" s="723" t="s">
        <v>2363</v>
      </c>
      <c r="G521" s="705" t="s">
        <v>3122</v>
      </c>
      <c r="H521" s="705" t="s">
        <v>3123</v>
      </c>
      <c r="I521" s="238">
        <v>6840</v>
      </c>
      <c r="J521" s="238">
        <v>3</v>
      </c>
      <c r="K521" s="713">
        <v>20520</v>
      </c>
    </row>
    <row r="522" spans="1:11" ht="14.4" customHeight="1" x14ac:dyDescent="0.3">
      <c r="A522" s="680" t="s">
        <v>528</v>
      </c>
      <c r="B522" s="671" t="s">
        <v>530</v>
      </c>
      <c r="C522" s="705" t="s">
        <v>554</v>
      </c>
      <c r="D522" s="723" t="s">
        <v>555</v>
      </c>
      <c r="E522" s="705" t="s">
        <v>2362</v>
      </c>
      <c r="F522" s="723" t="s">
        <v>2363</v>
      </c>
      <c r="G522" s="705" t="s">
        <v>3124</v>
      </c>
      <c r="H522" s="705" t="s">
        <v>3125</v>
      </c>
      <c r="I522" s="238">
        <v>9272.7099999999991</v>
      </c>
      <c r="J522" s="238">
        <v>5</v>
      </c>
      <c r="K522" s="713">
        <v>46363.549999999996</v>
      </c>
    </row>
    <row r="523" spans="1:11" ht="14.4" customHeight="1" x14ac:dyDescent="0.3">
      <c r="A523" s="680" t="s">
        <v>528</v>
      </c>
      <c r="B523" s="671" t="s">
        <v>530</v>
      </c>
      <c r="C523" s="705" t="s">
        <v>554</v>
      </c>
      <c r="D523" s="723" t="s">
        <v>555</v>
      </c>
      <c r="E523" s="705" t="s">
        <v>2362</v>
      </c>
      <c r="F523" s="723" t="s">
        <v>2363</v>
      </c>
      <c r="G523" s="705" t="s">
        <v>3126</v>
      </c>
      <c r="H523" s="705" t="s">
        <v>3127</v>
      </c>
      <c r="I523" s="238">
        <v>9223.6299999999992</v>
      </c>
      <c r="J523" s="238">
        <v>1</v>
      </c>
      <c r="K523" s="713">
        <v>9223.6299999999992</v>
      </c>
    </row>
    <row r="524" spans="1:11" ht="14.4" customHeight="1" x14ac:dyDescent="0.3">
      <c r="A524" s="680" t="s">
        <v>528</v>
      </c>
      <c r="B524" s="671" t="s">
        <v>530</v>
      </c>
      <c r="C524" s="705" t="s">
        <v>554</v>
      </c>
      <c r="D524" s="723" t="s">
        <v>555</v>
      </c>
      <c r="E524" s="705" t="s">
        <v>2362</v>
      </c>
      <c r="F524" s="723" t="s">
        <v>2363</v>
      </c>
      <c r="G524" s="705" t="s">
        <v>3128</v>
      </c>
      <c r="H524" s="705" t="s">
        <v>3129</v>
      </c>
      <c r="I524" s="238">
        <v>6512.52</v>
      </c>
      <c r="J524" s="238">
        <v>1</v>
      </c>
      <c r="K524" s="713">
        <v>6512.52</v>
      </c>
    </row>
    <row r="525" spans="1:11" ht="14.4" customHeight="1" x14ac:dyDescent="0.3">
      <c r="A525" s="680" t="s">
        <v>528</v>
      </c>
      <c r="B525" s="671" t="s">
        <v>530</v>
      </c>
      <c r="C525" s="705" t="s">
        <v>554</v>
      </c>
      <c r="D525" s="723" t="s">
        <v>555</v>
      </c>
      <c r="E525" s="705" t="s">
        <v>2362</v>
      </c>
      <c r="F525" s="723" t="s">
        <v>2363</v>
      </c>
      <c r="G525" s="705" t="s">
        <v>3130</v>
      </c>
      <c r="H525" s="705" t="s">
        <v>3131</v>
      </c>
      <c r="I525" s="238">
        <v>13883.47</v>
      </c>
      <c r="J525" s="238">
        <v>1</v>
      </c>
      <c r="K525" s="713">
        <v>13883.47</v>
      </c>
    </row>
    <row r="526" spans="1:11" ht="14.4" customHeight="1" x14ac:dyDescent="0.3">
      <c r="A526" s="680" t="s">
        <v>528</v>
      </c>
      <c r="B526" s="671" t="s">
        <v>530</v>
      </c>
      <c r="C526" s="705" t="s">
        <v>554</v>
      </c>
      <c r="D526" s="723" t="s">
        <v>555</v>
      </c>
      <c r="E526" s="705" t="s">
        <v>2362</v>
      </c>
      <c r="F526" s="723" t="s">
        <v>2363</v>
      </c>
      <c r="G526" s="705" t="s">
        <v>3132</v>
      </c>
      <c r="H526" s="705" t="s">
        <v>3133</v>
      </c>
      <c r="I526" s="238">
        <v>236.42</v>
      </c>
      <c r="J526" s="238">
        <v>1</v>
      </c>
      <c r="K526" s="713">
        <v>236.42</v>
      </c>
    </row>
    <row r="527" spans="1:11" ht="14.4" customHeight="1" x14ac:dyDescent="0.3">
      <c r="A527" s="680" t="s">
        <v>528</v>
      </c>
      <c r="B527" s="671" t="s">
        <v>530</v>
      </c>
      <c r="C527" s="705" t="s">
        <v>554</v>
      </c>
      <c r="D527" s="723" t="s">
        <v>555</v>
      </c>
      <c r="E527" s="705" t="s">
        <v>2362</v>
      </c>
      <c r="F527" s="723" t="s">
        <v>2363</v>
      </c>
      <c r="G527" s="705" t="s">
        <v>3134</v>
      </c>
      <c r="H527" s="705" t="s">
        <v>3135</v>
      </c>
      <c r="I527" s="238">
        <v>236.42</v>
      </c>
      <c r="J527" s="238">
        <v>3</v>
      </c>
      <c r="K527" s="713">
        <v>709.26</v>
      </c>
    </row>
    <row r="528" spans="1:11" ht="14.4" customHeight="1" x14ac:dyDescent="0.3">
      <c r="A528" s="680" t="s">
        <v>528</v>
      </c>
      <c r="B528" s="671" t="s">
        <v>530</v>
      </c>
      <c r="C528" s="705" t="s">
        <v>554</v>
      </c>
      <c r="D528" s="723" t="s">
        <v>555</v>
      </c>
      <c r="E528" s="705" t="s">
        <v>2362</v>
      </c>
      <c r="F528" s="723" t="s">
        <v>2363</v>
      </c>
      <c r="G528" s="705" t="s">
        <v>3136</v>
      </c>
      <c r="H528" s="705" t="s">
        <v>3137</v>
      </c>
      <c r="I528" s="238">
        <v>13840.58</v>
      </c>
      <c r="J528" s="238">
        <v>1</v>
      </c>
      <c r="K528" s="713">
        <v>13840.58</v>
      </c>
    </row>
    <row r="529" spans="1:11" ht="14.4" customHeight="1" x14ac:dyDescent="0.3">
      <c r="A529" s="680" t="s">
        <v>528</v>
      </c>
      <c r="B529" s="671" t="s">
        <v>530</v>
      </c>
      <c r="C529" s="705" t="s">
        <v>554</v>
      </c>
      <c r="D529" s="723" t="s">
        <v>555</v>
      </c>
      <c r="E529" s="705" t="s">
        <v>2362</v>
      </c>
      <c r="F529" s="723" t="s">
        <v>2363</v>
      </c>
      <c r="G529" s="705" t="s">
        <v>3138</v>
      </c>
      <c r="H529" s="705" t="s">
        <v>3139</v>
      </c>
      <c r="I529" s="238">
        <v>4848.01</v>
      </c>
      <c r="J529" s="238">
        <v>2</v>
      </c>
      <c r="K529" s="713">
        <v>9696.02</v>
      </c>
    </row>
    <row r="530" spans="1:11" ht="14.4" customHeight="1" x14ac:dyDescent="0.3">
      <c r="A530" s="680" t="s">
        <v>528</v>
      </c>
      <c r="B530" s="671" t="s">
        <v>530</v>
      </c>
      <c r="C530" s="705" t="s">
        <v>554</v>
      </c>
      <c r="D530" s="723" t="s">
        <v>555</v>
      </c>
      <c r="E530" s="705" t="s">
        <v>2362</v>
      </c>
      <c r="F530" s="723" t="s">
        <v>2363</v>
      </c>
      <c r="G530" s="705" t="s">
        <v>3140</v>
      </c>
      <c r="H530" s="705" t="s">
        <v>3141</v>
      </c>
      <c r="I530" s="238">
        <v>2611.7399999999998</v>
      </c>
      <c r="J530" s="238">
        <v>1</v>
      </c>
      <c r="K530" s="713">
        <v>2611.7399999999998</v>
      </c>
    </row>
    <row r="531" spans="1:11" ht="14.4" customHeight="1" x14ac:dyDescent="0.3">
      <c r="A531" s="680" t="s">
        <v>528</v>
      </c>
      <c r="B531" s="671" t="s">
        <v>530</v>
      </c>
      <c r="C531" s="705" t="s">
        <v>554</v>
      </c>
      <c r="D531" s="723" t="s">
        <v>555</v>
      </c>
      <c r="E531" s="705" t="s">
        <v>2362</v>
      </c>
      <c r="F531" s="723" t="s">
        <v>2363</v>
      </c>
      <c r="G531" s="705" t="s">
        <v>3142</v>
      </c>
      <c r="H531" s="705" t="s">
        <v>3143</v>
      </c>
      <c r="I531" s="238">
        <v>7024.6</v>
      </c>
      <c r="J531" s="238">
        <v>1</v>
      </c>
      <c r="K531" s="713">
        <v>7024.6</v>
      </c>
    </row>
    <row r="532" spans="1:11" ht="14.4" customHeight="1" x14ac:dyDescent="0.3">
      <c r="A532" s="680" t="s">
        <v>528</v>
      </c>
      <c r="B532" s="671" t="s">
        <v>530</v>
      </c>
      <c r="C532" s="705" t="s">
        <v>554</v>
      </c>
      <c r="D532" s="723" t="s">
        <v>555</v>
      </c>
      <c r="E532" s="705" t="s">
        <v>2362</v>
      </c>
      <c r="F532" s="723" t="s">
        <v>2363</v>
      </c>
      <c r="G532" s="705" t="s">
        <v>3144</v>
      </c>
      <c r="H532" s="705" t="s">
        <v>3145</v>
      </c>
      <c r="I532" s="238">
        <v>7024.6</v>
      </c>
      <c r="J532" s="238">
        <v>1</v>
      </c>
      <c r="K532" s="713">
        <v>7024.6</v>
      </c>
    </row>
    <row r="533" spans="1:11" ht="14.4" customHeight="1" x14ac:dyDescent="0.3">
      <c r="A533" s="680" t="s">
        <v>528</v>
      </c>
      <c r="B533" s="671" t="s">
        <v>530</v>
      </c>
      <c r="C533" s="705" t="s">
        <v>554</v>
      </c>
      <c r="D533" s="723" t="s">
        <v>555</v>
      </c>
      <c r="E533" s="705" t="s">
        <v>2362</v>
      </c>
      <c r="F533" s="723" t="s">
        <v>2363</v>
      </c>
      <c r="G533" s="705" t="s">
        <v>3146</v>
      </c>
      <c r="H533" s="705" t="s">
        <v>3147</v>
      </c>
      <c r="I533" s="238">
        <v>10173.89</v>
      </c>
      <c r="J533" s="238">
        <v>1</v>
      </c>
      <c r="K533" s="713">
        <v>10173.89</v>
      </c>
    </row>
    <row r="534" spans="1:11" ht="14.4" customHeight="1" x14ac:dyDescent="0.3">
      <c r="A534" s="680" t="s">
        <v>528</v>
      </c>
      <c r="B534" s="671" t="s">
        <v>530</v>
      </c>
      <c r="C534" s="705" t="s">
        <v>554</v>
      </c>
      <c r="D534" s="723" t="s">
        <v>555</v>
      </c>
      <c r="E534" s="705" t="s">
        <v>2362</v>
      </c>
      <c r="F534" s="723" t="s">
        <v>2363</v>
      </c>
      <c r="G534" s="705" t="s">
        <v>3148</v>
      </c>
      <c r="H534" s="705" t="s">
        <v>3149</v>
      </c>
      <c r="I534" s="238">
        <v>39499.99</v>
      </c>
      <c r="J534" s="238">
        <v>12</v>
      </c>
      <c r="K534" s="713">
        <v>473999.87999999995</v>
      </c>
    </row>
    <row r="535" spans="1:11" ht="14.4" customHeight="1" x14ac:dyDescent="0.3">
      <c r="A535" s="680" t="s">
        <v>528</v>
      </c>
      <c r="B535" s="671" t="s">
        <v>530</v>
      </c>
      <c r="C535" s="705" t="s">
        <v>554</v>
      </c>
      <c r="D535" s="723" t="s">
        <v>555</v>
      </c>
      <c r="E535" s="705" t="s">
        <v>2362</v>
      </c>
      <c r="F535" s="723" t="s">
        <v>2363</v>
      </c>
      <c r="G535" s="705" t="s">
        <v>3150</v>
      </c>
      <c r="H535" s="705" t="s">
        <v>3151</v>
      </c>
      <c r="I535" s="238">
        <v>25374.989999999998</v>
      </c>
      <c r="J535" s="238">
        <v>4</v>
      </c>
      <c r="K535" s="713">
        <v>101499.95999999999</v>
      </c>
    </row>
    <row r="536" spans="1:11" ht="14.4" customHeight="1" x14ac:dyDescent="0.3">
      <c r="A536" s="680" t="s">
        <v>528</v>
      </c>
      <c r="B536" s="671" t="s">
        <v>530</v>
      </c>
      <c r="C536" s="705" t="s">
        <v>554</v>
      </c>
      <c r="D536" s="723" t="s">
        <v>555</v>
      </c>
      <c r="E536" s="705" t="s">
        <v>2362</v>
      </c>
      <c r="F536" s="723" t="s">
        <v>2363</v>
      </c>
      <c r="G536" s="705" t="s">
        <v>3152</v>
      </c>
      <c r="H536" s="705" t="s">
        <v>3153</v>
      </c>
      <c r="I536" s="238">
        <v>10430.324000000001</v>
      </c>
      <c r="J536" s="238">
        <v>15</v>
      </c>
      <c r="K536" s="713">
        <v>156454.86000000002</v>
      </c>
    </row>
    <row r="537" spans="1:11" ht="14.4" customHeight="1" x14ac:dyDescent="0.3">
      <c r="A537" s="680" t="s">
        <v>528</v>
      </c>
      <c r="B537" s="671" t="s">
        <v>530</v>
      </c>
      <c r="C537" s="705" t="s">
        <v>554</v>
      </c>
      <c r="D537" s="723" t="s">
        <v>555</v>
      </c>
      <c r="E537" s="705" t="s">
        <v>2362</v>
      </c>
      <c r="F537" s="723" t="s">
        <v>2363</v>
      </c>
      <c r="G537" s="705" t="s">
        <v>3154</v>
      </c>
      <c r="H537" s="705" t="s">
        <v>3155</v>
      </c>
      <c r="I537" s="238">
        <v>9013.39</v>
      </c>
      <c r="J537" s="238">
        <v>10</v>
      </c>
      <c r="K537" s="713">
        <v>90133.9</v>
      </c>
    </row>
    <row r="538" spans="1:11" ht="14.4" customHeight="1" x14ac:dyDescent="0.3">
      <c r="A538" s="680" t="s">
        <v>528</v>
      </c>
      <c r="B538" s="671" t="s">
        <v>530</v>
      </c>
      <c r="C538" s="705" t="s">
        <v>554</v>
      </c>
      <c r="D538" s="723" t="s">
        <v>555</v>
      </c>
      <c r="E538" s="705" t="s">
        <v>2362</v>
      </c>
      <c r="F538" s="723" t="s">
        <v>2363</v>
      </c>
      <c r="G538" s="705" t="s">
        <v>3156</v>
      </c>
      <c r="H538" s="705" t="s">
        <v>3157</v>
      </c>
      <c r="I538" s="238">
        <v>9013.39</v>
      </c>
      <c r="J538" s="238">
        <v>1</v>
      </c>
      <c r="K538" s="713">
        <v>9013.39</v>
      </c>
    </row>
    <row r="539" spans="1:11" ht="14.4" customHeight="1" x14ac:dyDescent="0.3">
      <c r="A539" s="680" t="s">
        <v>528</v>
      </c>
      <c r="B539" s="671" t="s">
        <v>530</v>
      </c>
      <c r="C539" s="705" t="s">
        <v>554</v>
      </c>
      <c r="D539" s="723" t="s">
        <v>555</v>
      </c>
      <c r="E539" s="705" t="s">
        <v>2362</v>
      </c>
      <c r="F539" s="723" t="s">
        <v>2363</v>
      </c>
      <c r="G539" s="705" t="s">
        <v>3158</v>
      </c>
      <c r="H539" s="705" t="s">
        <v>3159</v>
      </c>
      <c r="I539" s="238">
        <v>1876.85</v>
      </c>
      <c r="J539" s="238">
        <v>1</v>
      </c>
      <c r="K539" s="713">
        <v>1876.85</v>
      </c>
    </row>
    <row r="540" spans="1:11" ht="14.4" customHeight="1" x14ac:dyDescent="0.3">
      <c r="A540" s="680" t="s">
        <v>528</v>
      </c>
      <c r="B540" s="671" t="s">
        <v>530</v>
      </c>
      <c r="C540" s="705" t="s">
        <v>554</v>
      </c>
      <c r="D540" s="723" t="s">
        <v>555</v>
      </c>
      <c r="E540" s="705" t="s">
        <v>2362</v>
      </c>
      <c r="F540" s="723" t="s">
        <v>2363</v>
      </c>
      <c r="G540" s="705" t="s">
        <v>3160</v>
      </c>
      <c r="H540" s="705" t="s">
        <v>3161</v>
      </c>
      <c r="I540" s="238">
        <v>5708.14</v>
      </c>
      <c r="J540" s="238">
        <v>1</v>
      </c>
      <c r="K540" s="713">
        <v>5708.14</v>
      </c>
    </row>
    <row r="541" spans="1:11" ht="14.4" customHeight="1" x14ac:dyDescent="0.3">
      <c r="A541" s="680" t="s">
        <v>528</v>
      </c>
      <c r="B541" s="671" t="s">
        <v>530</v>
      </c>
      <c r="C541" s="705" t="s">
        <v>554</v>
      </c>
      <c r="D541" s="723" t="s">
        <v>555</v>
      </c>
      <c r="E541" s="705" t="s">
        <v>2362</v>
      </c>
      <c r="F541" s="723" t="s">
        <v>2363</v>
      </c>
      <c r="G541" s="705" t="s">
        <v>3162</v>
      </c>
      <c r="H541" s="705" t="s">
        <v>3163</v>
      </c>
      <c r="I541" s="238">
        <v>4848.01</v>
      </c>
      <c r="J541" s="238">
        <v>2</v>
      </c>
      <c r="K541" s="713">
        <v>9696.02</v>
      </c>
    </row>
    <row r="542" spans="1:11" ht="14.4" customHeight="1" x14ac:dyDescent="0.3">
      <c r="A542" s="680" t="s">
        <v>528</v>
      </c>
      <c r="B542" s="671" t="s">
        <v>530</v>
      </c>
      <c r="C542" s="705" t="s">
        <v>554</v>
      </c>
      <c r="D542" s="723" t="s">
        <v>555</v>
      </c>
      <c r="E542" s="705" t="s">
        <v>2362</v>
      </c>
      <c r="F542" s="723" t="s">
        <v>2363</v>
      </c>
      <c r="G542" s="705" t="s">
        <v>3164</v>
      </c>
      <c r="H542" s="705" t="s">
        <v>3165</v>
      </c>
      <c r="I542" s="238">
        <v>2611.7399999999998</v>
      </c>
      <c r="J542" s="238">
        <v>3</v>
      </c>
      <c r="K542" s="713">
        <v>7835.2199999999993</v>
      </c>
    </row>
    <row r="543" spans="1:11" ht="14.4" customHeight="1" x14ac:dyDescent="0.3">
      <c r="A543" s="680" t="s">
        <v>528</v>
      </c>
      <c r="B543" s="671" t="s">
        <v>530</v>
      </c>
      <c r="C543" s="705" t="s">
        <v>554</v>
      </c>
      <c r="D543" s="723" t="s">
        <v>555</v>
      </c>
      <c r="E543" s="705" t="s">
        <v>2362</v>
      </c>
      <c r="F543" s="723" t="s">
        <v>2363</v>
      </c>
      <c r="G543" s="705" t="s">
        <v>3166</v>
      </c>
      <c r="H543" s="705" t="s">
        <v>3167</v>
      </c>
      <c r="I543" s="238">
        <v>16508.25</v>
      </c>
      <c r="J543" s="238">
        <v>1</v>
      </c>
      <c r="K543" s="713">
        <v>16508.25</v>
      </c>
    </row>
    <row r="544" spans="1:11" ht="14.4" customHeight="1" x14ac:dyDescent="0.3">
      <c r="A544" s="680" t="s">
        <v>528</v>
      </c>
      <c r="B544" s="671" t="s">
        <v>530</v>
      </c>
      <c r="C544" s="705" t="s">
        <v>554</v>
      </c>
      <c r="D544" s="723" t="s">
        <v>555</v>
      </c>
      <c r="E544" s="705" t="s">
        <v>2362</v>
      </c>
      <c r="F544" s="723" t="s">
        <v>2363</v>
      </c>
      <c r="G544" s="705" t="s">
        <v>3168</v>
      </c>
      <c r="H544" s="705" t="s">
        <v>3169</v>
      </c>
      <c r="I544" s="238">
        <v>9430</v>
      </c>
      <c r="J544" s="238">
        <v>1</v>
      </c>
      <c r="K544" s="713">
        <v>9430</v>
      </c>
    </row>
    <row r="545" spans="1:11" ht="14.4" customHeight="1" x14ac:dyDescent="0.3">
      <c r="A545" s="680" t="s">
        <v>528</v>
      </c>
      <c r="B545" s="671" t="s">
        <v>530</v>
      </c>
      <c r="C545" s="705" t="s">
        <v>554</v>
      </c>
      <c r="D545" s="723" t="s">
        <v>555</v>
      </c>
      <c r="E545" s="705" t="s">
        <v>2362</v>
      </c>
      <c r="F545" s="723" t="s">
        <v>2363</v>
      </c>
      <c r="G545" s="705" t="s">
        <v>3170</v>
      </c>
      <c r="H545" s="705" t="s">
        <v>3171</v>
      </c>
      <c r="I545" s="238">
        <v>979.8</v>
      </c>
      <c r="J545" s="238">
        <v>2</v>
      </c>
      <c r="K545" s="713">
        <v>1959.6</v>
      </c>
    </row>
    <row r="546" spans="1:11" ht="14.4" customHeight="1" x14ac:dyDescent="0.3">
      <c r="A546" s="680" t="s">
        <v>528</v>
      </c>
      <c r="B546" s="671" t="s">
        <v>530</v>
      </c>
      <c r="C546" s="705" t="s">
        <v>554</v>
      </c>
      <c r="D546" s="723" t="s">
        <v>555</v>
      </c>
      <c r="E546" s="705" t="s">
        <v>2362</v>
      </c>
      <c r="F546" s="723" t="s">
        <v>2363</v>
      </c>
      <c r="G546" s="705" t="s">
        <v>3172</v>
      </c>
      <c r="H546" s="705" t="s">
        <v>3173</v>
      </c>
      <c r="I546" s="238">
        <v>29747.05</v>
      </c>
      <c r="J546" s="238">
        <v>1</v>
      </c>
      <c r="K546" s="713">
        <v>29747.05</v>
      </c>
    </row>
    <row r="547" spans="1:11" ht="14.4" customHeight="1" x14ac:dyDescent="0.3">
      <c r="A547" s="680" t="s">
        <v>528</v>
      </c>
      <c r="B547" s="671" t="s">
        <v>530</v>
      </c>
      <c r="C547" s="705" t="s">
        <v>554</v>
      </c>
      <c r="D547" s="723" t="s">
        <v>555</v>
      </c>
      <c r="E547" s="705" t="s">
        <v>2362</v>
      </c>
      <c r="F547" s="723" t="s">
        <v>2363</v>
      </c>
      <c r="G547" s="705" t="s">
        <v>3174</v>
      </c>
      <c r="H547" s="705" t="s">
        <v>3175</v>
      </c>
      <c r="I547" s="238">
        <v>13018</v>
      </c>
      <c r="J547" s="238">
        <v>1</v>
      </c>
      <c r="K547" s="713">
        <v>13018</v>
      </c>
    </row>
    <row r="548" spans="1:11" ht="14.4" customHeight="1" x14ac:dyDescent="0.3">
      <c r="A548" s="680" t="s">
        <v>528</v>
      </c>
      <c r="B548" s="671" t="s">
        <v>530</v>
      </c>
      <c r="C548" s="705" t="s">
        <v>554</v>
      </c>
      <c r="D548" s="723" t="s">
        <v>555</v>
      </c>
      <c r="E548" s="705" t="s">
        <v>2362</v>
      </c>
      <c r="F548" s="723" t="s">
        <v>2363</v>
      </c>
      <c r="G548" s="705" t="s">
        <v>3176</v>
      </c>
      <c r="H548" s="705" t="s">
        <v>3177</v>
      </c>
      <c r="I548" s="238">
        <v>14093.25</v>
      </c>
      <c r="J548" s="238">
        <v>1</v>
      </c>
      <c r="K548" s="713">
        <v>14093.25</v>
      </c>
    </row>
    <row r="549" spans="1:11" ht="14.4" customHeight="1" x14ac:dyDescent="0.3">
      <c r="A549" s="680" t="s">
        <v>528</v>
      </c>
      <c r="B549" s="671" t="s">
        <v>530</v>
      </c>
      <c r="C549" s="705" t="s">
        <v>554</v>
      </c>
      <c r="D549" s="723" t="s">
        <v>555</v>
      </c>
      <c r="E549" s="705" t="s">
        <v>2362</v>
      </c>
      <c r="F549" s="723" t="s">
        <v>2363</v>
      </c>
      <c r="G549" s="705" t="s">
        <v>3178</v>
      </c>
      <c r="H549" s="705" t="s">
        <v>3179</v>
      </c>
      <c r="I549" s="238">
        <v>10216.77</v>
      </c>
      <c r="J549" s="238">
        <v>1</v>
      </c>
      <c r="K549" s="713">
        <v>10216.77</v>
      </c>
    </row>
    <row r="550" spans="1:11" ht="14.4" customHeight="1" x14ac:dyDescent="0.3">
      <c r="A550" s="680" t="s">
        <v>528</v>
      </c>
      <c r="B550" s="671" t="s">
        <v>530</v>
      </c>
      <c r="C550" s="705" t="s">
        <v>554</v>
      </c>
      <c r="D550" s="723" t="s">
        <v>555</v>
      </c>
      <c r="E550" s="705" t="s">
        <v>2362</v>
      </c>
      <c r="F550" s="723" t="s">
        <v>2363</v>
      </c>
      <c r="G550" s="705" t="s">
        <v>3180</v>
      </c>
      <c r="H550" s="705" t="s">
        <v>3181</v>
      </c>
      <c r="I550" s="238">
        <v>6840</v>
      </c>
      <c r="J550" s="238">
        <v>1</v>
      </c>
      <c r="K550" s="713">
        <v>6840</v>
      </c>
    </row>
    <row r="551" spans="1:11" ht="14.4" customHeight="1" x14ac:dyDescent="0.3">
      <c r="A551" s="680" t="s">
        <v>528</v>
      </c>
      <c r="B551" s="671" t="s">
        <v>530</v>
      </c>
      <c r="C551" s="705" t="s">
        <v>554</v>
      </c>
      <c r="D551" s="723" t="s">
        <v>555</v>
      </c>
      <c r="E551" s="705" t="s">
        <v>2362</v>
      </c>
      <c r="F551" s="723" t="s">
        <v>2363</v>
      </c>
      <c r="G551" s="705" t="s">
        <v>3182</v>
      </c>
      <c r="H551" s="705" t="s">
        <v>3183</v>
      </c>
      <c r="I551" s="238">
        <v>6840</v>
      </c>
      <c r="J551" s="238">
        <v>2</v>
      </c>
      <c r="K551" s="713">
        <v>13680</v>
      </c>
    </row>
    <row r="552" spans="1:11" ht="14.4" customHeight="1" x14ac:dyDescent="0.3">
      <c r="A552" s="680" t="s">
        <v>528</v>
      </c>
      <c r="B552" s="671" t="s">
        <v>530</v>
      </c>
      <c r="C552" s="705" t="s">
        <v>554</v>
      </c>
      <c r="D552" s="723" t="s">
        <v>555</v>
      </c>
      <c r="E552" s="705" t="s">
        <v>2362</v>
      </c>
      <c r="F552" s="723" t="s">
        <v>2363</v>
      </c>
      <c r="G552" s="705" t="s">
        <v>3184</v>
      </c>
      <c r="H552" s="705" t="s">
        <v>3185</v>
      </c>
      <c r="I552" s="238">
        <v>6840</v>
      </c>
      <c r="J552" s="238">
        <v>3</v>
      </c>
      <c r="K552" s="713">
        <v>20520</v>
      </c>
    </row>
    <row r="553" spans="1:11" ht="14.4" customHeight="1" x14ac:dyDescent="0.3">
      <c r="A553" s="680" t="s">
        <v>528</v>
      </c>
      <c r="B553" s="671" t="s">
        <v>530</v>
      </c>
      <c r="C553" s="705" t="s">
        <v>554</v>
      </c>
      <c r="D553" s="723" t="s">
        <v>555</v>
      </c>
      <c r="E553" s="705" t="s">
        <v>2362</v>
      </c>
      <c r="F553" s="723" t="s">
        <v>2363</v>
      </c>
      <c r="G553" s="705" t="s">
        <v>3186</v>
      </c>
      <c r="H553" s="705" t="s">
        <v>3187</v>
      </c>
      <c r="I553" s="238">
        <v>10216.77</v>
      </c>
      <c r="J553" s="238">
        <v>3</v>
      </c>
      <c r="K553" s="713">
        <v>30650.31</v>
      </c>
    </row>
    <row r="554" spans="1:11" ht="14.4" customHeight="1" x14ac:dyDescent="0.3">
      <c r="A554" s="680" t="s">
        <v>528</v>
      </c>
      <c r="B554" s="671" t="s">
        <v>530</v>
      </c>
      <c r="C554" s="705" t="s">
        <v>554</v>
      </c>
      <c r="D554" s="723" t="s">
        <v>555</v>
      </c>
      <c r="E554" s="705" t="s">
        <v>2362</v>
      </c>
      <c r="F554" s="723" t="s">
        <v>2363</v>
      </c>
      <c r="G554" s="705" t="s">
        <v>3188</v>
      </c>
      <c r="H554" s="705" t="s">
        <v>3189</v>
      </c>
      <c r="I554" s="238">
        <v>10216.77</v>
      </c>
      <c r="J554" s="238">
        <v>2</v>
      </c>
      <c r="K554" s="713">
        <v>20433.54</v>
      </c>
    </row>
    <row r="555" spans="1:11" ht="14.4" customHeight="1" x14ac:dyDescent="0.3">
      <c r="A555" s="680" t="s">
        <v>528</v>
      </c>
      <c r="B555" s="671" t="s">
        <v>530</v>
      </c>
      <c r="C555" s="705" t="s">
        <v>554</v>
      </c>
      <c r="D555" s="723" t="s">
        <v>555</v>
      </c>
      <c r="E555" s="705" t="s">
        <v>2362</v>
      </c>
      <c r="F555" s="723" t="s">
        <v>2363</v>
      </c>
      <c r="G555" s="705" t="s">
        <v>3190</v>
      </c>
      <c r="H555" s="705" t="s">
        <v>3191</v>
      </c>
      <c r="I555" s="238">
        <v>4848.01</v>
      </c>
      <c r="J555" s="238">
        <v>1</v>
      </c>
      <c r="K555" s="713">
        <v>4848.01</v>
      </c>
    </row>
    <row r="556" spans="1:11" ht="14.4" customHeight="1" x14ac:dyDescent="0.3">
      <c r="A556" s="680" t="s">
        <v>528</v>
      </c>
      <c r="B556" s="671" t="s">
        <v>530</v>
      </c>
      <c r="C556" s="705" t="s">
        <v>554</v>
      </c>
      <c r="D556" s="723" t="s">
        <v>555</v>
      </c>
      <c r="E556" s="705" t="s">
        <v>2362</v>
      </c>
      <c r="F556" s="723" t="s">
        <v>2363</v>
      </c>
      <c r="G556" s="705" t="s">
        <v>3192</v>
      </c>
      <c r="H556" s="705" t="s">
        <v>3193</v>
      </c>
      <c r="I556" s="238">
        <v>10997.89</v>
      </c>
      <c r="J556" s="238">
        <v>2</v>
      </c>
      <c r="K556" s="713">
        <v>21995.78</v>
      </c>
    </row>
    <row r="557" spans="1:11" ht="14.4" customHeight="1" x14ac:dyDescent="0.3">
      <c r="A557" s="680" t="s">
        <v>528</v>
      </c>
      <c r="B557" s="671" t="s">
        <v>530</v>
      </c>
      <c r="C557" s="705" t="s">
        <v>554</v>
      </c>
      <c r="D557" s="723" t="s">
        <v>555</v>
      </c>
      <c r="E557" s="705" t="s">
        <v>2362</v>
      </c>
      <c r="F557" s="723" t="s">
        <v>2363</v>
      </c>
      <c r="G557" s="705" t="s">
        <v>3194</v>
      </c>
      <c r="H557" s="705" t="s">
        <v>3195</v>
      </c>
      <c r="I557" s="238">
        <v>10997.89</v>
      </c>
      <c r="J557" s="238">
        <v>1</v>
      </c>
      <c r="K557" s="713">
        <v>10997.89</v>
      </c>
    </row>
    <row r="558" spans="1:11" ht="14.4" customHeight="1" x14ac:dyDescent="0.3">
      <c r="A558" s="680" t="s">
        <v>528</v>
      </c>
      <c r="B558" s="671" t="s">
        <v>530</v>
      </c>
      <c r="C558" s="705" t="s">
        <v>554</v>
      </c>
      <c r="D558" s="723" t="s">
        <v>555</v>
      </c>
      <c r="E558" s="705" t="s">
        <v>2362</v>
      </c>
      <c r="F558" s="723" t="s">
        <v>2363</v>
      </c>
      <c r="G558" s="705" t="s">
        <v>3196</v>
      </c>
      <c r="H558" s="705" t="s">
        <v>3197</v>
      </c>
      <c r="I558" s="238">
        <v>15065</v>
      </c>
      <c r="J558" s="238">
        <v>1</v>
      </c>
      <c r="K558" s="713">
        <v>15065</v>
      </c>
    </row>
    <row r="559" spans="1:11" ht="14.4" customHeight="1" x14ac:dyDescent="0.3">
      <c r="A559" s="680" t="s">
        <v>528</v>
      </c>
      <c r="B559" s="671" t="s">
        <v>530</v>
      </c>
      <c r="C559" s="705" t="s">
        <v>554</v>
      </c>
      <c r="D559" s="723" t="s">
        <v>555</v>
      </c>
      <c r="E559" s="705" t="s">
        <v>2362</v>
      </c>
      <c r="F559" s="723" t="s">
        <v>2363</v>
      </c>
      <c r="G559" s="705" t="s">
        <v>3198</v>
      </c>
      <c r="H559" s="705" t="s">
        <v>3199</v>
      </c>
      <c r="I559" s="238">
        <v>12900</v>
      </c>
      <c r="J559" s="238">
        <v>2</v>
      </c>
      <c r="K559" s="713">
        <v>25800</v>
      </c>
    </row>
    <row r="560" spans="1:11" ht="14.4" customHeight="1" x14ac:dyDescent="0.3">
      <c r="A560" s="680" t="s">
        <v>528</v>
      </c>
      <c r="B560" s="671" t="s">
        <v>530</v>
      </c>
      <c r="C560" s="705" t="s">
        <v>554</v>
      </c>
      <c r="D560" s="723" t="s">
        <v>555</v>
      </c>
      <c r="E560" s="705" t="s">
        <v>2362</v>
      </c>
      <c r="F560" s="723" t="s">
        <v>2363</v>
      </c>
      <c r="G560" s="705" t="s">
        <v>3200</v>
      </c>
      <c r="H560" s="705" t="s">
        <v>3201</v>
      </c>
      <c r="I560" s="238">
        <v>10344.24</v>
      </c>
      <c r="J560" s="238">
        <v>2</v>
      </c>
      <c r="K560" s="713">
        <v>20688.48</v>
      </c>
    </row>
    <row r="561" spans="1:11" ht="14.4" customHeight="1" x14ac:dyDescent="0.3">
      <c r="A561" s="680" t="s">
        <v>528</v>
      </c>
      <c r="B561" s="671" t="s">
        <v>530</v>
      </c>
      <c r="C561" s="705" t="s">
        <v>554</v>
      </c>
      <c r="D561" s="723" t="s">
        <v>555</v>
      </c>
      <c r="E561" s="705" t="s">
        <v>2362</v>
      </c>
      <c r="F561" s="723" t="s">
        <v>2363</v>
      </c>
      <c r="G561" s="705" t="s">
        <v>3202</v>
      </c>
      <c r="H561" s="705" t="s">
        <v>3203</v>
      </c>
      <c r="I561" s="238">
        <v>7024.6</v>
      </c>
      <c r="J561" s="238">
        <v>1</v>
      </c>
      <c r="K561" s="713">
        <v>7024.6</v>
      </c>
    </row>
    <row r="562" spans="1:11" ht="14.4" customHeight="1" x14ac:dyDescent="0.3">
      <c r="A562" s="680" t="s">
        <v>528</v>
      </c>
      <c r="B562" s="671" t="s">
        <v>530</v>
      </c>
      <c r="C562" s="705" t="s">
        <v>554</v>
      </c>
      <c r="D562" s="723" t="s">
        <v>555</v>
      </c>
      <c r="E562" s="705" t="s">
        <v>2362</v>
      </c>
      <c r="F562" s="723" t="s">
        <v>2363</v>
      </c>
      <c r="G562" s="705" t="s">
        <v>3204</v>
      </c>
      <c r="H562" s="705" t="s">
        <v>3205</v>
      </c>
      <c r="I562" s="238">
        <v>33999.99</v>
      </c>
      <c r="J562" s="238">
        <v>1</v>
      </c>
      <c r="K562" s="713">
        <v>33999.99</v>
      </c>
    </row>
    <row r="563" spans="1:11" ht="14.4" customHeight="1" x14ac:dyDescent="0.3">
      <c r="A563" s="680" t="s">
        <v>528</v>
      </c>
      <c r="B563" s="671" t="s">
        <v>530</v>
      </c>
      <c r="C563" s="705" t="s">
        <v>554</v>
      </c>
      <c r="D563" s="723" t="s">
        <v>555</v>
      </c>
      <c r="E563" s="705" t="s">
        <v>2362</v>
      </c>
      <c r="F563" s="723" t="s">
        <v>2363</v>
      </c>
      <c r="G563" s="705" t="s">
        <v>3206</v>
      </c>
      <c r="H563" s="705" t="s">
        <v>3207</v>
      </c>
      <c r="I563" s="238">
        <v>9272.7099999999991</v>
      </c>
      <c r="J563" s="238">
        <v>1</v>
      </c>
      <c r="K563" s="713">
        <v>9272.7099999999991</v>
      </c>
    </row>
    <row r="564" spans="1:11" ht="14.4" customHeight="1" x14ac:dyDescent="0.3">
      <c r="A564" s="680" t="s">
        <v>528</v>
      </c>
      <c r="B564" s="671" t="s">
        <v>530</v>
      </c>
      <c r="C564" s="705" t="s">
        <v>554</v>
      </c>
      <c r="D564" s="723" t="s">
        <v>555</v>
      </c>
      <c r="E564" s="705" t="s">
        <v>2362</v>
      </c>
      <c r="F564" s="723" t="s">
        <v>2363</v>
      </c>
      <c r="G564" s="705" t="s">
        <v>3208</v>
      </c>
      <c r="H564" s="705" t="s">
        <v>3209</v>
      </c>
      <c r="I564" s="238">
        <v>23660.3</v>
      </c>
      <c r="J564" s="238">
        <v>1</v>
      </c>
      <c r="K564" s="713">
        <v>23660.3</v>
      </c>
    </row>
    <row r="565" spans="1:11" ht="14.4" customHeight="1" x14ac:dyDescent="0.3">
      <c r="A565" s="680" t="s">
        <v>528</v>
      </c>
      <c r="B565" s="671" t="s">
        <v>530</v>
      </c>
      <c r="C565" s="705" t="s">
        <v>554</v>
      </c>
      <c r="D565" s="723" t="s">
        <v>555</v>
      </c>
      <c r="E565" s="705" t="s">
        <v>2362</v>
      </c>
      <c r="F565" s="723" t="s">
        <v>2363</v>
      </c>
      <c r="G565" s="705" t="s">
        <v>3210</v>
      </c>
      <c r="H565" s="705" t="s">
        <v>3211</v>
      </c>
      <c r="I565" s="238">
        <v>236.42</v>
      </c>
      <c r="J565" s="238">
        <v>1</v>
      </c>
      <c r="K565" s="713">
        <v>236.42</v>
      </c>
    </row>
    <row r="566" spans="1:11" ht="14.4" customHeight="1" x14ac:dyDescent="0.3">
      <c r="A566" s="680" t="s">
        <v>528</v>
      </c>
      <c r="B566" s="671" t="s">
        <v>530</v>
      </c>
      <c r="C566" s="705" t="s">
        <v>554</v>
      </c>
      <c r="D566" s="723" t="s">
        <v>555</v>
      </c>
      <c r="E566" s="705" t="s">
        <v>2362</v>
      </c>
      <c r="F566" s="723" t="s">
        <v>2363</v>
      </c>
      <c r="G566" s="705" t="s">
        <v>3212</v>
      </c>
      <c r="H566" s="705" t="s">
        <v>3213</v>
      </c>
      <c r="I566" s="238">
        <v>5692.5</v>
      </c>
      <c r="J566" s="238">
        <v>1</v>
      </c>
      <c r="K566" s="713">
        <v>5692.5</v>
      </c>
    </row>
    <row r="567" spans="1:11" ht="14.4" customHeight="1" x14ac:dyDescent="0.3">
      <c r="A567" s="680" t="s">
        <v>528</v>
      </c>
      <c r="B567" s="671" t="s">
        <v>530</v>
      </c>
      <c r="C567" s="705" t="s">
        <v>554</v>
      </c>
      <c r="D567" s="723" t="s">
        <v>555</v>
      </c>
      <c r="E567" s="705" t="s">
        <v>2362</v>
      </c>
      <c r="F567" s="723" t="s">
        <v>2363</v>
      </c>
      <c r="G567" s="705" t="s">
        <v>3214</v>
      </c>
      <c r="H567" s="705" t="s">
        <v>3215</v>
      </c>
      <c r="I567" s="238">
        <v>64169.67</v>
      </c>
      <c r="J567" s="238">
        <v>1</v>
      </c>
      <c r="K567" s="713">
        <v>64169.67</v>
      </c>
    </row>
    <row r="568" spans="1:11" ht="14.4" customHeight="1" x14ac:dyDescent="0.3">
      <c r="A568" s="680" t="s">
        <v>528</v>
      </c>
      <c r="B568" s="671" t="s">
        <v>530</v>
      </c>
      <c r="C568" s="705" t="s">
        <v>554</v>
      </c>
      <c r="D568" s="723" t="s">
        <v>555</v>
      </c>
      <c r="E568" s="705" t="s">
        <v>2362</v>
      </c>
      <c r="F568" s="723" t="s">
        <v>2363</v>
      </c>
      <c r="G568" s="705" t="s">
        <v>3216</v>
      </c>
      <c r="H568" s="705" t="s">
        <v>3217</v>
      </c>
      <c r="I568" s="238">
        <v>5355.55</v>
      </c>
      <c r="J568" s="238">
        <v>1</v>
      </c>
      <c r="K568" s="713">
        <v>5355.55</v>
      </c>
    </row>
    <row r="569" spans="1:11" ht="14.4" customHeight="1" x14ac:dyDescent="0.3">
      <c r="A569" s="680" t="s">
        <v>528</v>
      </c>
      <c r="B569" s="671" t="s">
        <v>530</v>
      </c>
      <c r="C569" s="705" t="s">
        <v>554</v>
      </c>
      <c r="D569" s="723" t="s">
        <v>555</v>
      </c>
      <c r="E569" s="705" t="s">
        <v>2362</v>
      </c>
      <c r="F569" s="723" t="s">
        <v>2363</v>
      </c>
      <c r="G569" s="705" t="s">
        <v>3218</v>
      </c>
      <c r="H569" s="705" t="s">
        <v>3219</v>
      </c>
      <c r="I569" s="238">
        <v>7928.5</v>
      </c>
      <c r="J569" s="238">
        <v>2</v>
      </c>
      <c r="K569" s="713">
        <v>15857</v>
      </c>
    </row>
    <row r="570" spans="1:11" ht="14.4" customHeight="1" x14ac:dyDescent="0.3">
      <c r="A570" s="680" t="s">
        <v>528</v>
      </c>
      <c r="B570" s="671" t="s">
        <v>530</v>
      </c>
      <c r="C570" s="705" t="s">
        <v>554</v>
      </c>
      <c r="D570" s="723" t="s">
        <v>555</v>
      </c>
      <c r="E570" s="705" t="s">
        <v>2362</v>
      </c>
      <c r="F570" s="723" t="s">
        <v>2363</v>
      </c>
      <c r="G570" s="705" t="s">
        <v>3220</v>
      </c>
      <c r="H570" s="705" t="s">
        <v>3221</v>
      </c>
      <c r="I570" s="238">
        <v>7400.125</v>
      </c>
      <c r="J570" s="238">
        <v>2</v>
      </c>
      <c r="K570" s="713">
        <v>14800.25</v>
      </c>
    </row>
    <row r="571" spans="1:11" ht="14.4" customHeight="1" x14ac:dyDescent="0.3">
      <c r="A571" s="680" t="s">
        <v>528</v>
      </c>
      <c r="B571" s="671" t="s">
        <v>530</v>
      </c>
      <c r="C571" s="705" t="s">
        <v>554</v>
      </c>
      <c r="D571" s="723" t="s">
        <v>555</v>
      </c>
      <c r="E571" s="705" t="s">
        <v>2362</v>
      </c>
      <c r="F571" s="723" t="s">
        <v>2363</v>
      </c>
      <c r="G571" s="705" t="s">
        <v>3222</v>
      </c>
      <c r="H571" s="705" t="s">
        <v>3223</v>
      </c>
      <c r="I571" s="238">
        <v>13800</v>
      </c>
      <c r="J571" s="238">
        <v>1</v>
      </c>
      <c r="K571" s="713">
        <v>13800</v>
      </c>
    </row>
    <row r="572" spans="1:11" ht="14.4" customHeight="1" x14ac:dyDescent="0.3">
      <c r="A572" s="680" t="s">
        <v>528</v>
      </c>
      <c r="B572" s="671" t="s">
        <v>530</v>
      </c>
      <c r="C572" s="705" t="s">
        <v>554</v>
      </c>
      <c r="D572" s="723" t="s">
        <v>555</v>
      </c>
      <c r="E572" s="705" t="s">
        <v>2362</v>
      </c>
      <c r="F572" s="723" t="s">
        <v>2363</v>
      </c>
      <c r="G572" s="705" t="s">
        <v>3224</v>
      </c>
      <c r="H572" s="705" t="s">
        <v>3225</v>
      </c>
      <c r="I572" s="238">
        <v>19587.27</v>
      </c>
      <c r="J572" s="238">
        <v>1</v>
      </c>
      <c r="K572" s="713">
        <v>19587.27</v>
      </c>
    </row>
    <row r="573" spans="1:11" ht="14.4" customHeight="1" x14ac:dyDescent="0.3">
      <c r="A573" s="680" t="s">
        <v>528</v>
      </c>
      <c r="B573" s="671" t="s">
        <v>530</v>
      </c>
      <c r="C573" s="705" t="s">
        <v>554</v>
      </c>
      <c r="D573" s="723" t="s">
        <v>555</v>
      </c>
      <c r="E573" s="705" t="s">
        <v>2362</v>
      </c>
      <c r="F573" s="723" t="s">
        <v>2363</v>
      </c>
      <c r="G573" s="705" t="s">
        <v>3226</v>
      </c>
      <c r="H573" s="705" t="s">
        <v>3227</v>
      </c>
      <c r="I573" s="238">
        <v>2611.7399999999998</v>
      </c>
      <c r="J573" s="238">
        <v>1</v>
      </c>
      <c r="K573" s="713">
        <v>2611.7399999999998</v>
      </c>
    </row>
    <row r="574" spans="1:11" ht="14.4" customHeight="1" x14ac:dyDescent="0.3">
      <c r="A574" s="680" t="s">
        <v>528</v>
      </c>
      <c r="B574" s="671" t="s">
        <v>530</v>
      </c>
      <c r="C574" s="705" t="s">
        <v>554</v>
      </c>
      <c r="D574" s="723" t="s">
        <v>555</v>
      </c>
      <c r="E574" s="705" t="s">
        <v>2362</v>
      </c>
      <c r="F574" s="723" t="s">
        <v>2363</v>
      </c>
      <c r="G574" s="705" t="s">
        <v>3228</v>
      </c>
      <c r="H574" s="705" t="s">
        <v>3229</v>
      </c>
      <c r="I574" s="238">
        <v>2611.7399999999998</v>
      </c>
      <c r="J574" s="238">
        <v>1</v>
      </c>
      <c r="K574" s="713">
        <v>2611.7399999999998</v>
      </c>
    </row>
    <row r="575" spans="1:11" ht="14.4" customHeight="1" x14ac:dyDescent="0.3">
      <c r="A575" s="680" t="s">
        <v>528</v>
      </c>
      <c r="B575" s="671" t="s">
        <v>530</v>
      </c>
      <c r="C575" s="705" t="s">
        <v>554</v>
      </c>
      <c r="D575" s="723" t="s">
        <v>555</v>
      </c>
      <c r="E575" s="705" t="s">
        <v>2362</v>
      </c>
      <c r="F575" s="723" t="s">
        <v>2363</v>
      </c>
      <c r="G575" s="705" t="s">
        <v>3230</v>
      </c>
      <c r="H575" s="705" t="s">
        <v>3231</v>
      </c>
      <c r="I575" s="238">
        <v>13800</v>
      </c>
      <c r="J575" s="238">
        <v>1</v>
      </c>
      <c r="K575" s="713">
        <v>13800</v>
      </c>
    </row>
    <row r="576" spans="1:11" ht="14.4" customHeight="1" x14ac:dyDescent="0.3">
      <c r="A576" s="680" t="s">
        <v>528</v>
      </c>
      <c r="B576" s="671" t="s">
        <v>530</v>
      </c>
      <c r="C576" s="705" t="s">
        <v>554</v>
      </c>
      <c r="D576" s="723" t="s">
        <v>555</v>
      </c>
      <c r="E576" s="705" t="s">
        <v>2362</v>
      </c>
      <c r="F576" s="723" t="s">
        <v>2363</v>
      </c>
      <c r="G576" s="705" t="s">
        <v>3232</v>
      </c>
      <c r="H576" s="705" t="s">
        <v>3233</v>
      </c>
      <c r="I576" s="238">
        <v>23660.3</v>
      </c>
      <c r="J576" s="238">
        <v>1</v>
      </c>
      <c r="K576" s="713">
        <v>23660.3</v>
      </c>
    </row>
    <row r="577" spans="1:11" ht="14.4" customHeight="1" x14ac:dyDescent="0.3">
      <c r="A577" s="680" t="s">
        <v>528</v>
      </c>
      <c r="B577" s="671" t="s">
        <v>530</v>
      </c>
      <c r="C577" s="705" t="s">
        <v>554</v>
      </c>
      <c r="D577" s="723" t="s">
        <v>555</v>
      </c>
      <c r="E577" s="705" t="s">
        <v>2362</v>
      </c>
      <c r="F577" s="723" t="s">
        <v>2363</v>
      </c>
      <c r="G577" s="705" t="s">
        <v>3234</v>
      </c>
      <c r="H577" s="705" t="s">
        <v>3235</v>
      </c>
      <c r="I577" s="238">
        <v>6982</v>
      </c>
      <c r="J577" s="238">
        <v>1</v>
      </c>
      <c r="K577" s="713">
        <v>6982</v>
      </c>
    </row>
    <row r="578" spans="1:11" ht="14.4" customHeight="1" x14ac:dyDescent="0.3">
      <c r="A578" s="680" t="s">
        <v>528</v>
      </c>
      <c r="B578" s="671" t="s">
        <v>530</v>
      </c>
      <c r="C578" s="705" t="s">
        <v>554</v>
      </c>
      <c r="D578" s="723" t="s">
        <v>555</v>
      </c>
      <c r="E578" s="705" t="s">
        <v>2362</v>
      </c>
      <c r="F578" s="723" t="s">
        <v>2363</v>
      </c>
      <c r="G578" s="705" t="s">
        <v>3236</v>
      </c>
      <c r="H578" s="705" t="s">
        <v>3237</v>
      </c>
      <c r="I578" s="238">
        <v>9013.39</v>
      </c>
      <c r="J578" s="238">
        <v>10</v>
      </c>
      <c r="K578" s="713">
        <v>90133.9</v>
      </c>
    </row>
    <row r="579" spans="1:11" ht="14.4" customHeight="1" x14ac:dyDescent="0.3">
      <c r="A579" s="680" t="s">
        <v>528</v>
      </c>
      <c r="B579" s="671" t="s">
        <v>530</v>
      </c>
      <c r="C579" s="705" t="s">
        <v>554</v>
      </c>
      <c r="D579" s="723" t="s">
        <v>555</v>
      </c>
      <c r="E579" s="705" t="s">
        <v>2362</v>
      </c>
      <c r="F579" s="723" t="s">
        <v>2363</v>
      </c>
      <c r="G579" s="705" t="s">
        <v>3238</v>
      </c>
      <c r="H579" s="705" t="s">
        <v>3239</v>
      </c>
      <c r="I579" s="238">
        <v>13840.58</v>
      </c>
      <c r="J579" s="238">
        <v>1</v>
      </c>
      <c r="K579" s="713">
        <v>13840.58</v>
      </c>
    </row>
    <row r="580" spans="1:11" ht="14.4" customHeight="1" x14ac:dyDescent="0.3">
      <c r="A580" s="680" t="s">
        <v>528</v>
      </c>
      <c r="B580" s="671" t="s">
        <v>530</v>
      </c>
      <c r="C580" s="705" t="s">
        <v>554</v>
      </c>
      <c r="D580" s="723" t="s">
        <v>555</v>
      </c>
      <c r="E580" s="705" t="s">
        <v>2362</v>
      </c>
      <c r="F580" s="723" t="s">
        <v>2363</v>
      </c>
      <c r="G580" s="705" t="s">
        <v>3240</v>
      </c>
      <c r="H580" s="705" t="s">
        <v>3241</v>
      </c>
      <c r="I580" s="238">
        <v>43570.49</v>
      </c>
      <c r="J580" s="238">
        <v>1</v>
      </c>
      <c r="K580" s="713">
        <v>43570.49</v>
      </c>
    </row>
    <row r="581" spans="1:11" ht="14.4" customHeight="1" x14ac:dyDescent="0.3">
      <c r="A581" s="680" t="s">
        <v>528</v>
      </c>
      <c r="B581" s="671" t="s">
        <v>530</v>
      </c>
      <c r="C581" s="705" t="s">
        <v>554</v>
      </c>
      <c r="D581" s="723" t="s">
        <v>555</v>
      </c>
      <c r="E581" s="705" t="s">
        <v>2362</v>
      </c>
      <c r="F581" s="723" t="s">
        <v>2363</v>
      </c>
      <c r="G581" s="705" t="s">
        <v>3242</v>
      </c>
      <c r="H581" s="705" t="s">
        <v>3243</v>
      </c>
      <c r="I581" s="238">
        <v>38799.99</v>
      </c>
      <c r="J581" s="238">
        <v>5</v>
      </c>
      <c r="K581" s="713">
        <v>193999.94999999998</v>
      </c>
    </row>
    <row r="582" spans="1:11" ht="14.4" customHeight="1" x14ac:dyDescent="0.3">
      <c r="A582" s="680" t="s">
        <v>528</v>
      </c>
      <c r="B582" s="671" t="s">
        <v>530</v>
      </c>
      <c r="C582" s="705" t="s">
        <v>554</v>
      </c>
      <c r="D582" s="723" t="s">
        <v>555</v>
      </c>
      <c r="E582" s="705" t="s">
        <v>2362</v>
      </c>
      <c r="F582" s="723" t="s">
        <v>2363</v>
      </c>
      <c r="G582" s="705" t="s">
        <v>3244</v>
      </c>
      <c r="H582" s="705" t="s">
        <v>3245</v>
      </c>
      <c r="I582" s="238">
        <v>24142.847142857143</v>
      </c>
      <c r="J582" s="238">
        <v>7</v>
      </c>
      <c r="K582" s="713">
        <v>168999.93</v>
      </c>
    </row>
    <row r="583" spans="1:11" ht="14.4" customHeight="1" x14ac:dyDescent="0.3">
      <c r="A583" s="680" t="s">
        <v>528</v>
      </c>
      <c r="B583" s="671" t="s">
        <v>530</v>
      </c>
      <c r="C583" s="705" t="s">
        <v>554</v>
      </c>
      <c r="D583" s="723" t="s">
        <v>555</v>
      </c>
      <c r="E583" s="705" t="s">
        <v>2362</v>
      </c>
      <c r="F583" s="723" t="s">
        <v>2363</v>
      </c>
      <c r="G583" s="705" t="s">
        <v>3246</v>
      </c>
      <c r="H583" s="705" t="s">
        <v>3247</v>
      </c>
      <c r="I583" s="238">
        <v>10344.24</v>
      </c>
      <c r="J583" s="238">
        <v>1</v>
      </c>
      <c r="K583" s="713">
        <v>10344.24</v>
      </c>
    </row>
    <row r="584" spans="1:11" ht="14.4" customHeight="1" x14ac:dyDescent="0.3">
      <c r="A584" s="680" t="s">
        <v>528</v>
      </c>
      <c r="B584" s="671" t="s">
        <v>530</v>
      </c>
      <c r="C584" s="705" t="s">
        <v>554</v>
      </c>
      <c r="D584" s="723" t="s">
        <v>555</v>
      </c>
      <c r="E584" s="705" t="s">
        <v>2362</v>
      </c>
      <c r="F584" s="723" t="s">
        <v>2363</v>
      </c>
      <c r="G584" s="705" t="s">
        <v>3248</v>
      </c>
      <c r="H584" s="705" t="s">
        <v>3249</v>
      </c>
      <c r="I584" s="238">
        <v>8499.99</v>
      </c>
      <c r="J584" s="238">
        <v>2</v>
      </c>
      <c r="K584" s="713">
        <v>16999.98</v>
      </c>
    </row>
    <row r="585" spans="1:11" ht="14.4" customHeight="1" x14ac:dyDescent="0.3">
      <c r="A585" s="680" t="s">
        <v>528</v>
      </c>
      <c r="B585" s="671" t="s">
        <v>530</v>
      </c>
      <c r="C585" s="705" t="s">
        <v>554</v>
      </c>
      <c r="D585" s="723" t="s">
        <v>555</v>
      </c>
      <c r="E585" s="705" t="s">
        <v>2362</v>
      </c>
      <c r="F585" s="723" t="s">
        <v>2363</v>
      </c>
      <c r="G585" s="705" t="s">
        <v>3250</v>
      </c>
      <c r="H585" s="705" t="s">
        <v>3251</v>
      </c>
      <c r="I585" s="238">
        <v>12883.659999999998</v>
      </c>
      <c r="J585" s="238">
        <v>3</v>
      </c>
      <c r="K585" s="713">
        <v>38650.979999999996</v>
      </c>
    </row>
    <row r="586" spans="1:11" ht="14.4" customHeight="1" x14ac:dyDescent="0.3">
      <c r="A586" s="680" t="s">
        <v>528</v>
      </c>
      <c r="B586" s="671" t="s">
        <v>530</v>
      </c>
      <c r="C586" s="705" t="s">
        <v>554</v>
      </c>
      <c r="D586" s="723" t="s">
        <v>555</v>
      </c>
      <c r="E586" s="705" t="s">
        <v>2362</v>
      </c>
      <c r="F586" s="723" t="s">
        <v>2363</v>
      </c>
      <c r="G586" s="705" t="s">
        <v>3252</v>
      </c>
      <c r="H586" s="705" t="s">
        <v>3253</v>
      </c>
      <c r="I586" s="238">
        <v>9013.39</v>
      </c>
      <c r="J586" s="238">
        <v>1</v>
      </c>
      <c r="K586" s="713">
        <v>9013.39</v>
      </c>
    </row>
    <row r="587" spans="1:11" ht="14.4" customHeight="1" x14ac:dyDescent="0.3">
      <c r="A587" s="680" t="s">
        <v>528</v>
      </c>
      <c r="B587" s="671" t="s">
        <v>530</v>
      </c>
      <c r="C587" s="705" t="s">
        <v>554</v>
      </c>
      <c r="D587" s="723" t="s">
        <v>555</v>
      </c>
      <c r="E587" s="705" t="s">
        <v>2362</v>
      </c>
      <c r="F587" s="723" t="s">
        <v>2363</v>
      </c>
      <c r="G587" s="705" t="s">
        <v>3254</v>
      </c>
      <c r="H587" s="705" t="s">
        <v>3255</v>
      </c>
      <c r="I587" s="238">
        <v>8562.33</v>
      </c>
      <c r="J587" s="238">
        <v>1</v>
      </c>
      <c r="K587" s="713">
        <v>8562.33</v>
      </c>
    </row>
    <row r="588" spans="1:11" ht="14.4" customHeight="1" x14ac:dyDescent="0.3">
      <c r="A588" s="680" t="s">
        <v>528</v>
      </c>
      <c r="B588" s="671" t="s">
        <v>530</v>
      </c>
      <c r="C588" s="705" t="s">
        <v>554</v>
      </c>
      <c r="D588" s="723" t="s">
        <v>555</v>
      </c>
      <c r="E588" s="705" t="s">
        <v>2362</v>
      </c>
      <c r="F588" s="723" t="s">
        <v>2363</v>
      </c>
      <c r="G588" s="705" t="s">
        <v>3256</v>
      </c>
      <c r="H588" s="705" t="s">
        <v>3257</v>
      </c>
      <c r="I588" s="238">
        <v>17595</v>
      </c>
      <c r="J588" s="238">
        <v>1</v>
      </c>
      <c r="K588" s="713">
        <v>17595</v>
      </c>
    </row>
    <row r="589" spans="1:11" ht="14.4" customHeight="1" x14ac:dyDescent="0.3">
      <c r="A589" s="680" t="s">
        <v>528</v>
      </c>
      <c r="B589" s="671" t="s">
        <v>530</v>
      </c>
      <c r="C589" s="705" t="s">
        <v>554</v>
      </c>
      <c r="D589" s="723" t="s">
        <v>555</v>
      </c>
      <c r="E589" s="705" t="s">
        <v>2362</v>
      </c>
      <c r="F589" s="723" t="s">
        <v>2363</v>
      </c>
      <c r="G589" s="705" t="s">
        <v>3258</v>
      </c>
      <c r="H589" s="705" t="s">
        <v>3259</v>
      </c>
      <c r="I589" s="238">
        <v>10997.89</v>
      </c>
      <c r="J589" s="238">
        <v>1</v>
      </c>
      <c r="K589" s="713">
        <v>10997.89</v>
      </c>
    </row>
    <row r="590" spans="1:11" ht="14.4" customHeight="1" x14ac:dyDescent="0.3">
      <c r="A590" s="680" t="s">
        <v>528</v>
      </c>
      <c r="B590" s="671" t="s">
        <v>530</v>
      </c>
      <c r="C590" s="705" t="s">
        <v>554</v>
      </c>
      <c r="D590" s="723" t="s">
        <v>555</v>
      </c>
      <c r="E590" s="705" t="s">
        <v>2362</v>
      </c>
      <c r="F590" s="723" t="s">
        <v>2363</v>
      </c>
      <c r="G590" s="705" t="s">
        <v>3260</v>
      </c>
      <c r="H590" s="705" t="s">
        <v>3261</v>
      </c>
      <c r="I590" s="238">
        <v>7024.6</v>
      </c>
      <c r="J590" s="238">
        <v>1</v>
      </c>
      <c r="K590" s="713">
        <v>7024.6</v>
      </c>
    </row>
    <row r="591" spans="1:11" ht="14.4" customHeight="1" x14ac:dyDescent="0.3">
      <c r="A591" s="680" t="s">
        <v>528</v>
      </c>
      <c r="B591" s="671" t="s">
        <v>530</v>
      </c>
      <c r="C591" s="705" t="s">
        <v>554</v>
      </c>
      <c r="D591" s="723" t="s">
        <v>555</v>
      </c>
      <c r="E591" s="705" t="s">
        <v>2362</v>
      </c>
      <c r="F591" s="723" t="s">
        <v>2363</v>
      </c>
      <c r="G591" s="705" t="s">
        <v>3262</v>
      </c>
      <c r="H591" s="705" t="s">
        <v>3263</v>
      </c>
      <c r="I591" s="238">
        <v>13883.47</v>
      </c>
      <c r="J591" s="238">
        <v>1</v>
      </c>
      <c r="K591" s="713">
        <v>13883.47</v>
      </c>
    </row>
    <row r="592" spans="1:11" ht="14.4" customHeight="1" x14ac:dyDescent="0.3">
      <c r="A592" s="680" t="s">
        <v>528</v>
      </c>
      <c r="B592" s="671" t="s">
        <v>530</v>
      </c>
      <c r="C592" s="705" t="s">
        <v>554</v>
      </c>
      <c r="D592" s="723" t="s">
        <v>555</v>
      </c>
      <c r="E592" s="705" t="s">
        <v>2362</v>
      </c>
      <c r="F592" s="723" t="s">
        <v>2363</v>
      </c>
      <c r="G592" s="705" t="s">
        <v>3264</v>
      </c>
      <c r="H592" s="705" t="s">
        <v>3265</v>
      </c>
      <c r="I592" s="238">
        <v>9961.2999999999993</v>
      </c>
      <c r="J592" s="238">
        <v>1</v>
      </c>
      <c r="K592" s="713">
        <v>9961.2999999999993</v>
      </c>
    </row>
    <row r="593" spans="1:11" ht="14.4" customHeight="1" x14ac:dyDescent="0.3">
      <c r="A593" s="680" t="s">
        <v>528</v>
      </c>
      <c r="B593" s="671" t="s">
        <v>530</v>
      </c>
      <c r="C593" s="705" t="s">
        <v>554</v>
      </c>
      <c r="D593" s="723" t="s">
        <v>555</v>
      </c>
      <c r="E593" s="705" t="s">
        <v>2362</v>
      </c>
      <c r="F593" s="723" t="s">
        <v>2363</v>
      </c>
      <c r="G593" s="705" t="s">
        <v>3266</v>
      </c>
      <c r="H593" s="705" t="s">
        <v>3267</v>
      </c>
      <c r="I593" s="238">
        <v>9013.39</v>
      </c>
      <c r="J593" s="238">
        <v>2</v>
      </c>
      <c r="K593" s="713">
        <v>18026.78</v>
      </c>
    </row>
    <row r="594" spans="1:11" ht="14.4" customHeight="1" x14ac:dyDescent="0.3">
      <c r="A594" s="680" t="s">
        <v>528</v>
      </c>
      <c r="B594" s="671" t="s">
        <v>530</v>
      </c>
      <c r="C594" s="705" t="s">
        <v>554</v>
      </c>
      <c r="D594" s="723" t="s">
        <v>555</v>
      </c>
      <c r="E594" s="705" t="s">
        <v>2362</v>
      </c>
      <c r="F594" s="723" t="s">
        <v>2363</v>
      </c>
      <c r="G594" s="705" t="s">
        <v>3268</v>
      </c>
      <c r="H594" s="705" t="s">
        <v>3269</v>
      </c>
      <c r="I594" s="238">
        <v>23660.3</v>
      </c>
      <c r="J594" s="238">
        <v>1</v>
      </c>
      <c r="K594" s="713">
        <v>23660.3</v>
      </c>
    </row>
    <row r="595" spans="1:11" ht="14.4" customHeight="1" x14ac:dyDescent="0.3">
      <c r="A595" s="680" t="s">
        <v>528</v>
      </c>
      <c r="B595" s="671" t="s">
        <v>530</v>
      </c>
      <c r="C595" s="705" t="s">
        <v>554</v>
      </c>
      <c r="D595" s="723" t="s">
        <v>555</v>
      </c>
      <c r="E595" s="705" t="s">
        <v>2362</v>
      </c>
      <c r="F595" s="723" t="s">
        <v>2363</v>
      </c>
      <c r="G595" s="705" t="s">
        <v>3270</v>
      </c>
      <c r="H595" s="705" t="s">
        <v>3271</v>
      </c>
      <c r="I595" s="238">
        <v>9013.39</v>
      </c>
      <c r="J595" s="238">
        <v>3</v>
      </c>
      <c r="K595" s="713">
        <v>27040.17</v>
      </c>
    </row>
    <row r="596" spans="1:11" ht="14.4" customHeight="1" x14ac:dyDescent="0.3">
      <c r="A596" s="680" t="s">
        <v>528</v>
      </c>
      <c r="B596" s="671" t="s">
        <v>530</v>
      </c>
      <c r="C596" s="705" t="s">
        <v>554</v>
      </c>
      <c r="D596" s="723" t="s">
        <v>555</v>
      </c>
      <c r="E596" s="705" t="s">
        <v>2362</v>
      </c>
      <c r="F596" s="723" t="s">
        <v>2363</v>
      </c>
      <c r="G596" s="705" t="s">
        <v>3272</v>
      </c>
      <c r="H596" s="705" t="s">
        <v>3273</v>
      </c>
      <c r="I596" s="238">
        <v>279.3</v>
      </c>
      <c r="J596" s="238">
        <v>2</v>
      </c>
      <c r="K596" s="713">
        <v>558.6</v>
      </c>
    </row>
    <row r="597" spans="1:11" ht="14.4" customHeight="1" x14ac:dyDescent="0.3">
      <c r="A597" s="680" t="s">
        <v>528</v>
      </c>
      <c r="B597" s="671" t="s">
        <v>530</v>
      </c>
      <c r="C597" s="705" t="s">
        <v>554</v>
      </c>
      <c r="D597" s="723" t="s">
        <v>555</v>
      </c>
      <c r="E597" s="705" t="s">
        <v>2362</v>
      </c>
      <c r="F597" s="723" t="s">
        <v>2363</v>
      </c>
      <c r="G597" s="705" t="s">
        <v>3274</v>
      </c>
      <c r="H597" s="705" t="s">
        <v>3275</v>
      </c>
      <c r="I597" s="238">
        <v>10430.324000000001</v>
      </c>
      <c r="J597" s="238">
        <v>15</v>
      </c>
      <c r="K597" s="713">
        <v>156454.86000000002</v>
      </c>
    </row>
    <row r="598" spans="1:11" ht="14.4" customHeight="1" x14ac:dyDescent="0.3">
      <c r="A598" s="680" t="s">
        <v>528</v>
      </c>
      <c r="B598" s="671" t="s">
        <v>530</v>
      </c>
      <c r="C598" s="705" t="s">
        <v>554</v>
      </c>
      <c r="D598" s="723" t="s">
        <v>555</v>
      </c>
      <c r="E598" s="705" t="s">
        <v>2362</v>
      </c>
      <c r="F598" s="723" t="s">
        <v>2363</v>
      </c>
      <c r="G598" s="705" t="s">
        <v>3276</v>
      </c>
      <c r="H598" s="705" t="s">
        <v>3277</v>
      </c>
      <c r="I598" s="238">
        <v>25589.8</v>
      </c>
      <c r="J598" s="238">
        <v>1</v>
      </c>
      <c r="K598" s="713">
        <v>25589.8</v>
      </c>
    </row>
    <row r="599" spans="1:11" ht="14.4" customHeight="1" x14ac:dyDescent="0.3">
      <c r="A599" s="680" t="s">
        <v>528</v>
      </c>
      <c r="B599" s="671" t="s">
        <v>530</v>
      </c>
      <c r="C599" s="705" t="s">
        <v>554</v>
      </c>
      <c r="D599" s="723" t="s">
        <v>555</v>
      </c>
      <c r="E599" s="705" t="s">
        <v>2362</v>
      </c>
      <c r="F599" s="723" t="s">
        <v>2363</v>
      </c>
      <c r="G599" s="705" t="s">
        <v>3278</v>
      </c>
      <c r="H599" s="705" t="s">
        <v>3279</v>
      </c>
      <c r="I599" s="238">
        <v>12305</v>
      </c>
      <c r="J599" s="238">
        <v>1</v>
      </c>
      <c r="K599" s="713">
        <v>12305</v>
      </c>
    </row>
    <row r="600" spans="1:11" ht="14.4" customHeight="1" x14ac:dyDescent="0.3">
      <c r="A600" s="680" t="s">
        <v>528</v>
      </c>
      <c r="B600" s="671" t="s">
        <v>530</v>
      </c>
      <c r="C600" s="705" t="s">
        <v>554</v>
      </c>
      <c r="D600" s="723" t="s">
        <v>555</v>
      </c>
      <c r="E600" s="705" t="s">
        <v>2362</v>
      </c>
      <c r="F600" s="723" t="s">
        <v>2363</v>
      </c>
      <c r="G600" s="705" t="s">
        <v>3280</v>
      </c>
      <c r="H600" s="705" t="s">
        <v>3281</v>
      </c>
      <c r="I600" s="238">
        <v>9013.39</v>
      </c>
      <c r="J600" s="238">
        <v>7</v>
      </c>
      <c r="K600" s="713">
        <v>63093.729999999996</v>
      </c>
    </row>
    <row r="601" spans="1:11" ht="14.4" customHeight="1" x14ac:dyDescent="0.3">
      <c r="A601" s="680" t="s">
        <v>528</v>
      </c>
      <c r="B601" s="671" t="s">
        <v>530</v>
      </c>
      <c r="C601" s="705" t="s">
        <v>554</v>
      </c>
      <c r="D601" s="723" t="s">
        <v>555</v>
      </c>
      <c r="E601" s="705" t="s">
        <v>2362</v>
      </c>
      <c r="F601" s="723" t="s">
        <v>2363</v>
      </c>
      <c r="G601" s="705" t="s">
        <v>3282</v>
      </c>
      <c r="H601" s="705" t="s">
        <v>3283</v>
      </c>
      <c r="I601" s="238">
        <v>7024.6</v>
      </c>
      <c r="J601" s="238">
        <v>1</v>
      </c>
      <c r="K601" s="713">
        <v>7024.6</v>
      </c>
    </row>
    <row r="602" spans="1:11" ht="14.4" customHeight="1" x14ac:dyDescent="0.3">
      <c r="A602" s="680" t="s">
        <v>528</v>
      </c>
      <c r="B602" s="671" t="s">
        <v>530</v>
      </c>
      <c r="C602" s="705" t="s">
        <v>554</v>
      </c>
      <c r="D602" s="723" t="s">
        <v>555</v>
      </c>
      <c r="E602" s="705" t="s">
        <v>2362</v>
      </c>
      <c r="F602" s="723" t="s">
        <v>2363</v>
      </c>
      <c r="G602" s="705" t="s">
        <v>3284</v>
      </c>
      <c r="H602" s="705" t="s">
        <v>3285</v>
      </c>
      <c r="I602" s="238">
        <v>7630.25</v>
      </c>
      <c r="J602" s="238">
        <v>1</v>
      </c>
      <c r="K602" s="713">
        <v>7630.25</v>
      </c>
    </row>
    <row r="603" spans="1:11" ht="14.4" customHeight="1" x14ac:dyDescent="0.3">
      <c r="A603" s="680" t="s">
        <v>528</v>
      </c>
      <c r="B603" s="671" t="s">
        <v>530</v>
      </c>
      <c r="C603" s="705" t="s">
        <v>554</v>
      </c>
      <c r="D603" s="723" t="s">
        <v>555</v>
      </c>
      <c r="E603" s="705" t="s">
        <v>2362</v>
      </c>
      <c r="F603" s="723" t="s">
        <v>2363</v>
      </c>
      <c r="G603" s="705" t="s">
        <v>3286</v>
      </c>
      <c r="H603" s="705" t="s">
        <v>3287</v>
      </c>
      <c r="I603" s="238">
        <v>15700</v>
      </c>
      <c r="J603" s="238">
        <v>3</v>
      </c>
      <c r="K603" s="713">
        <v>47100</v>
      </c>
    </row>
    <row r="604" spans="1:11" ht="14.4" customHeight="1" x14ac:dyDescent="0.3">
      <c r="A604" s="680" t="s">
        <v>528</v>
      </c>
      <c r="B604" s="671" t="s">
        <v>530</v>
      </c>
      <c r="C604" s="705" t="s">
        <v>554</v>
      </c>
      <c r="D604" s="723" t="s">
        <v>555</v>
      </c>
      <c r="E604" s="705" t="s">
        <v>2362</v>
      </c>
      <c r="F604" s="723" t="s">
        <v>2363</v>
      </c>
      <c r="G604" s="705" t="s">
        <v>3288</v>
      </c>
      <c r="H604" s="705" t="s">
        <v>3289</v>
      </c>
      <c r="I604" s="238">
        <v>12719</v>
      </c>
      <c r="J604" s="238">
        <v>1</v>
      </c>
      <c r="K604" s="713">
        <v>12719</v>
      </c>
    </row>
    <row r="605" spans="1:11" ht="14.4" customHeight="1" x14ac:dyDescent="0.3">
      <c r="A605" s="680" t="s">
        <v>528</v>
      </c>
      <c r="B605" s="671" t="s">
        <v>530</v>
      </c>
      <c r="C605" s="705" t="s">
        <v>554</v>
      </c>
      <c r="D605" s="723" t="s">
        <v>555</v>
      </c>
      <c r="E605" s="705" t="s">
        <v>2362</v>
      </c>
      <c r="F605" s="723" t="s">
        <v>2363</v>
      </c>
      <c r="G605" s="705" t="s">
        <v>3290</v>
      </c>
      <c r="H605" s="705" t="s">
        <v>3291</v>
      </c>
      <c r="I605" s="238">
        <v>8500</v>
      </c>
      <c r="J605" s="238">
        <v>1</v>
      </c>
      <c r="K605" s="713">
        <v>8500</v>
      </c>
    </row>
    <row r="606" spans="1:11" ht="14.4" customHeight="1" x14ac:dyDescent="0.3">
      <c r="A606" s="680" t="s">
        <v>528</v>
      </c>
      <c r="B606" s="671" t="s">
        <v>530</v>
      </c>
      <c r="C606" s="705" t="s">
        <v>554</v>
      </c>
      <c r="D606" s="723" t="s">
        <v>555</v>
      </c>
      <c r="E606" s="705" t="s">
        <v>2362</v>
      </c>
      <c r="F606" s="723" t="s">
        <v>2363</v>
      </c>
      <c r="G606" s="705" t="s">
        <v>3292</v>
      </c>
      <c r="H606" s="705" t="s">
        <v>3293</v>
      </c>
      <c r="I606" s="238">
        <v>9013.39</v>
      </c>
      <c r="J606" s="238">
        <v>1</v>
      </c>
      <c r="K606" s="713">
        <v>9013.39</v>
      </c>
    </row>
    <row r="607" spans="1:11" ht="14.4" customHeight="1" x14ac:dyDescent="0.3">
      <c r="A607" s="680" t="s">
        <v>528</v>
      </c>
      <c r="B607" s="671" t="s">
        <v>530</v>
      </c>
      <c r="C607" s="705" t="s">
        <v>554</v>
      </c>
      <c r="D607" s="723" t="s">
        <v>555</v>
      </c>
      <c r="E607" s="705" t="s">
        <v>2362</v>
      </c>
      <c r="F607" s="723" t="s">
        <v>2363</v>
      </c>
      <c r="G607" s="705" t="s">
        <v>3294</v>
      </c>
      <c r="H607" s="705" t="s">
        <v>3295</v>
      </c>
      <c r="I607" s="238">
        <v>33999.99</v>
      </c>
      <c r="J607" s="238">
        <v>8</v>
      </c>
      <c r="K607" s="713">
        <v>271999.92</v>
      </c>
    </row>
    <row r="608" spans="1:11" ht="14.4" customHeight="1" x14ac:dyDescent="0.3">
      <c r="A608" s="680" t="s">
        <v>528</v>
      </c>
      <c r="B608" s="671" t="s">
        <v>530</v>
      </c>
      <c r="C608" s="705" t="s">
        <v>554</v>
      </c>
      <c r="D608" s="723" t="s">
        <v>555</v>
      </c>
      <c r="E608" s="705" t="s">
        <v>2362</v>
      </c>
      <c r="F608" s="723" t="s">
        <v>2363</v>
      </c>
      <c r="G608" s="705" t="s">
        <v>3296</v>
      </c>
      <c r="H608" s="705" t="s">
        <v>3297</v>
      </c>
      <c r="I608" s="238">
        <v>19017</v>
      </c>
      <c r="J608" s="238">
        <v>1</v>
      </c>
      <c r="K608" s="713">
        <v>19017</v>
      </c>
    </row>
    <row r="609" spans="1:11" ht="14.4" customHeight="1" x14ac:dyDescent="0.3">
      <c r="A609" s="680" t="s">
        <v>528</v>
      </c>
      <c r="B609" s="671" t="s">
        <v>530</v>
      </c>
      <c r="C609" s="705" t="s">
        <v>554</v>
      </c>
      <c r="D609" s="723" t="s">
        <v>555</v>
      </c>
      <c r="E609" s="705" t="s">
        <v>2362</v>
      </c>
      <c r="F609" s="723" t="s">
        <v>2363</v>
      </c>
      <c r="G609" s="705" t="s">
        <v>3298</v>
      </c>
      <c r="H609" s="705" t="s">
        <v>3299</v>
      </c>
      <c r="I609" s="238">
        <v>2611.7399999999998</v>
      </c>
      <c r="J609" s="238">
        <v>1</v>
      </c>
      <c r="K609" s="713">
        <v>2611.7399999999998</v>
      </c>
    </row>
    <row r="610" spans="1:11" ht="14.4" customHeight="1" x14ac:dyDescent="0.3">
      <c r="A610" s="680" t="s">
        <v>528</v>
      </c>
      <c r="B610" s="671" t="s">
        <v>530</v>
      </c>
      <c r="C610" s="705" t="s">
        <v>554</v>
      </c>
      <c r="D610" s="723" t="s">
        <v>555</v>
      </c>
      <c r="E610" s="705" t="s">
        <v>2362</v>
      </c>
      <c r="F610" s="723" t="s">
        <v>2363</v>
      </c>
      <c r="G610" s="705" t="s">
        <v>3300</v>
      </c>
      <c r="H610" s="705" t="s">
        <v>3301</v>
      </c>
      <c r="I610" s="238">
        <v>9013.39</v>
      </c>
      <c r="J610" s="238">
        <v>1</v>
      </c>
      <c r="K610" s="713">
        <v>9013.39</v>
      </c>
    </row>
    <row r="611" spans="1:11" ht="14.4" customHeight="1" x14ac:dyDescent="0.3">
      <c r="A611" s="680" t="s">
        <v>528</v>
      </c>
      <c r="B611" s="671" t="s">
        <v>530</v>
      </c>
      <c r="C611" s="705" t="s">
        <v>554</v>
      </c>
      <c r="D611" s="723" t="s">
        <v>555</v>
      </c>
      <c r="E611" s="705" t="s">
        <v>2362</v>
      </c>
      <c r="F611" s="723" t="s">
        <v>2363</v>
      </c>
      <c r="G611" s="705" t="s">
        <v>3302</v>
      </c>
      <c r="H611" s="705" t="s">
        <v>3303</v>
      </c>
      <c r="I611" s="238">
        <v>9013.39</v>
      </c>
      <c r="J611" s="238">
        <v>4</v>
      </c>
      <c r="K611" s="713">
        <v>36053.56</v>
      </c>
    </row>
    <row r="612" spans="1:11" ht="14.4" customHeight="1" x14ac:dyDescent="0.3">
      <c r="A612" s="680" t="s">
        <v>528</v>
      </c>
      <c r="B612" s="671" t="s">
        <v>530</v>
      </c>
      <c r="C612" s="705" t="s">
        <v>554</v>
      </c>
      <c r="D612" s="723" t="s">
        <v>555</v>
      </c>
      <c r="E612" s="705" t="s">
        <v>2362</v>
      </c>
      <c r="F612" s="723" t="s">
        <v>2363</v>
      </c>
      <c r="G612" s="705" t="s">
        <v>3304</v>
      </c>
      <c r="H612" s="705" t="s">
        <v>3305</v>
      </c>
      <c r="I612" s="238">
        <v>2611.7399999999998</v>
      </c>
      <c r="J612" s="238">
        <v>1</v>
      </c>
      <c r="K612" s="713">
        <v>2611.7399999999998</v>
      </c>
    </row>
    <row r="613" spans="1:11" ht="14.4" customHeight="1" x14ac:dyDescent="0.3">
      <c r="A613" s="680" t="s">
        <v>528</v>
      </c>
      <c r="B613" s="671" t="s">
        <v>530</v>
      </c>
      <c r="C613" s="705" t="s">
        <v>554</v>
      </c>
      <c r="D613" s="723" t="s">
        <v>555</v>
      </c>
      <c r="E613" s="705" t="s">
        <v>2362</v>
      </c>
      <c r="F613" s="723" t="s">
        <v>2363</v>
      </c>
      <c r="G613" s="705" t="s">
        <v>3306</v>
      </c>
      <c r="H613" s="705" t="s">
        <v>3307</v>
      </c>
      <c r="I613" s="238">
        <v>15396.2</v>
      </c>
      <c r="J613" s="238">
        <v>1</v>
      </c>
      <c r="K613" s="713">
        <v>15396.2</v>
      </c>
    </row>
    <row r="614" spans="1:11" ht="14.4" customHeight="1" x14ac:dyDescent="0.3">
      <c r="A614" s="680" t="s">
        <v>528</v>
      </c>
      <c r="B614" s="671" t="s">
        <v>530</v>
      </c>
      <c r="C614" s="705" t="s">
        <v>554</v>
      </c>
      <c r="D614" s="723" t="s">
        <v>555</v>
      </c>
      <c r="E614" s="705" t="s">
        <v>2362</v>
      </c>
      <c r="F614" s="723" t="s">
        <v>2363</v>
      </c>
      <c r="G614" s="705" t="s">
        <v>3308</v>
      </c>
      <c r="H614" s="705" t="s">
        <v>3309</v>
      </c>
      <c r="I614" s="238">
        <v>2611.7399999999998</v>
      </c>
      <c r="J614" s="238">
        <v>1</v>
      </c>
      <c r="K614" s="713">
        <v>2611.7399999999998</v>
      </c>
    </row>
    <row r="615" spans="1:11" ht="14.4" customHeight="1" x14ac:dyDescent="0.3">
      <c r="A615" s="680" t="s">
        <v>528</v>
      </c>
      <c r="B615" s="671" t="s">
        <v>530</v>
      </c>
      <c r="C615" s="705" t="s">
        <v>554</v>
      </c>
      <c r="D615" s="723" t="s">
        <v>555</v>
      </c>
      <c r="E615" s="705" t="s">
        <v>2362</v>
      </c>
      <c r="F615" s="723" t="s">
        <v>2363</v>
      </c>
      <c r="G615" s="705" t="s">
        <v>3310</v>
      </c>
      <c r="H615" s="705" t="s">
        <v>3311</v>
      </c>
      <c r="I615" s="238">
        <v>10997.89</v>
      </c>
      <c r="J615" s="238">
        <v>1</v>
      </c>
      <c r="K615" s="713">
        <v>10997.89</v>
      </c>
    </row>
    <row r="616" spans="1:11" ht="14.4" customHeight="1" x14ac:dyDescent="0.3">
      <c r="A616" s="680" t="s">
        <v>528</v>
      </c>
      <c r="B616" s="671" t="s">
        <v>530</v>
      </c>
      <c r="C616" s="705" t="s">
        <v>554</v>
      </c>
      <c r="D616" s="723" t="s">
        <v>555</v>
      </c>
      <c r="E616" s="705" t="s">
        <v>2362</v>
      </c>
      <c r="F616" s="723" t="s">
        <v>2363</v>
      </c>
      <c r="G616" s="705" t="s">
        <v>3312</v>
      </c>
      <c r="H616" s="705" t="s">
        <v>3313</v>
      </c>
      <c r="I616" s="238">
        <v>4189.97</v>
      </c>
      <c r="J616" s="238">
        <v>1</v>
      </c>
      <c r="K616" s="713">
        <v>4189.97</v>
      </c>
    </row>
    <row r="617" spans="1:11" ht="14.4" customHeight="1" x14ac:dyDescent="0.3">
      <c r="A617" s="680" t="s">
        <v>528</v>
      </c>
      <c r="B617" s="671" t="s">
        <v>530</v>
      </c>
      <c r="C617" s="705" t="s">
        <v>554</v>
      </c>
      <c r="D617" s="723" t="s">
        <v>555</v>
      </c>
      <c r="E617" s="705" t="s">
        <v>2362</v>
      </c>
      <c r="F617" s="723" t="s">
        <v>2363</v>
      </c>
      <c r="G617" s="705" t="s">
        <v>3314</v>
      </c>
      <c r="H617" s="705" t="s">
        <v>3315</v>
      </c>
      <c r="I617" s="238">
        <v>13386</v>
      </c>
      <c r="J617" s="238">
        <v>1</v>
      </c>
      <c r="K617" s="713">
        <v>13386</v>
      </c>
    </row>
    <row r="618" spans="1:11" ht="14.4" customHeight="1" x14ac:dyDescent="0.3">
      <c r="A618" s="680" t="s">
        <v>528</v>
      </c>
      <c r="B618" s="671" t="s">
        <v>530</v>
      </c>
      <c r="C618" s="705" t="s">
        <v>554</v>
      </c>
      <c r="D618" s="723" t="s">
        <v>555</v>
      </c>
      <c r="E618" s="705" t="s">
        <v>2362</v>
      </c>
      <c r="F618" s="723" t="s">
        <v>2363</v>
      </c>
      <c r="G618" s="705" t="s">
        <v>3316</v>
      </c>
      <c r="H618" s="705" t="s">
        <v>3317</v>
      </c>
      <c r="I618" s="238">
        <v>1638.75</v>
      </c>
      <c r="J618" s="238">
        <v>1</v>
      </c>
      <c r="K618" s="713">
        <v>1638.75</v>
      </c>
    </row>
    <row r="619" spans="1:11" ht="14.4" customHeight="1" x14ac:dyDescent="0.3">
      <c r="A619" s="680" t="s">
        <v>528</v>
      </c>
      <c r="B619" s="671" t="s">
        <v>530</v>
      </c>
      <c r="C619" s="705" t="s">
        <v>554</v>
      </c>
      <c r="D619" s="723" t="s">
        <v>555</v>
      </c>
      <c r="E619" s="705" t="s">
        <v>2362</v>
      </c>
      <c r="F619" s="723" t="s">
        <v>2363</v>
      </c>
      <c r="G619" s="705" t="s">
        <v>3318</v>
      </c>
      <c r="H619" s="705" t="s">
        <v>3319</v>
      </c>
      <c r="I619" s="238">
        <v>9013.39</v>
      </c>
      <c r="J619" s="238">
        <v>1</v>
      </c>
      <c r="K619" s="713">
        <v>9013.39</v>
      </c>
    </row>
    <row r="620" spans="1:11" ht="14.4" customHeight="1" x14ac:dyDescent="0.3">
      <c r="A620" s="680" t="s">
        <v>528</v>
      </c>
      <c r="B620" s="671" t="s">
        <v>530</v>
      </c>
      <c r="C620" s="705" t="s">
        <v>554</v>
      </c>
      <c r="D620" s="723" t="s">
        <v>555</v>
      </c>
      <c r="E620" s="705" t="s">
        <v>2362</v>
      </c>
      <c r="F620" s="723" t="s">
        <v>2363</v>
      </c>
      <c r="G620" s="705" t="s">
        <v>3320</v>
      </c>
      <c r="H620" s="705" t="s">
        <v>3321</v>
      </c>
      <c r="I620" s="238">
        <v>15950.6</v>
      </c>
      <c r="J620" s="238">
        <v>1</v>
      </c>
      <c r="K620" s="713">
        <v>15950.6</v>
      </c>
    </row>
    <row r="621" spans="1:11" ht="14.4" customHeight="1" x14ac:dyDescent="0.3">
      <c r="A621" s="680" t="s">
        <v>528</v>
      </c>
      <c r="B621" s="671" t="s">
        <v>530</v>
      </c>
      <c r="C621" s="705" t="s">
        <v>554</v>
      </c>
      <c r="D621" s="723" t="s">
        <v>555</v>
      </c>
      <c r="E621" s="705" t="s">
        <v>2362</v>
      </c>
      <c r="F621" s="723" t="s">
        <v>2363</v>
      </c>
      <c r="G621" s="705" t="s">
        <v>3322</v>
      </c>
      <c r="H621" s="705" t="s">
        <v>3323</v>
      </c>
      <c r="I621" s="238">
        <v>17499.55</v>
      </c>
      <c r="J621" s="238">
        <v>1</v>
      </c>
      <c r="K621" s="713">
        <v>17499.55</v>
      </c>
    </row>
    <row r="622" spans="1:11" ht="14.4" customHeight="1" x14ac:dyDescent="0.3">
      <c r="A622" s="680" t="s">
        <v>528</v>
      </c>
      <c r="B622" s="671" t="s">
        <v>530</v>
      </c>
      <c r="C622" s="705" t="s">
        <v>554</v>
      </c>
      <c r="D622" s="723" t="s">
        <v>555</v>
      </c>
      <c r="E622" s="705" t="s">
        <v>2362</v>
      </c>
      <c r="F622" s="723" t="s">
        <v>2363</v>
      </c>
      <c r="G622" s="705" t="s">
        <v>3324</v>
      </c>
      <c r="H622" s="705" t="s">
        <v>3325</v>
      </c>
      <c r="I622" s="238">
        <v>9119.5</v>
      </c>
      <c r="J622" s="238">
        <v>1</v>
      </c>
      <c r="K622" s="713">
        <v>9119.5</v>
      </c>
    </row>
    <row r="623" spans="1:11" ht="14.4" customHeight="1" x14ac:dyDescent="0.3">
      <c r="A623" s="680" t="s">
        <v>528</v>
      </c>
      <c r="B623" s="671" t="s">
        <v>530</v>
      </c>
      <c r="C623" s="705" t="s">
        <v>554</v>
      </c>
      <c r="D623" s="723" t="s">
        <v>555</v>
      </c>
      <c r="E623" s="705" t="s">
        <v>2362</v>
      </c>
      <c r="F623" s="723" t="s">
        <v>2363</v>
      </c>
      <c r="G623" s="705" t="s">
        <v>3326</v>
      </c>
      <c r="H623" s="705" t="s">
        <v>3327</v>
      </c>
      <c r="I623" s="238">
        <v>7737.2</v>
      </c>
      <c r="J623" s="238">
        <v>1</v>
      </c>
      <c r="K623" s="713">
        <v>7737.2</v>
      </c>
    </row>
    <row r="624" spans="1:11" ht="14.4" customHeight="1" x14ac:dyDescent="0.3">
      <c r="A624" s="680" t="s">
        <v>528</v>
      </c>
      <c r="B624" s="671" t="s">
        <v>530</v>
      </c>
      <c r="C624" s="705" t="s">
        <v>554</v>
      </c>
      <c r="D624" s="723" t="s">
        <v>555</v>
      </c>
      <c r="E624" s="705" t="s">
        <v>2362</v>
      </c>
      <c r="F624" s="723" t="s">
        <v>2363</v>
      </c>
      <c r="G624" s="705" t="s">
        <v>3328</v>
      </c>
      <c r="H624" s="705" t="s">
        <v>3329</v>
      </c>
      <c r="I624" s="238">
        <v>7630.25</v>
      </c>
      <c r="J624" s="238">
        <v>1</v>
      </c>
      <c r="K624" s="713">
        <v>7630.25</v>
      </c>
    </row>
    <row r="625" spans="1:11" ht="14.4" customHeight="1" x14ac:dyDescent="0.3">
      <c r="A625" s="680" t="s">
        <v>528</v>
      </c>
      <c r="B625" s="671" t="s">
        <v>530</v>
      </c>
      <c r="C625" s="705" t="s">
        <v>554</v>
      </c>
      <c r="D625" s="723" t="s">
        <v>555</v>
      </c>
      <c r="E625" s="705" t="s">
        <v>2362</v>
      </c>
      <c r="F625" s="723" t="s">
        <v>2363</v>
      </c>
      <c r="G625" s="705" t="s">
        <v>3330</v>
      </c>
      <c r="H625" s="705" t="s">
        <v>3331</v>
      </c>
      <c r="I625" s="238">
        <v>6840</v>
      </c>
      <c r="J625" s="238">
        <v>1</v>
      </c>
      <c r="K625" s="713">
        <v>6840</v>
      </c>
    </row>
    <row r="626" spans="1:11" ht="14.4" customHeight="1" x14ac:dyDescent="0.3">
      <c r="A626" s="680" t="s">
        <v>528</v>
      </c>
      <c r="B626" s="671" t="s">
        <v>530</v>
      </c>
      <c r="C626" s="705" t="s">
        <v>554</v>
      </c>
      <c r="D626" s="723" t="s">
        <v>555</v>
      </c>
      <c r="E626" s="705" t="s">
        <v>2362</v>
      </c>
      <c r="F626" s="723" t="s">
        <v>2363</v>
      </c>
      <c r="G626" s="705" t="s">
        <v>3332</v>
      </c>
      <c r="H626" s="705" t="s">
        <v>3333</v>
      </c>
      <c r="I626" s="238">
        <v>1561.7</v>
      </c>
      <c r="J626" s="238">
        <v>1</v>
      </c>
      <c r="K626" s="713">
        <v>1561.7</v>
      </c>
    </row>
    <row r="627" spans="1:11" ht="14.4" customHeight="1" x14ac:dyDescent="0.3">
      <c r="A627" s="680" t="s">
        <v>528</v>
      </c>
      <c r="B627" s="671" t="s">
        <v>530</v>
      </c>
      <c r="C627" s="705" t="s">
        <v>554</v>
      </c>
      <c r="D627" s="723" t="s">
        <v>555</v>
      </c>
      <c r="E627" s="705" t="s">
        <v>2362</v>
      </c>
      <c r="F627" s="723" t="s">
        <v>2363</v>
      </c>
      <c r="G627" s="705" t="s">
        <v>3334</v>
      </c>
      <c r="H627" s="705" t="s">
        <v>3335</v>
      </c>
      <c r="I627" s="238">
        <v>13800</v>
      </c>
      <c r="J627" s="238">
        <v>1</v>
      </c>
      <c r="K627" s="713">
        <v>13800</v>
      </c>
    </row>
    <row r="628" spans="1:11" ht="14.4" customHeight="1" x14ac:dyDescent="0.3">
      <c r="A628" s="680" t="s">
        <v>528</v>
      </c>
      <c r="B628" s="671" t="s">
        <v>530</v>
      </c>
      <c r="C628" s="705" t="s">
        <v>554</v>
      </c>
      <c r="D628" s="723" t="s">
        <v>555</v>
      </c>
      <c r="E628" s="705" t="s">
        <v>2362</v>
      </c>
      <c r="F628" s="723" t="s">
        <v>2363</v>
      </c>
      <c r="G628" s="705" t="s">
        <v>3336</v>
      </c>
      <c r="H628" s="705" t="s">
        <v>3337</v>
      </c>
      <c r="I628" s="238">
        <v>13090.45</v>
      </c>
      <c r="J628" s="238">
        <v>1</v>
      </c>
      <c r="K628" s="713">
        <v>13090.45</v>
      </c>
    </row>
    <row r="629" spans="1:11" ht="14.4" customHeight="1" x14ac:dyDescent="0.3">
      <c r="A629" s="680" t="s">
        <v>528</v>
      </c>
      <c r="B629" s="671" t="s">
        <v>530</v>
      </c>
      <c r="C629" s="705" t="s">
        <v>554</v>
      </c>
      <c r="D629" s="723" t="s">
        <v>555</v>
      </c>
      <c r="E629" s="705" t="s">
        <v>2362</v>
      </c>
      <c r="F629" s="723" t="s">
        <v>2363</v>
      </c>
      <c r="G629" s="705" t="s">
        <v>3338</v>
      </c>
      <c r="H629" s="705" t="s">
        <v>3339</v>
      </c>
      <c r="I629" s="238">
        <v>19550</v>
      </c>
      <c r="J629" s="238">
        <v>1</v>
      </c>
      <c r="K629" s="713">
        <v>19550</v>
      </c>
    </row>
    <row r="630" spans="1:11" ht="14.4" customHeight="1" x14ac:dyDescent="0.3">
      <c r="A630" s="680" t="s">
        <v>528</v>
      </c>
      <c r="B630" s="671" t="s">
        <v>530</v>
      </c>
      <c r="C630" s="705" t="s">
        <v>554</v>
      </c>
      <c r="D630" s="723" t="s">
        <v>555</v>
      </c>
      <c r="E630" s="705" t="s">
        <v>2362</v>
      </c>
      <c r="F630" s="723" t="s">
        <v>2363</v>
      </c>
      <c r="G630" s="705" t="s">
        <v>3340</v>
      </c>
      <c r="H630" s="705" t="s">
        <v>3341</v>
      </c>
      <c r="I630" s="238">
        <v>53474.71</v>
      </c>
      <c r="J630" s="238">
        <v>1</v>
      </c>
      <c r="K630" s="713">
        <v>53474.71</v>
      </c>
    </row>
    <row r="631" spans="1:11" ht="14.4" customHeight="1" x14ac:dyDescent="0.3">
      <c r="A631" s="680" t="s">
        <v>528</v>
      </c>
      <c r="B631" s="671" t="s">
        <v>530</v>
      </c>
      <c r="C631" s="705" t="s">
        <v>554</v>
      </c>
      <c r="D631" s="723" t="s">
        <v>555</v>
      </c>
      <c r="E631" s="705" t="s">
        <v>2364</v>
      </c>
      <c r="F631" s="723" t="s">
        <v>2365</v>
      </c>
      <c r="G631" s="705" t="s">
        <v>3342</v>
      </c>
      <c r="H631" s="705" t="s">
        <v>3343</v>
      </c>
      <c r="I631" s="238">
        <v>36179</v>
      </c>
      <c r="J631" s="238">
        <v>1</v>
      </c>
      <c r="K631" s="713">
        <v>36179</v>
      </c>
    </row>
    <row r="632" spans="1:11" ht="14.4" customHeight="1" x14ac:dyDescent="0.3">
      <c r="A632" s="680" t="s">
        <v>528</v>
      </c>
      <c r="B632" s="671" t="s">
        <v>530</v>
      </c>
      <c r="C632" s="705" t="s">
        <v>554</v>
      </c>
      <c r="D632" s="723" t="s">
        <v>555</v>
      </c>
      <c r="E632" s="705" t="s">
        <v>2368</v>
      </c>
      <c r="F632" s="723" t="s">
        <v>2369</v>
      </c>
      <c r="G632" s="705" t="s">
        <v>3344</v>
      </c>
      <c r="H632" s="705" t="s">
        <v>3345</v>
      </c>
      <c r="I632" s="238">
        <v>67.5</v>
      </c>
      <c r="J632" s="238">
        <v>360</v>
      </c>
      <c r="K632" s="713">
        <v>24301</v>
      </c>
    </row>
    <row r="633" spans="1:11" ht="14.4" customHeight="1" x14ac:dyDescent="0.3">
      <c r="A633" s="680" t="s">
        <v>528</v>
      </c>
      <c r="B633" s="671" t="s">
        <v>530</v>
      </c>
      <c r="C633" s="705" t="s">
        <v>554</v>
      </c>
      <c r="D633" s="723" t="s">
        <v>555</v>
      </c>
      <c r="E633" s="705" t="s">
        <v>2368</v>
      </c>
      <c r="F633" s="723" t="s">
        <v>2369</v>
      </c>
      <c r="G633" s="705" t="s">
        <v>3346</v>
      </c>
      <c r="H633" s="705" t="s">
        <v>3347</v>
      </c>
      <c r="I633" s="238">
        <v>35.619999999999997</v>
      </c>
      <c r="J633" s="238">
        <v>108</v>
      </c>
      <c r="K633" s="713">
        <v>3846.47</v>
      </c>
    </row>
    <row r="634" spans="1:11" ht="14.4" customHeight="1" x14ac:dyDescent="0.3">
      <c r="A634" s="680" t="s">
        <v>528</v>
      </c>
      <c r="B634" s="671" t="s">
        <v>530</v>
      </c>
      <c r="C634" s="705" t="s">
        <v>554</v>
      </c>
      <c r="D634" s="723" t="s">
        <v>555</v>
      </c>
      <c r="E634" s="705" t="s">
        <v>2368</v>
      </c>
      <c r="F634" s="723" t="s">
        <v>2369</v>
      </c>
      <c r="G634" s="705" t="s">
        <v>3348</v>
      </c>
      <c r="H634" s="705" t="s">
        <v>3349</v>
      </c>
      <c r="I634" s="238">
        <v>33.729999999999997</v>
      </c>
      <c r="J634" s="238">
        <v>288</v>
      </c>
      <c r="K634" s="713">
        <v>9714.1</v>
      </c>
    </row>
    <row r="635" spans="1:11" ht="14.4" customHeight="1" x14ac:dyDescent="0.3">
      <c r="A635" s="680" t="s">
        <v>528</v>
      </c>
      <c r="B635" s="671" t="s">
        <v>530</v>
      </c>
      <c r="C635" s="705" t="s">
        <v>554</v>
      </c>
      <c r="D635" s="723" t="s">
        <v>555</v>
      </c>
      <c r="E635" s="705" t="s">
        <v>2368</v>
      </c>
      <c r="F635" s="723" t="s">
        <v>2369</v>
      </c>
      <c r="G635" s="705" t="s">
        <v>3350</v>
      </c>
      <c r="H635" s="705" t="s">
        <v>3351</v>
      </c>
      <c r="I635" s="238">
        <v>64.62</v>
      </c>
      <c r="J635" s="238">
        <v>180</v>
      </c>
      <c r="K635" s="713">
        <v>11631.34</v>
      </c>
    </row>
    <row r="636" spans="1:11" ht="14.4" customHeight="1" x14ac:dyDescent="0.3">
      <c r="A636" s="680" t="s">
        <v>528</v>
      </c>
      <c r="B636" s="671" t="s">
        <v>530</v>
      </c>
      <c r="C636" s="705" t="s">
        <v>554</v>
      </c>
      <c r="D636" s="723" t="s">
        <v>555</v>
      </c>
      <c r="E636" s="705" t="s">
        <v>2368</v>
      </c>
      <c r="F636" s="723" t="s">
        <v>2369</v>
      </c>
      <c r="G636" s="705" t="s">
        <v>3352</v>
      </c>
      <c r="H636" s="705" t="s">
        <v>3353</v>
      </c>
      <c r="I636" s="238">
        <v>33.47</v>
      </c>
      <c r="J636" s="238">
        <v>360</v>
      </c>
      <c r="K636" s="713">
        <v>12050.64</v>
      </c>
    </row>
    <row r="637" spans="1:11" ht="14.4" customHeight="1" x14ac:dyDescent="0.3">
      <c r="A637" s="680" t="s">
        <v>528</v>
      </c>
      <c r="B637" s="671" t="s">
        <v>530</v>
      </c>
      <c r="C637" s="705" t="s">
        <v>554</v>
      </c>
      <c r="D637" s="723" t="s">
        <v>555</v>
      </c>
      <c r="E637" s="705" t="s">
        <v>2368</v>
      </c>
      <c r="F637" s="723" t="s">
        <v>2369</v>
      </c>
      <c r="G637" s="705" t="s">
        <v>3354</v>
      </c>
      <c r="H637" s="705" t="s">
        <v>3355</v>
      </c>
      <c r="I637" s="238">
        <v>34.119999999999997</v>
      </c>
      <c r="J637" s="238">
        <v>108</v>
      </c>
      <c r="K637" s="713">
        <v>3685.01</v>
      </c>
    </row>
    <row r="638" spans="1:11" ht="14.4" customHeight="1" x14ac:dyDescent="0.3">
      <c r="A638" s="680" t="s">
        <v>528</v>
      </c>
      <c r="B638" s="671" t="s">
        <v>530</v>
      </c>
      <c r="C638" s="705" t="s">
        <v>554</v>
      </c>
      <c r="D638" s="723" t="s">
        <v>555</v>
      </c>
      <c r="E638" s="705" t="s">
        <v>2368</v>
      </c>
      <c r="F638" s="723" t="s">
        <v>2369</v>
      </c>
      <c r="G638" s="705" t="s">
        <v>3356</v>
      </c>
      <c r="H638" s="705" t="s">
        <v>3357</v>
      </c>
      <c r="I638" s="238">
        <v>39.1</v>
      </c>
      <c r="J638" s="238">
        <v>180</v>
      </c>
      <c r="K638" s="713">
        <v>7038</v>
      </c>
    </row>
    <row r="639" spans="1:11" ht="14.4" customHeight="1" x14ac:dyDescent="0.3">
      <c r="A639" s="680" t="s">
        <v>528</v>
      </c>
      <c r="B639" s="671" t="s">
        <v>530</v>
      </c>
      <c r="C639" s="705" t="s">
        <v>554</v>
      </c>
      <c r="D639" s="723" t="s">
        <v>555</v>
      </c>
      <c r="E639" s="705" t="s">
        <v>2368</v>
      </c>
      <c r="F639" s="723" t="s">
        <v>2369</v>
      </c>
      <c r="G639" s="705" t="s">
        <v>3358</v>
      </c>
      <c r="H639" s="705" t="s">
        <v>3359</v>
      </c>
      <c r="I639" s="238">
        <v>162.78</v>
      </c>
      <c r="J639" s="238">
        <v>36</v>
      </c>
      <c r="K639" s="713">
        <v>5860.12</v>
      </c>
    </row>
    <row r="640" spans="1:11" ht="14.4" customHeight="1" x14ac:dyDescent="0.3">
      <c r="A640" s="680" t="s">
        <v>528</v>
      </c>
      <c r="B640" s="671" t="s">
        <v>530</v>
      </c>
      <c r="C640" s="705" t="s">
        <v>554</v>
      </c>
      <c r="D640" s="723" t="s">
        <v>555</v>
      </c>
      <c r="E640" s="705" t="s">
        <v>2368</v>
      </c>
      <c r="F640" s="723" t="s">
        <v>2369</v>
      </c>
      <c r="G640" s="705" t="s">
        <v>3360</v>
      </c>
      <c r="H640" s="705" t="s">
        <v>3361</v>
      </c>
      <c r="I640" s="238">
        <v>35.54</v>
      </c>
      <c r="J640" s="238">
        <v>180</v>
      </c>
      <c r="K640" s="713">
        <v>6397.05</v>
      </c>
    </row>
    <row r="641" spans="1:11" ht="14.4" customHeight="1" x14ac:dyDescent="0.3">
      <c r="A641" s="680" t="s">
        <v>528</v>
      </c>
      <c r="B641" s="671" t="s">
        <v>530</v>
      </c>
      <c r="C641" s="705" t="s">
        <v>554</v>
      </c>
      <c r="D641" s="723" t="s">
        <v>555</v>
      </c>
      <c r="E641" s="705" t="s">
        <v>2368</v>
      </c>
      <c r="F641" s="723" t="s">
        <v>2369</v>
      </c>
      <c r="G641" s="705" t="s">
        <v>3362</v>
      </c>
      <c r="H641" s="705" t="s">
        <v>3363</v>
      </c>
      <c r="I641" s="238">
        <v>457.6</v>
      </c>
      <c r="J641" s="238">
        <v>24</v>
      </c>
      <c r="K641" s="713">
        <v>10982.5</v>
      </c>
    </row>
    <row r="642" spans="1:11" ht="14.4" customHeight="1" x14ac:dyDescent="0.3">
      <c r="A642" s="680" t="s">
        <v>528</v>
      </c>
      <c r="B642" s="671" t="s">
        <v>530</v>
      </c>
      <c r="C642" s="705" t="s">
        <v>554</v>
      </c>
      <c r="D642" s="723" t="s">
        <v>555</v>
      </c>
      <c r="E642" s="705" t="s">
        <v>2368</v>
      </c>
      <c r="F642" s="723" t="s">
        <v>2369</v>
      </c>
      <c r="G642" s="705" t="s">
        <v>3364</v>
      </c>
      <c r="H642" s="705" t="s">
        <v>3365</v>
      </c>
      <c r="I642" s="238">
        <v>93.17</v>
      </c>
      <c r="J642" s="238">
        <v>72</v>
      </c>
      <c r="K642" s="713">
        <v>6708.18</v>
      </c>
    </row>
    <row r="643" spans="1:11" ht="14.4" customHeight="1" x14ac:dyDescent="0.3">
      <c r="A643" s="680" t="s">
        <v>528</v>
      </c>
      <c r="B643" s="671" t="s">
        <v>530</v>
      </c>
      <c r="C643" s="705" t="s">
        <v>554</v>
      </c>
      <c r="D643" s="723" t="s">
        <v>555</v>
      </c>
      <c r="E643" s="705" t="s">
        <v>2368</v>
      </c>
      <c r="F643" s="723" t="s">
        <v>2369</v>
      </c>
      <c r="G643" s="705" t="s">
        <v>3366</v>
      </c>
      <c r="H643" s="705" t="s">
        <v>3367</v>
      </c>
      <c r="I643" s="238">
        <v>50.12</v>
      </c>
      <c r="J643" s="238">
        <v>180</v>
      </c>
      <c r="K643" s="713">
        <v>9021.06</v>
      </c>
    </row>
    <row r="644" spans="1:11" ht="14.4" customHeight="1" x14ac:dyDescent="0.3">
      <c r="A644" s="680" t="s">
        <v>528</v>
      </c>
      <c r="B644" s="671" t="s">
        <v>530</v>
      </c>
      <c r="C644" s="705" t="s">
        <v>554</v>
      </c>
      <c r="D644" s="723" t="s">
        <v>555</v>
      </c>
      <c r="E644" s="705" t="s">
        <v>2368</v>
      </c>
      <c r="F644" s="723" t="s">
        <v>2369</v>
      </c>
      <c r="G644" s="705" t="s">
        <v>3368</v>
      </c>
      <c r="H644" s="705" t="s">
        <v>3369</v>
      </c>
      <c r="I644" s="238">
        <v>40.31</v>
      </c>
      <c r="J644" s="238">
        <v>180</v>
      </c>
      <c r="K644" s="713">
        <v>7256.5</v>
      </c>
    </row>
    <row r="645" spans="1:11" ht="14.4" customHeight="1" x14ac:dyDescent="0.3">
      <c r="A645" s="680" t="s">
        <v>528</v>
      </c>
      <c r="B645" s="671" t="s">
        <v>530</v>
      </c>
      <c r="C645" s="705" t="s">
        <v>554</v>
      </c>
      <c r="D645" s="723" t="s">
        <v>555</v>
      </c>
      <c r="E645" s="705" t="s">
        <v>2370</v>
      </c>
      <c r="F645" s="723" t="s">
        <v>2371</v>
      </c>
      <c r="G645" s="705" t="s">
        <v>3370</v>
      </c>
      <c r="H645" s="705" t="s">
        <v>3371</v>
      </c>
      <c r="I645" s="238">
        <v>0.68</v>
      </c>
      <c r="J645" s="238">
        <v>300</v>
      </c>
      <c r="K645" s="713">
        <v>204</v>
      </c>
    </row>
    <row r="646" spans="1:11" ht="14.4" customHeight="1" x14ac:dyDescent="0.3">
      <c r="A646" s="680" t="s">
        <v>528</v>
      </c>
      <c r="B646" s="671" t="s">
        <v>530</v>
      </c>
      <c r="C646" s="705" t="s">
        <v>554</v>
      </c>
      <c r="D646" s="723" t="s">
        <v>555</v>
      </c>
      <c r="E646" s="705" t="s">
        <v>2370</v>
      </c>
      <c r="F646" s="723" t="s">
        <v>2371</v>
      </c>
      <c r="G646" s="705" t="s">
        <v>3372</v>
      </c>
      <c r="H646" s="705" t="s">
        <v>3373</v>
      </c>
      <c r="I646" s="238">
        <v>10.99</v>
      </c>
      <c r="J646" s="238">
        <v>250</v>
      </c>
      <c r="K646" s="713">
        <v>2747.02</v>
      </c>
    </row>
    <row r="647" spans="1:11" ht="14.4" customHeight="1" x14ac:dyDescent="0.3">
      <c r="A647" s="680" t="s">
        <v>528</v>
      </c>
      <c r="B647" s="671" t="s">
        <v>530</v>
      </c>
      <c r="C647" s="705" t="s">
        <v>554</v>
      </c>
      <c r="D647" s="723" t="s">
        <v>555</v>
      </c>
      <c r="E647" s="705" t="s">
        <v>2370</v>
      </c>
      <c r="F647" s="723" t="s">
        <v>2371</v>
      </c>
      <c r="G647" s="705" t="s">
        <v>3374</v>
      </c>
      <c r="H647" s="705" t="s">
        <v>3375</v>
      </c>
      <c r="I647" s="238">
        <v>10.45</v>
      </c>
      <c r="J647" s="238">
        <v>250</v>
      </c>
      <c r="K647" s="713">
        <v>2613.16</v>
      </c>
    </row>
    <row r="648" spans="1:11" ht="14.4" customHeight="1" x14ac:dyDescent="0.3">
      <c r="A648" s="680" t="s">
        <v>528</v>
      </c>
      <c r="B648" s="671" t="s">
        <v>530</v>
      </c>
      <c r="C648" s="705" t="s">
        <v>554</v>
      </c>
      <c r="D648" s="723" t="s">
        <v>555</v>
      </c>
      <c r="E648" s="705" t="s">
        <v>2370</v>
      </c>
      <c r="F648" s="723" t="s">
        <v>2371</v>
      </c>
      <c r="G648" s="705" t="s">
        <v>3376</v>
      </c>
      <c r="H648" s="705" t="s">
        <v>3377</v>
      </c>
      <c r="I648" s="238">
        <v>10.45</v>
      </c>
      <c r="J648" s="238">
        <v>200</v>
      </c>
      <c r="K648" s="713">
        <v>2090.88</v>
      </c>
    </row>
    <row r="649" spans="1:11" ht="14.4" customHeight="1" x14ac:dyDescent="0.3">
      <c r="A649" s="680" t="s">
        <v>528</v>
      </c>
      <c r="B649" s="671" t="s">
        <v>530</v>
      </c>
      <c r="C649" s="705" t="s">
        <v>554</v>
      </c>
      <c r="D649" s="723" t="s">
        <v>555</v>
      </c>
      <c r="E649" s="705" t="s">
        <v>2370</v>
      </c>
      <c r="F649" s="723" t="s">
        <v>2371</v>
      </c>
      <c r="G649" s="705" t="s">
        <v>2494</v>
      </c>
      <c r="H649" s="705" t="s">
        <v>2495</v>
      </c>
      <c r="I649" s="238">
        <v>0.30499999999999999</v>
      </c>
      <c r="J649" s="238">
        <v>300</v>
      </c>
      <c r="K649" s="713">
        <v>91</v>
      </c>
    </row>
    <row r="650" spans="1:11" ht="14.4" customHeight="1" x14ac:dyDescent="0.3">
      <c r="A650" s="680" t="s">
        <v>528</v>
      </c>
      <c r="B650" s="671" t="s">
        <v>530</v>
      </c>
      <c r="C650" s="705" t="s">
        <v>554</v>
      </c>
      <c r="D650" s="723" t="s">
        <v>555</v>
      </c>
      <c r="E650" s="705" t="s">
        <v>2370</v>
      </c>
      <c r="F650" s="723" t="s">
        <v>2371</v>
      </c>
      <c r="G650" s="705" t="s">
        <v>3378</v>
      </c>
      <c r="H650" s="705" t="s">
        <v>3379</v>
      </c>
      <c r="I650" s="238">
        <v>13.21</v>
      </c>
      <c r="J650" s="238">
        <v>100</v>
      </c>
      <c r="K650" s="713">
        <v>1321.32</v>
      </c>
    </row>
    <row r="651" spans="1:11" ht="14.4" customHeight="1" x14ac:dyDescent="0.3">
      <c r="A651" s="680" t="s">
        <v>528</v>
      </c>
      <c r="B651" s="671" t="s">
        <v>530</v>
      </c>
      <c r="C651" s="705" t="s">
        <v>554</v>
      </c>
      <c r="D651" s="723" t="s">
        <v>555</v>
      </c>
      <c r="E651" s="705" t="s">
        <v>2370</v>
      </c>
      <c r="F651" s="723" t="s">
        <v>2371</v>
      </c>
      <c r="G651" s="705" t="s">
        <v>3380</v>
      </c>
      <c r="H651" s="705" t="s">
        <v>3381</v>
      </c>
      <c r="I651" s="238">
        <v>13.21</v>
      </c>
      <c r="J651" s="238">
        <v>100</v>
      </c>
      <c r="K651" s="713">
        <v>1321.32</v>
      </c>
    </row>
    <row r="652" spans="1:11" ht="14.4" customHeight="1" x14ac:dyDescent="0.3">
      <c r="A652" s="680" t="s">
        <v>528</v>
      </c>
      <c r="B652" s="671" t="s">
        <v>530</v>
      </c>
      <c r="C652" s="705" t="s">
        <v>554</v>
      </c>
      <c r="D652" s="723" t="s">
        <v>555</v>
      </c>
      <c r="E652" s="705" t="s">
        <v>2370</v>
      </c>
      <c r="F652" s="723" t="s">
        <v>2371</v>
      </c>
      <c r="G652" s="705" t="s">
        <v>3382</v>
      </c>
      <c r="H652" s="705" t="s">
        <v>3383</v>
      </c>
      <c r="I652" s="238">
        <v>2904</v>
      </c>
      <c r="J652" s="238">
        <v>5</v>
      </c>
      <c r="K652" s="713">
        <v>14520</v>
      </c>
    </row>
    <row r="653" spans="1:11" ht="14.4" customHeight="1" x14ac:dyDescent="0.3">
      <c r="A653" s="680" t="s">
        <v>528</v>
      </c>
      <c r="B653" s="671" t="s">
        <v>530</v>
      </c>
      <c r="C653" s="705" t="s">
        <v>554</v>
      </c>
      <c r="D653" s="723" t="s">
        <v>555</v>
      </c>
      <c r="E653" s="705" t="s">
        <v>2372</v>
      </c>
      <c r="F653" s="723" t="s">
        <v>2373</v>
      </c>
      <c r="G653" s="705" t="s">
        <v>3384</v>
      </c>
      <c r="H653" s="705" t="s">
        <v>3385</v>
      </c>
      <c r="I653" s="238">
        <v>20.69</v>
      </c>
      <c r="J653" s="238">
        <v>100</v>
      </c>
      <c r="K653" s="713">
        <v>2069.1</v>
      </c>
    </row>
    <row r="654" spans="1:11" ht="14.4" customHeight="1" x14ac:dyDescent="0.3">
      <c r="A654" s="680" t="s">
        <v>528</v>
      </c>
      <c r="B654" s="671" t="s">
        <v>530</v>
      </c>
      <c r="C654" s="705" t="s">
        <v>554</v>
      </c>
      <c r="D654" s="723" t="s">
        <v>555</v>
      </c>
      <c r="E654" s="705" t="s">
        <v>2372</v>
      </c>
      <c r="F654" s="723" t="s">
        <v>2373</v>
      </c>
      <c r="G654" s="705" t="s">
        <v>3386</v>
      </c>
      <c r="H654" s="705" t="s">
        <v>3387</v>
      </c>
      <c r="I654" s="238">
        <v>7.51</v>
      </c>
      <c r="J654" s="238">
        <v>200</v>
      </c>
      <c r="K654" s="713">
        <v>1502</v>
      </c>
    </row>
    <row r="655" spans="1:11" ht="14.4" customHeight="1" x14ac:dyDescent="0.3">
      <c r="A655" s="680" t="s">
        <v>528</v>
      </c>
      <c r="B655" s="671" t="s">
        <v>530</v>
      </c>
      <c r="C655" s="705" t="s">
        <v>554</v>
      </c>
      <c r="D655" s="723" t="s">
        <v>555</v>
      </c>
      <c r="E655" s="705" t="s">
        <v>2372</v>
      </c>
      <c r="F655" s="723" t="s">
        <v>2373</v>
      </c>
      <c r="G655" s="705" t="s">
        <v>3388</v>
      </c>
      <c r="H655" s="705" t="s">
        <v>3389</v>
      </c>
      <c r="I655" s="238">
        <v>7.51</v>
      </c>
      <c r="J655" s="238">
        <v>400</v>
      </c>
      <c r="K655" s="713">
        <v>3004</v>
      </c>
    </row>
    <row r="656" spans="1:11" ht="14.4" customHeight="1" x14ac:dyDescent="0.3">
      <c r="A656" s="680" t="s">
        <v>528</v>
      </c>
      <c r="B656" s="671" t="s">
        <v>530</v>
      </c>
      <c r="C656" s="705" t="s">
        <v>554</v>
      </c>
      <c r="D656" s="723" t="s">
        <v>555</v>
      </c>
      <c r="E656" s="705" t="s">
        <v>2372</v>
      </c>
      <c r="F656" s="723" t="s">
        <v>2373</v>
      </c>
      <c r="G656" s="705" t="s">
        <v>3390</v>
      </c>
      <c r="H656" s="705" t="s">
        <v>3391</v>
      </c>
      <c r="I656" s="238">
        <v>7.5049999999999999</v>
      </c>
      <c r="J656" s="238">
        <v>500</v>
      </c>
      <c r="K656" s="713">
        <v>3752</v>
      </c>
    </row>
    <row r="657" spans="1:11" ht="14.4" customHeight="1" x14ac:dyDescent="0.3">
      <c r="A657" s="680" t="s">
        <v>528</v>
      </c>
      <c r="B657" s="671" t="s">
        <v>530</v>
      </c>
      <c r="C657" s="705" t="s">
        <v>554</v>
      </c>
      <c r="D657" s="723" t="s">
        <v>555</v>
      </c>
      <c r="E657" s="705" t="s">
        <v>2372</v>
      </c>
      <c r="F657" s="723" t="s">
        <v>2373</v>
      </c>
      <c r="G657" s="705" t="s">
        <v>3392</v>
      </c>
      <c r="H657" s="705" t="s">
        <v>3393</v>
      </c>
      <c r="I657" s="238">
        <v>7.5049999999999999</v>
      </c>
      <c r="J657" s="238">
        <v>450</v>
      </c>
      <c r="K657" s="713">
        <v>3377.5</v>
      </c>
    </row>
    <row r="658" spans="1:11" ht="14.4" customHeight="1" x14ac:dyDescent="0.3">
      <c r="A658" s="680" t="s">
        <v>528</v>
      </c>
      <c r="B658" s="671" t="s">
        <v>530</v>
      </c>
      <c r="C658" s="705" t="s">
        <v>554</v>
      </c>
      <c r="D658" s="723" t="s">
        <v>555</v>
      </c>
      <c r="E658" s="705" t="s">
        <v>2372</v>
      </c>
      <c r="F658" s="723" t="s">
        <v>2373</v>
      </c>
      <c r="G658" s="705" t="s">
        <v>3394</v>
      </c>
      <c r="H658" s="705" t="s">
        <v>3395</v>
      </c>
      <c r="I658" s="238">
        <v>20.69</v>
      </c>
      <c r="J658" s="238">
        <v>200</v>
      </c>
      <c r="K658" s="713">
        <v>4138</v>
      </c>
    </row>
    <row r="659" spans="1:11" ht="14.4" customHeight="1" x14ac:dyDescent="0.3">
      <c r="A659" s="680" t="s">
        <v>528</v>
      </c>
      <c r="B659" s="671" t="s">
        <v>530</v>
      </c>
      <c r="C659" s="705" t="s">
        <v>554</v>
      </c>
      <c r="D659" s="723" t="s">
        <v>555</v>
      </c>
      <c r="E659" s="705" t="s">
        <v>2372</v>
      </c>
      <c r="F659" s="723" t="s">
        <v>2373</v>
      </c>
      <c r="G659" s="705" t="s">
        <v>3396</v>
      </c>
      <c r="H659" s="705" t="s">
        <v>3397</v>
      </c>
      <c r="I659" s="238">
        <v>20.69</v>
      </c>
      <c r="J659" s="238">
        <v>300</v>
      </c>
      <c r="K659" s="713">
        <v>6207</v>
      </c>
    </row>
    <row r="660" spans="1:11" ht="14.4" customHeight="1" x14ac:dyDescent="0.3">
      <c r="A660" s="680" t="s">
        <v>528</v>
      </c>
      <c r="B660" s="671" t="s">
        <v>530</v>
      </c>
      <c r="C660" s="705" t="s">
        <v>554</v>
      </c>
      <c r="D660" s="723" t="s">
        <v>555</v>
      </c>
      <c r="E660" s="705" t="s">
        <v>2372</v>
      </c>
      <c r="F660" s="723" t="s">
        <v>2373</v>
      </c>
      <c r="G660" s="705" t="s">
        <v>3398</v>
      </c>
      <c r="H660" s="705" t="s">
        <v>3399</v>
      </c>
      <c r="I660" s="238">
        <v>11.01</v>
      </c>
      <c r="J660" s="238">
        <v>100</v>
      </c>
      <c r="K660" s="713">
        <v>1101</v>
      </c>
    </row>
    <row r="661" spans="1:11" ht="14.4" customHeight="1" x14ac:dyDescent="0.3">
      <c r="A661" s="680" t="s">
        <v>528</v>
      </c>
      <c r="B661" s="671" t="s">
        <v>530</v>
      </c>
      <c r="C661" s="705" t="s">
        <v>554</v>
      </c>
      <c r="D661" s="723" t="s">
        <v>555</v>
      </c>
      <c r="E661" s="705" t="s">
        <v>2372</v>
      </c>
      <c r="F661" s="723" t="s">
        <v>2373</v>
      </c>
      <c r="G661" s="705" t="s">
        <v>2470</v>
      </c>
      <c r="H661" s="705" t="s">
        <v>2471</v>
      </c>
      <c r="I661" s="238">
        <v>0.77</v>
      </c>
      <c r="J661" s="238">
        <v>2000</v>
      </c>
      <c r="K661" s="713">
        <v>1540</v>
      </c>
    </row>
    <row r="662" spans="1:11" ht="14.4" customHeight="1" x14ac:dyDescent="0.3">
      <c r="A662" s="680" t="s">
        <v>528</v>
      </c>
      <c r="B662" s="671" t="s">
        <v>530</v>
      </c>
      <c r="C662" s="705" t="s">
        <v>554</v>
      </c>
      <c r="D662" s="723" t="s">
        <v>555</v>
      </c>
      <c r="E662" s="705" t="s">
        <v>2372</v>
      </c>
      <c r="F662" s="723" t="s">
        <v>2373</v>
      </c>
      <c r="G662" s="705" t="s">
        <v>2472</v>
      </c>
      <c r="H662" s="705" t="s">
        <v>2473</v>
      </c>
      <c r="I662" s="238">
        <v>0.77</v>
      </c>
      <c r="J662" s="238">
        <v>2000</v>
      </c>
      <c r="K662" s="713">
        <v>1540</v>
      </c>
    </row>
    <row r="663" spans="1:11" ht="14.4" customHeight="1" x14ac:dyDescent="0.3">
      <c r="A663" s="680" t="s">
        <v>528</v>
      </c>
      <c r="B663" s="671" t="s">
        <v>530</v>
      </c>
      <c r="C663" s="705" t="s">
        <v>554</v>
      </c>
      <c r="D663" s="723" t="s">
        <v>555</v>
      </c>
      <c r="E663" s="705" t="s">
        <v>2360</v>
      </c>
      <c r="F663" s="723" t="s">
        <v>2361</v>
      </c>
      <c r="G663" s="705" t="s">
        <v>3400</v>
      </c>
      <c r="H663" s="705" t="s">
        <v>3401</v>
      </c>
      <c r="I663" s="238">
        <v>1403</v>
      </c>
      <c r="J663" s="238">
        <v>2</v>
      </c>
      <c r="K663" s="713">
        <v>2806</v>
      </c>
    </row>
    <row r="664" spans="1:11" ht="14.4" customHeight="1" x14ac:dyDescent="0.3">
      <c r="A664" s="680" t="s">
        <v>528</v>
      </c>
      <c r="B664" s="671" t="s">
        <v>530</v>
      </c>
      <c r="C664" s="705" t="s">
        <v>554</v>
      </c>
      <c r="D664" s="723" t="s">
        <v>555</v>
      </c>
      <c r="E664" s="705" t="s">
        <v>2360</v>
      </c>
      <c r="F664" s="723" t="s">
        <v>2361</v>
      </c>
      <c r="G664" s="705" t="s">
        <v>3402</v>
      </c>
      <c r="H664" s="705" t="s">
        <v>3403</v>
      </c>
      <c r="I664" s="238">
        <v>18178.099999999999</v>
      </c>
      <c r="J664" s="238">
        <v>1</v>
      </c>
      <c r="K664" s="713">
        <v>18178.099999999999</v>
      </c>
    </row>
    <row r="665" spans="1:11" ht="14.4" customHeight="1" x14ac:dyDescent="0.3">
      <c r="A665" s="680" t="s">
        <v>528</v>
      </c>
      <c r="B665" s="671" t="s">
        <v>530</v>
      </c>
      <c r="C665" s="705" t="s">
        <v>554</v>
      </c>
      <c r="D665" s="723" t="s">
        <v>555</v>
      </c>
      <c r="E665" s="705" t="s">
        <v>2360</v>
      </c>
      <c r="F665" s="723" t="s">
        <v>2361</v>
      </c>
      <c r="G665" s="705" t="s">
        <v>3404</v>
      </c>
      <c r="H665" s="705" t="s">
        <v>3405</v>
      </c>
      <c r="I665" s="238">
        <v>1259.01</v>
      </c>
      <c r="J665" s="238">
        <v>2</v>
      </c>
      <c r="K665" s="713">
        <v>2518.02</v>
      </c>
    </row>
    <row r="666" spans="1:11" ht="14.4" customHeight="1" x14ac:dyDescent="0.3">
      <c r="A666" s="680" t="s">
        <v>528</v>
      </c>
      <c r="B666" s="671" t="s">
        <v>530</v>
      </c>
      <c r="C666" s="705" t="s">
        <v>554</v>
      </c>
      <c r="D666" s="723" t="s">
        <v>555</v>
      </c>
      <c r="E666" s="705" t="s">
        <v>2360</v>
      </c>
      <c r="F666" s="723" t="s">
        <v>2361</v>
      </c>
      <c r="G666" s="705" t="s">
        <v>3406</v>
      </c>
      <c r="H666" s="705" t="s">
        <v>3407</v>
      </c>
      <c r="I666" s="238">
        <v>3392.5</v>
      </c>
      <c r="J666" s="238">
        <v>2</v>
      </c>
      <c r="K666" s="713">
        <v>6785</v>
      </c>
    </row>
    <row r="667" spans="1:11" ht="14.4" customHeight="1" thickBot="1" x14ac:dyDescent="0.35">
      <c r="A667" s="637" t="s">
        <v>528</v>
      </c>
      <c r="B667" s="673" t="s">
        <v>530</v>
      </c>
      <c r="C667" s="709" t="s">
        <v>554</v>
      </c>
      <c r="D667" s="724" t="s">
        <v>555</v>
      </c>
      <c r="E667" s="709" t="s">
        <v>2360</v>
      </c>
      <c r="F667" s="724" t="s">
        <v>2361</v>
      </c>
      <c r="G667" s="709" t="s">
        <v>3408</v>
      </c>
      <c r="H667" s="709" t="s">
        <v>3409</v>
      </c>
      <c r="I667" s="674">
        <v>2070</v>
      </c>
      <c r="J667" s="674">
        <v>1</v>
      </c>
      <c r="K667" s="714">
        <v>2070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7" width="12.21875" hidden="1" customWidth="1"/>
    <col min="8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84.1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19.5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42.5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0.2</v>
      </c>
      <c r="I6" s="447">
        <f xml:space="preserve">
TRUNC(IF($A$4&lt;=12,SUMIFS('ON Data'!L:L,'ON Data'!$B:$B,$A$4,'ON Data'!$C:$C,1),SUMIFS('ON Data'!L:L,'ON Data'!$C:$C,1)/'ON Data'!$B$3),1)</f>
        <v>18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3.8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24963.23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5980.8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12459.380000000001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68.8</v>
      </c>
      <c r="I11" s="421">
        <f xml:space="preserve">
IF($A$4&lt;=12,SUMIFS('ON Data'!L:L,'ON Data'!$B:$B,$A$4,'ON Data'!$C:$C,2),SUMIFS('ON Data'!L:L,'ON Data'!$C:$C,2))</f>
        <v>5162.25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1292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179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169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10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637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442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90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105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36</v>
      </c>
      <c r="C14" s="424">
        <f xml:space="preserve">
IF($A$4&lt;=12,SUMIFS('ON Data'!E:E,'ON Data'!$B:$B,$A$4,'ON Data'!$C:$C,5),SUMIFS('ON Data'!E:E,'ON Data'!$C:$C,5))</f>
        <v>36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15323</v>
      </c>
      <c r="C18" s="420">
        <f t="shared" ref="C18:L18" si="0" xml:space="preserve">
C19-C16-C17</f>
        <v>0</v>
      </c>
      <c r="D18" s="421">
        <f t="shared" si="0"/>
        <v>4363</v>
      </c>
      <c r="E18" s="421">
        <f t="shared" si="0"/>
        <v>0</v>
      </c>
      <c r="F18" s="421">
        <f t="shared" si="0"/>
        <v>0</v>
      </c>
      <c r="G18" s="421">
        <f t="shared" si="0"/>
        <v>0</v>
      </c>
      <c r="H18" s="421">
        <f t="shared" si="0"/>
        <v>0</v>
      </c>
      <c r="I18" s="421">
        <f t="shared" si="0"/>
        <v>10960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15323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4363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0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10960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5478623</v>
      </c>
      <c r="C20" s="436">
        <f xml:space="preserve">
IF($A$4&lt;=12,SUMIFS('ON Data'!E:E,'ON Data'!$B:$B,$A$4,'ON Data'!$C:$C,6),SUMIFS('ON Data'!E:E,'ON Data'!$C:$C,6))</f>
        <v>7200</v>
      </c>
      <c r="D20" s="437">
        <f xml:space="preserve">
IF($A$4&lt;=12,SUMIFS('ON Data'!F:F,'ON Data'!$B:$B,$A$4,'ON Data'!$C:$C,6),SUMIFS('ON Data'!F:F,'ON Data'!$C:$C,6))</f>
        <v>2660095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2054355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3444</v>
      </c>
      <c r="I20" s="437">
        <f xml:space="preserve">
IF($A$4&lt;=12,SUMIFS('ON Data'!L:L,'ON Data'!$B:$B,$A$4,'ON Data'!$C:$C,6),SUMIFS('ON Data'!L:L,'ON Data'!$C:$C,6))</f>
        <v>602056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151473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8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3411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5519929.4299999997</v>
      </c>
      <c r="E3" s="386">
        <f t="shared" si="0"/>
        <v>7236</v>
      </c>
      <c r="F3" s="386">
        <f t="shared" si="0"/>
        <v>2671088.9000000004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2066999.38</v>
      </c>
      <c r="J3" s="386">
        <f t="shared" si="1"/>
        <v>0</v>
      </c>
      <c r="K3" s="386">
        <f t="shared" si="1"/>
        <v>3513.2</v>
      </c>
      <c r="L3" s="386">
        <f t="shared" si="1"/>
        <v>618319.25</v>
      </c>
      <c r="M3" s="386">
        <f t="shared" si="1"/>
        <v>0</v>
      </c>
      <c r="N3" s="386">
        <f t="shared" si="1"/>
        <v>152772.70000000001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11</v>
      </c>
      <c r="B5" s="385">
        <v>1</v>
      </c>
      <c r="C5" s="385">
        <v>1</v>
      </c>
      <c r="D5" s="385">
        <v>82.1</v>
      </c>
      <c r="E5" s="385">
        <v>0</v>
      </c>
      <c r="F5" s="385">
        <v>19.55</v>
      </c>
      <c r="G5" s="385">
        <v>0</v>
      </c>
      <c r="H5" s="385">
        <v>0</v>
      </c>
      <c r="I5" s="385">
        <v>41.5</v>
      </c>
      <c r="J5" s="385">
        <v>0</v>
      </c>
      <c r="K5" s="385">
        <v>0.2</v>
      </c>
      <c r="L5" s="385">
        <v>17</v>
      </c>
      <c r="M5" s="385">
        <v>0</v>
      </c>
      <c r="N5" s="385">
        <v>3.85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11</v>
      </c>
      <c r="B6" s="385">
        <v>1</v>
      </c>
      <c r="C6" s="385">
        <v>2</v>
      </c>
      <c r="D6" s="385">
        <v>13347.5</v>
      </c>
      <c r="E6" s="385">
        <v>0</v>
      </c>
      <c r="F6" s="385">
        <v>3278.8</v>
      </c>
      <c r="G6" s="385">
        <v>0</v>
      </c>
      <c r="H6" s="385">
        <v>0</v>
      </c>
      <c r="I6" s="385">
        <v>6666</v>
      </c>
      <c r="J6" s="385">
        <v>0</v>
      </c>
      <c r="K6" s="385">
        <v>36.799999999999997</v>
      </c>
      <c r="L6" s="385">
        <v>2671.5</v>
      </c>
      <c r="M6" s="385">
        <v>0</v>
      </c>
      <c r="N6" s="385">
        <v>694.4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11</v>
      </c>
      <c r="B7" s="385">
        <v>1</v>
      </c>
      <c r="C7" s="385">
        <v>3</v>
      </c>
      <c r="D7" s="385">
        <v>77</v>
      </c>
      <c r="E7" s="385">
        <v>0</v>
      </c>
      <c r="F7" s="385">
        <v>77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11</v>
      </c>
      <c r="B8" s="385">
        <v>1</v>
      </c>
      <c r="C8" s="385">
        <v>4</v>
      </c>
      <c r="D8" s="385">
        <v>350</v>
      </c>
      <c r="E8" s="385">
        <v>0</v>
      </c>
      <c r="F8" s="385">
        <v>245</v>
      </c>
      <c r="G8" s="385">
        <v>0</v>
      </c>
      <c r="H8" s="385">
        <v>0</v>
      </c>
      <c r="I8" s="385">
        <v>45</v>
      </c>
      <c r="J8" s="385">
        <v>0</v>
      </c>
      <c r="K8" s="385">
        <v>0</v>
      </c>
      <c r="L8" s="385">
        <v>60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11</v>
      </c>
      <c r="B9" s="385">
        <v>1</v>
      </c>
      <c r="C9" s="385">
        <v>5</v>
      </c>
      <c r="D9" s="385">
        <v>18</v>
      </c>
      <c r="E9" s="385">
        <v>18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11</v>
      </c>
      <c r="B10" s="385">
        <v>1</v>
      </c>
      <c r="C10" s="385">
        <v>6</v>
      </c>
      <c r="D10" s="385">
        <v>2742031</v>
      </c>
      <c r="E10" s="385">
        <v>3600</v>
      </c>
      <c r="F10" s="385">
        <v>1348989</v>
      </c>
      <c r="G10" s="385">
        <v>0</v>
      </c>
      <c r="H10" s="385">
        <v>0</v>
      </c>
      <c r="I10" s="385">
        <v>1018837</v>
      </c>
      <c r="J10" s="385">
        <v>0</v>
      </c>
      <c r="K10" s="385">
        <v>4372</v>
      </c>
      <c r="L10" s="385">
        <v>290334</v>
      </c>
      <c r="M10" s="385">
        <v>0</v>
      </c>
      <c r="N10" s="385">
        <v>75899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11</v>
      </c>
      <c r="B11" s="385">
        <v>1</v>
      </c>
      <c r="C11" s="385">
        <v>9</v>
      </c>
      <c r="D11" s="385">
        <v>5480</v>
      </c>
      <c r="E11" s="385">
        <v>0</v>
      </c>
      <c r="F11" s="385">
        <v>0</v>
      </c>
      <c r="G11" s="385">
        <v>0</v>
      </c>
      <c r="H11" s="385">
        <v>0</v>
      </c>
      <c r="I11" s="385">
        <v>0</v>
      </c>
      <c r="J11" s="385">
        <v>0</v>
      </c>
      <c r="K11" s="385">
        <v>0</v>
      </c>
      <c r="L11" s="385">
        <v>5480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11</v>
      </c>
      <c r="B12" s="385">
        <v>2</v>
      </c>
      <c r="C12" s="385">
        <v>1</v>
      </c>
      <c r="D12" s="385">
        <v>86.1</v>
      </c>
      <c r="E12" s="385">
        <v>0</v>
      </c>
      <c r="F12" s="385">
        <v>19.55</v>
      </c>
      <c r="G12" s="385">
        <v>0</v>
      </c>
      <c r="H12" s="385">
        <v>0</v>
      </c>
      <c r="I12" s="385">
        <v>43.5</v>
      </c>
      <c r="J12" s="385">
        <v>0</v>
      </c>
      <c r="K12" s="385">
        <v>0.2</v>
      </c>
      <c r="L12" s="385">
        <v>19</v>
      </c>
      <c r="M12" s="385">
        <v>0</v>
      </c>
      <c r="N12" s="385">
        <v>3.85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11</v>
      </c>
      <c r="B13" s="385">
        <v>2</v>
      </c>
      <c r="C13" s="385">
        <v>2</v>
      </c>
      <c r="D13" s="385">
        <v>11615.73</v>
      </c>
      <c r="E13" s="385">
        <v>0</v>
      </c>
      <c r="F13" s="385">
        <v>2702</v>
      </c>
      <c r="G13" s="385">
        <v>0</v>
      </c>
      <c r="H13" s="385">
        <v>0</v>
      </c>
      <c r="I13" s="385">
        <v>5793.38</v>
      </c>
      <c r="J13" s="385">
        <v>0</v>
      </c>
      <c r="K13" s="385">
        <v>32</v>
      </c>
      <c r="L13" s="385">
        <v>2490.75</v>
      </c>
      <c r="M13" s="385">
        <v>0</v>
      </c>
      <c r="N13" s="385">
        <v>597.6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11</v>
      </c>
      <c r="B14" s="385">
        <v>2</v>
      </c>
      <c r="C14" s="385">
        <v>3</v>
      </c>
      <c r="D14" s="385">
        <v>102</v>
      </c>
      <c r="E14" s="385">
        <v>0</v>
      </c>
      <c r="F14" s="385">
        <v>92</v>
      </c>
      <c r="G14" s="385">
        <v>0</v>
      </c>
      <c r="H14" s="385">
        <v>0</v>
      </c>
      <c r="I14" s="385">
        <v>10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11</v>
      </c>
      <c r="B15" s="385">
        <v>2</v>
      </c>
      <c r="C15" s="385">
        <v>4</v>
      </c>
      <c r="D15" s="385">
        <v>287</v>
      </c>
      <c r="E15" s="385">
        <v>0</v>
      </c>
      <c r="F15" s="385">
        <v>197</v>
      </c>
      <c r="G15" s="385">
        <v>0</v>
      </c>
      <c r="H15" s="385">
        <v>0</v>
      </c>
      <c r="I15" s="385">
        <v>45</v>
      </c>
      <c r="J15" s="385">
        <v>0</v>
      </c>
      <c r="K15" s="385">
        <v>0</v>
      </c>
      <c r="L15" s="385">
        <v>45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11</v>
      </c>
      <c r="B16" s="385">
        <v>2</v>
      </c>
      <c r="C16" s="385">
        <v>5</v>
      </c>
      <c r="D16" s="385">
        <v>18</v>
      </c>
      <c r="E16" s="385">
        <v>18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11</v>
      </c>
      <c r="B17" s="385">
        <v>2</v>
      </c>
      <c r="C17" s="385">
        <v>6</v>
      </c>
      <c r="D17" s="385">
        <v>2736592</v>
      </c>
      <c r="E17" s="385">
        <v>3600</v>
      </c>
      <c r="F17" s="385">
        <v>1311106</v>
      </c>
      <c r="G17" s="385">
        <v>0</v>
      </c>
      <c r="H17" s="385">
        <v>0</v>
      </c>
      <c r="I17" s="385">
        <v>1035518</v>
      </c>
      <c r="J17" s="385">
        <v>0</v>
      </c>
      <c r="K17" s="385">
        <v>-928</v>
      </c>
      <c r="L17" s="385">
        <v>311722</v>
      </c>
      <c r="M17" s="385">
        <v>0</v>
      </c>
      <c r="N17" s="385">
        <v>75574</v>
      </c>
      <c r="O17" s="385">
        <v>0</v>
      </c>
    </row>
    <row r="18" spans="1:15" x14ac:dyDescent="0.3">
      <c r="A18" s="385">
        <v>11</v>
      </c>
      <c r="B18" s="385">
        <v>2</v>
      </c>
      <c r="C18" s="385">
        <v>9</v>
      </c>
      <c r="D18" s="385">
        <v>9843</v>
      </c>
      <c r="E18" s="385">
        <v>0</v>
      </c>
      <c r="F18" s="385">
        <v>4363</v>
      </c>
      <c r="G18" s="385">
        <v>0</v>
      </c>
      <c r="H18" s="385">
        <v>0</v>
      </c>
      <c r="I18" s="385">
        <v>0</v>
      </c>
      <c r="J18" s="385">
        <v>0</v>
      </c>
      <c r="K18" s="385">
        <v>0</v>
      </c>
      <c r="L18" s="385">
        <v>5480</v>
      </c>
      <c r="M18" s="385">
        <v>0</v>
      </c>
      <c r="N18" s="385">
        <v>0</v>
      </c>
      <c r="O18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3416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1040787</v>
      </c>
      <c r="C3" s="358">
        <f t="shared" ref="C3:R3" si="0">SUBTOTAL(9,C6:C1048576)</f>
        <v>2</v>
      </c>
      <c r="D3" s="358">
        <f t="shared" si="0"/>
        <v>1103503</v>
      </c>
      <c r="E3" s="358">
        <f t="shared" si="0"/>
        <v>3.3983539386377819</v>
      </c>
      <c r="F3" s="358">
        <f t="shared" si="0"/>
        <v>1018482</v>
      </c>
      <c r="G3" s="359">
        <f>IF(B3&lt;&gt;0,F3/B3,"")</f>
        <v>0.9785691020352868</v>
      </c>
      <c r="H3" s="360">
        <f t="shared" si="0"/>
        <v>19541.600000000002</v>
      </c>
      <c r="I3" s="358">
        <f t="shared" si="0"/>
        <v>1</v>
      </c>
      <c r="J3" s="358">
        <f t="shared" si="0"/>
        <v>32398.539999999997</v>
      </c>
      <c r="K3" s="358">
        <f t="shared" si="0"/>
        <v>1.6579266794940022</v>
      </c>
      <c r="L3" s="358">
        <f t="shared" si="0"/>
        <v>19047.900000000001</v>
      </c>
      <c r="M3" s="361">
        <f>IF(H3&lt;&gt;0,L3/H3,"")</f>
        <v>0.97473594792647478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3412</v>
      </c>
      <c r="B6" s="732">
        <v>1040347</v>
      </c>
      <c r="C6" s="697">
        <v>1</v>
      </c>
      <c r="D6" s="732">
        <v>1102474</v>
      </c>
      <c r="E6" s="697">
        <v>1.0597175750014178</v>
      </c>
      <c r="F6" s="732">
        <v>1018482</v>
      </c>
      <c r="G6" s="702">
        <v>0.97898297395003786</v>
      </c>
      <c r="H6" s="732">
        <v>19541.600000000002</v>
      </c>
      <c r="I6" s="697">
        <v>1</v>
      </c>
      <c r="J6" s="732">
        <v>32398.539999999997</v>
      </c>
      <c r="K6" s="697">
        <v>1.6579266794940022</v>
      </c>
      <c r="L6" s="732">
        <v>19047.900000000001</v>
      </c>
      <c r="M6" s="702">
        <v>0.97473594792647478</v>
      </c>
      <c r="N6" s="732"/>
      <c r="O6" s="697"/>
      <c r="P6" s="732"/>
      <c r="Q6" s="697"/>
      <c r="R6" s="732"/>
      <c r="S6" s="241"/>
    </row>
    <row r="7" spans="1:19" ht="14.4" customHeight="1" thickBot="1" x14ac:dyDescent="0.35">
      <c r="A7" s="734" t="s">
        <v>3413</v>
      </c>
      <c r="B7" s="733">
        <v>440</v>
      </c>
      <c r="C7" s="673">
        <v>1</v>
      </c>
      <c r="D7" s="733">
        <v>1029</v>
      </c>
      <c r="E7" s="673">
        <v>2.3386363636363638</v>
      </c>
      <c r="F7" s="733"/>
      <c r="G7" s="683"/>
      <c r="H7" s="733"/>
      <c r="I7" s="673"/>
      <c r="J7" s="733"/>
      <c r="K7" s="673"/>
      <c r="L7" s="733"/>
      <c r="M7" s="683"/>
      <c r="N7" s="733"/>
      <c r="O7" s="673"/>
      <c r="P7" s="733"/>
      <c r="Q7" s="673"/>
      <c r="R7" s="733"/>
      <c r="S7" s="684"/>
    </row>
    <row r="8" spans="1:19" ht="14.4" customHeight="1" x14ac:dyDescent="0.3">
      <c r="A8" s="735" t="s">
        <v>3414</v>
      </c>
    </row>
    <row r="9" spans="1:19" ht="14.4" customHeight="1" x14ac:dyDescent="0.3">
      <c r="A9" s="736" t="s">
        <v>239</v>
      </c>
    </row>
    <row r="10" spans="1:19" ht="14.4" customHeight="1" x14ac:dyDescent="0.3">
      <c r="A10" s="735" t="s">
        <v>3415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3552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11053</v>
      </c>
      <c r="F3" s="218">
        <f t="shared" si="0"/>
        <v>1060328.6000000001</v>
      </c>
      <c r="G3" s="78"/>
      <c r="H3" s="78"/>
      <c r="I3" s="218">
        <f t="shared" si="0"/>
        <v>11867</v>
      </c>
      <c r="J3" s="218">
        <f t="shared" si="0"/>
        <v>1135901.54</v>
      </c>
      <c r="K3" s="78"/>
      <c r="L3" s="78"/>
      <c r="M3" s="218">
        <f t="shared" si="0"/>
        <v>11571.3</v>
      </c>
      <c r="N3" s="218">
        <f t="shared" si="0"/>
        <v>1037529.9</v>
      </c>
      <c r="O3" s="79">
        <f>IF(F3=0,0,N3/F3)</f>
        <v>0.97849845793087153</v>
      </c>
      <c r="P3" s="219">
        <f>IF(M3=0,0,N3/M3)</f>
        <v>89.664074045267171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7"/>
      <c r="B5" s="738"/>
      <c r="C5" s="739"/>
      <c r="D5" s="740"/>
      <c r="E5" s="741" t="s">
        <v>94</v>
      </c>
      <c r="F5" s="742" t="s">
        <v>17</v>
      </c>
      <c r="G5" s="743"/>
      <c r="H5" s="743"/>
      <c r="I5" s="741" t="s">
        <v>94</v>
      </c>
      <c r="J5" s="742" t="s">
        <v>17</v>
      </c>
      <c r="K5" s="743"/>
      <c r="L5" s="743"/>
      <c r="M5" s="741" t="s">
        <v>94</v>
      </c>
      <c r="N5" s="742" t="s">
        <v>17</v>
      </c>
      <c r="O5" s="744"/>
      <c r="P5" s="745"/>
    </row>
    <row r="6" spans="1:16" ht="14.4" customHeight="1" x14ac:dyDescent="0.3">
      <c r="A6" s="696" t="s">
        <v>3417</v>
      </c>
      <c r="B6" s="697" t="s">
        <v>3418</v>
      </c>
      <c r="C6" s="697" t="s">
        <v>3419</v>
      </c>
      <c r="D6" s="697" t="s">
        <v>3420</v>
      </c>
      <c r="E6" s="235"/>
      <c r="F6" s="235"/>
      <c r="G6" s="697"/>
      <c r="H6" s="697"/>
      <c r="I6" s="235"/>
      <c r="J6" s="235"/>
      <c r="K6" s="697"/>
      <c r="L6" s="697"/>
      <c r="M6" s="235">
        <v>0.6</v>
      </c>
      <c r="N6" s="235">
        <v>94.739999999999981</v>
      </c>
      <c r="O6" s="702"/>
      <c r="P6" s="712">
        <v>157.89999999999998</v>
      </c>
    </row>
    <row r="7" spans="1:16" ht="14.4" customHeight="1" x14ac:dyDescent="0.3">
      <c r="A7" s="680" t="s">
        <v>3417</v>
      </c>
      <c r="B7" s="671" t="s">
        <v>3418</v>
      </c>
      <c r="C7" s="671" t="s">
        <v>3421</v>
      </c>
      <c r="D7" s="671" t="s">
        <v>1491</v>
      </c>
      <c r="E7" s="238"/>
      <c r="F7" s="238"/>
      <c r="G7" s="671"/>
      <c r="H7" s="671"/>
      <c r="I7" s="238"/>
      <c r="J7" s="238"/>
      <c r="K7" s="671"/>
      <c r="L7" s="671"/>
      <c r="M7" s="238">
        <v>0.2</v>
      </c>
      <c r="N7" s="238">
        <v>17.64</v>
      </c>
      <c r="O7" s="682"/>
      <c r="P7" s="713">
        <v>88.2</v>
      </c>
    </row>
    <row r="8" spans="1:16" ht="14.4" customHeight="1" x14ac:dyDescent="0.3">
      <c r="A8" s="680" t="s">
        <v>3417</v>
      </c>
      <c r="B8" s="671" t="s">
        <v>3418</v>
      </c>
      <c r="C8" s="671" t="s">
        <v>3422</v>
      </c>
      <c r="D8" s="671" t="s">
        <v>941</v>
      </c>
      <c r="E8" s="238">
        <v>230</v>
      </c>
      <c r="F8" s="238">
        <v>10036.74</v>
      </c>
      <c r="G8" s="671">
        <v>1</v>
      </c>
      <c r="H8" s="671">
        <v>43.637999999999998</v>
      </c>
      <c r="I8" s="238">
        <v>533</v>
      </c>
      <c r="J8" s="238">
        <v>23505.299999999996</v>
      </c>
      <c r="K8" s="671">
        <v>2.3419257647403438</v>
      </c>
      <c r="L8" s="671">
        <v>44.099999999999994</v>
      </c>
      <c r="M8" s="238">
        <v>241</v>
      </c>
      <c r="N8" s="238">
        <v>10628.099999999999</v>
      </c>
      <c r="O8" s="682">
        <v>1.0589195296480729</v>
      </c>
      <c r="P8" s="713">
        <v>44.099999999999994</v>
      </c>
    </row>
    <row r="9" spans="1:16" ht="14.4" customHeight="1" x14ac:dyDescent="0.3">
      <c r="A9" s="680" t="s">
        <v>3417</v>
      </c>
      <c r="B9" s="671" t="s">
        <v>3418</v>
      </c>
      <c r="C9" s="671" t="s">
        <v>3423</v>
      </c>
      <c r="D9" s="671" t="s">
        <v>1491</v>
      </c>
      <c r="E9" s="238">
        <v>336</v>
      </c>
      <c r="F9" s="238">
        <v>5857.6599999999989</v>
      </c>
      <c r="G9" s="671">
        <v>1</v>
      </c>
      <c r="H9" s="671">
        <v>17.4335119047619</v>
      </c>
      <c r="I9" s="238">
        <v>131</v>
      </c>
      <c r="J9" s="238">
        <v>2310.8399999999997</v>
      </c>
      <c r="K9" s="671">
        <v>0.39449882717672247</v>
      </c>
      <c r="L9" s="671">
        <v>17.639999999999997</v>
      </c>
      <c r="M9" s="238">
        <v>440.5</v>
      </c>
      <c r="N9" s="238">
        <v>7770.42</v>
      </c>
      <c r="O9" s="682">
        <v>1.3265399493995897</v>
      </c>
      <c r="P9" s="713">
        <v>17.64</v>
      </c>
    </row>
    <row r="10" spans="1:16" ht="14.4" customHeight="1" x14ac:dyDescent="0.3">
      <c r="A10" s="680" t="s">
        <v>3417</v>
      </c>
      <c r="B10" s="671" t="s">
        <v>3424</v>
      </c>
      <c r="C10" s="671" t="s">
        <v>3425</v>
      </c>
      <c r="D10" s="671" t="s">
        <v>3426</v>
      </c>
      <c r="E10" s="238">
        <v>3</v>
      </c>
      <c r="F10" s="238">
        <v>181.2</v>
      </c>
      <c r="G10" s="671">
        <v>1</v>
      </c>
      <c r="H10" s="671">
        <v>60.4</v>
      </c>
      <c r="I10" s="238">
        <v>1</v>
      </c>
      <c r="J10" s="238">
        <v>60.4</v>
      </c>
      <c r="K10" s="671">
        <v>0.33333333333333337</v>
      </c>
      <c r="L10" s="671">
        <v>60.4</v>
      </c>
      <c r="M10" s="238"/>
      <c r="N10" s="238"/>
      <c r="O10" s="682"/>
      <c r="P10" s="713"/>
    </row>
    <row r="11" spans="1:16" ht="14.4" customHeight="1" x14ac:dyDescent="0.3">
      <c r="A11" s="680" t="s">
        <v>3417</v>
      </c>
      <c r="B11" s="671" t="s">
        <v>3424</v>
      </c>
      <c r="C11" s="671" t="s">
        <v>3427</v>
      </c>
      <c r="D11" s="671" t="s">
        <v>3428</v>
      </c>
      <c r="E11" s="238"/>
      <c r="F11" s="238"/>
      <c r="G11" s="671"/>
      <c r="H11" s="671"/>
      <c r="I11" s="238">
        <v>3</v>
      </c>
      <c r="J11" s="238">
        <v>210</v>
      </c>
      <c r="K11" s="671"/>
      <c r="L11" s="671">
        <v>70</v>
      </c>
      <c r="M11" s="238"/>
      <c r="N11" s="238"/>
      <c r="O11" s="682"/>
      <c r="P11" s="713"/>
    </row>
    <row r="12" spans="1:16" ht="14.4" customHeight="1" x14ac:dyDescent="0.3">
      <c r="A12" s="680" t="s">
        <v>3417</v>
      </c>
      <c r="B12" s="671" t="s">
        <v>3424</v>
      </c>
      <c r="C12" s="671" t="s">
        <v>3429</v>
      </c>
      <c r="D12" s="671" t="s">
        <v>3430</v>
      </c>
      <c r="E12" s="238">
        <v>1</v>
      </c>
      <c r="F12" s="238">
        <v>75</v>
      </c>
      <c r="G12" s="671">
        <v>1</v>
      </c>
      <c r="H12" s="671">
        <v>75</v>
      </c>
      <c r="I12" s="238">
        <v>3</v>
      </c>
      <c r="J12" s="238">
        <v>225</v>
      </c>
      <c r="K12" s="671">
        <v>3</v>
      </c>
      <c r="L12" s="671">
        <v>75</v>
      </c>
      <c r="M12" s="238"/>
      <c r="N12" s="238"/>
      <c r="O12" s="682"/>
      <c r="P12" s="713"/>
    </row>
    <row r="13" spans="1:16" ht="14.4" customHeight="1" x14ac:dyDescent="0.3">
      <c r="A13" s="680" t="s">
        <v>3417</v>
      </c>
      <c r="B13" s="671" t="s">
        <v>3424</v>
      </c>
      <c r="C13" s="671" t="s">
        <v>3431</v>
      </c>
      <c r="D13" s="671" t="s">
        <v>3414</v>
      </c>
      <c r="E13" s="238">
        <v>1</v>
      </c>
      <c r="F13" s="238">
        <v>75</v>
      </c>
      <c r="G13" s="671">
        <v>1</v>
      </c>
      <c r="H13" s="671">
        <v>75</v>
      </c>
      <c r="I13" s="238">
        <v>10</v>
      </c>
      <c r="J13" s="238">
        <v>750</v>
      </c>
      <c r="K13" s="671">
        <v>10</v>
      </c>
      <c r="L13" s="671">
        <v>75</v>
      </c>
      <c r="M13" s="238"/>
      <c r="N13" s="238"/>
      <c r="O13" s="682"/>
      <c r="P13" s="713"/>
    </row>
    <row r="14" spans="1:16" ht="14.4" customHeight="1" x14ac:dyDescent="0.3">
      <c r="A14" s="680" t="s">
        <v>3417</v>
      </c>
      <c r="B14" s="671" t="s">
        <v>3424</v>
      </c>
      <c r="C14" s="671" t="s">
        <v>3432</v>
      </c>
      <c r="D14" s="671" t="s">
        <v>3433</v>
      </c>
      <c r="E14" s="238"/>
      <c r="F14" s="238"/>
      <c r="G14" s="671"/>
      <c r="H14" s="671"/>
      <c r="I14" s="238">
        <v>5</v>
      </c>
      <c r="J14" s="238">
        <v>735</v>
      </c>
      <c r="K14" s="671"/>
      <c r="L14" s="671">
        <v>147</v>
      </c>
      <c r="M14" s="238"/>
      <c r="N14" s="238"/>
      <c r="O14" s="682"/>
      <c r="P14" s="713"/>
    </row>
    <row r="15" spans="1:16" ht="14.4" customHeight="1" x14ac:dyDescent="0.3">
      <c r="A15" s="680" t="s">
        <v>3417</v>
      </c>
      <c r="B15" s="671" t="s">
        <v>3424</v>
      </c>
      <c r="C15" s="671" t="s">
        <v>3434</v>
      </c>
      <c r="D15" s="671" t="s">
        <v>3414</v>
      </c>
      <c r="E15" s="238"/>
      <c r="F15" s="238"/>
      <c r="G15" s="671"/>
      <c r="H15" s="671"/>
      <c r="I15" s="238">
        <v>1</v>
      </c>
      <c r="J15" s="238">
        <v>147</v>
      </c>
      <c r="K15" s="671"/>
      <c r="L15" s="671">
        <v>147</v>
      </c>
      <c r="M15" s="238"/>
      <c r="N15" s="238"/>
      <c r="O15" s="682"/>
      <c r="P15" s="713"/>
    </row>
    <row r="16" spans="1:16" ht="14.4" customHeight="1" x14ac:dyDescent="0.3">
      <c r="A16" s="680" t="s">
        <v>3417</v>
      </c>
      <c r="B16" s="671" t="s">
        <v>3424</v>
      </c>
      <c r="C16" s="671" t="s">
        <v>3435</v>
      </c>
      <c r="D16" s="671" t="s">
        <v>3436</v>
      </c>
      <c r="E16" s="238"/>
      <c r="F16" s="238"/>
      <c r="G16" s="671"/>
      <c r="H16" s="671"/>
      <c r="I16" s="238">
        <v>1</v>
      </c>
      <c r="J16" s="238">
        <v>187</v>
      </c>
      <c r="K16" s="671"/>
      <c r="L16" s="671">
        <v>187</v>
      </c>
      <c r="M16" s="238"/>
      <c r="N16" s="238"/>
      <c r="O16" s="682"/>
      <c r="P16" s="713"/>
    </row>
    <row r="17" spans="1:16" ht="14.4" customHeight="1" x14ac:dyDescent="0.3">
      <c r="A17" s="680" t="s">
        <v>3417</v>
      </c>
      <c r="B17" s="671" t="s">
        <v>3424</v>
      </c>
      <c r="C17" s="671" t="s">
        <v>3437</v>
      </c>
      <c r="D17" s="671" t="s">
        <v>3414</v>
      </c>
      <c r="E17" s="238"/>
      <c r="F17" s="238"/>
      <c r="G17" s="671"/>
      <c r="H17" s="671"/>
      <c r="I17" s="238">
        <v>2</v>
      </c>
      <c r="J17" s="238">
        <v>374</v>
      </c>
      <c r="K17" s="671"/>
      <c r="L17" s="671">
        <v>187</v>
      </c>
      <c r="M17" s="238"/>
      <c r="N17" s="238"/>
      <c r="O17" s="682"/>
      <c r="P17" s="713"/>
    </row>
    <row r="18" spans="1:16" ht="14.4" customHeight="1" x14ac:dyDescent="0.3">
      <c r="A18" s="680" t="s">
        <v>3417</v>
      </c>
      <c r="B18" s="671" t="s">
        <v>3424</v>
      </c>
      <c r="C18" s="671" t="s">
        <v>3438</v>
      </c>
      <c r="D18" s="671" t="s">
        <v>3439</v>
      </c>
      <c r="E18" s="238">
        <v>4</v>
      </c>
      <c r="F18" s="238">
        <v>596</v>
      </c>
      <c r="G18" s="671">
        <v>1</v>
      </c>
      <c r="H18" s="671">
        <v>149</v>
      </c>
      <c r="I18" s="238">
        <v>5</v>
      </c>
      <c r="J18" s="238">
        <v>745</v>
      </c>
      <c r="K18" s="671">
        <v>1.25</v>
      </c>
      <c r="L18" s="671">
        <v>149</v>
      </c>
      <c r="M18" s="238">
        <v>1</v>
      </c>
      <c r="N18" s="238">
        <v>149</v>
      </c>
      <c r="O18" s="682">
        <v>0.25</v>
      </c>
      <c r="P18" s="713">
        <v>149</v>
      </c>
    </row>
    <row r="19" spans="1:16" ht="14.4" customHeight="1" x14ac:dyDescent="0.3">
      <c r="A19" s="680" t="s">
        <v>3417</v>
      </c>
      <c r="B19" s="671" t="s">
        <v>3424</v>
      </c>
      <c r="C19" s="671" t="s">
        <v>3440</v>
      </c>
      <c r="D19" s="671" t="s">
        <v>3414</v>
      </c>
      <c r="E19" s="238">
        <v>1</v>
      </c>
      <c r="F19" s="238">
        <v>149</v>
      </c>
      <c r="G19" s="671">
        <v>1</v>
      </c>
      <c r="H19" s="671">
        <v>149</v>
      </c>
      <c r="I19" s="238"/>
      <c r="J19" s="238"/>
      <c r="K19" s="671"/>
      <c r="L19" s="671"/>
      <c r="M19" s="238"/>
      <c r="N19" s="238"/>
      <c r="O19" s="682"/>
      <c r="P19" s="713"/>
    </row>
    <row r="20" spans="1:16" ht="14.4" customHeight="1" x14ac:dyDescent="0.3">
      <c r="A20" s="680" t="s">
        <v>3417</v>
      </c>
      <c r="B20" s="671" t="s">
        <v>3424</v>
      </c>
      <c r="C20" s="671" t="s">
        <v>3441</v>
      </c>
      <c r="D20" s="671" t="s">
        <v>3442</v>
      </c>
      <c r="E20" s="238">
        <v>6</v>
      </c>
      <c r="F20" s="238">
        <v>1164</v>
      </c>
      <c r="G20" s="671">
        <v>1</v>
      </c>
      <c r="H20" s="671">
        <v>194</v>
      </c>
      <c r="I20" s="238"/>
      <c r="J20" s="238"/>
      <c r="K20" s="671"/>
      <c r="L20" s="671"/>
      <c r="M20" s="238">
        <v>2</v>
      </c>
      <c r="N20" s="238">
        <v>388</v>
      </c>
      <c r="O20" s="682">
        <v>0.33333333333333331</v>
      </c>
      <c r="P20" s="713">
        <v>194</v>
      </c>
    </row>
    <row r="21" spans="1:16" ht="14.4" customHeight="1" x14ac:dyDescent="0.3">
      <c r="A21" s="680" t="s">
        <v>3417</v>
      </c>
      <c r="B21" s="671" t="s">
        <v>3424</v>
      </c>
      <c r="C21" s="671" t="s">
        <v>3443</v>
      </c>
      <c r="D21" s="671" t="s">
        <v>3414</v>
      </c>
      <c r="E21" s="238"/>
      <c r="F21" s="238"/>
      <c r="G21" s="671"/>
      <c r="H21" s="671"/>
      <c r="I21" s="238">
        <v>3</v>
      </c>
      <c r="J21" s="238">
        <v>582</v>
      </c>
      <c r="K21" s="671"/>
      <c r="L21" s="671">
        <v>194</v>
      </c>
      <c r="M21" s="238"/>
      <c r="N21" s="238"/>
      <c r="O21" s="682"/>
      <c r="P21" s="713"/>
    </row>
    <row r="22" spans="1:16" ht="14.4" customHeight="1" x14ac:dyDescent="0.3">
      <c r="A22" s="680" t="s">
        <v>3417</v>
      </c>
      <c r="B22" s="671" t="s">
        <v>3424</v>
      </c>
      <c r="C22" s="671" t="s">
        <v>3444</v>
      </c>
      <c r="D22" s="671" t="s">
        <v>3445</v>
      </c>
      <c r="E22" s="238">
        <v>1</v>
      </c>
      <c r="F22" s="238">
        <v>247</v>
      </c>
      <c r="G22" s="671">
        <v>1</v>
      </c>
      <c r="H22" s="671">
        <v>247</v>
      </c>
      <c r="I22" s="238"/>
      <c r="J22" s="238"/>
      <c r="K22" s="671"/>
      <c r="L22" s="671"/>
      <c r="M22" s="238"/>
      <c r="N22" s="238"/>
      <c r="O22" s="682"/>
      <c r="P22" s="713"/>
    </row>
    <row r="23" spans="1:16" ht="14.4" customHeight="1" x14ac:dyDescent="0.3">
      <c r="A23" s="680" t="s">
        <v>3417</v>
      </c>
      <c r="B23" s="671" t="s">
        <v>3424</v>
      </c>
      <c r="C23" s="671" t="s">
        <v>3446</v>
      </c>
      <c r="D23" s="671" t="s">
        <v>3414</v>
      </c>
      <c r="E23" s="238"/>
      <c r="F23" s="238"/>
      <c r="G23" s="671"/>
      <c r="H23" s="671"/>
      <c r="I23" s="238">
        <v>1</v>
      </c>
      <c r="J23" s="238">
        <v>247</v>
      </c>
      <c r="K23" s="671"/>
      <c r="L23" s="671">
        <v>247</v>
      </c>
      <c r="M23" s="238"/>
      <c r="N23" s="238"/>
      <c r="O23" s="682"/>
      <c r="P23" s="713"/>
    </row>
    <row r="24" spans="1:16" ht="14.4" customHeight="1" x14ac:dyDescent="0.3">
      <c r="A24" s="680" t="s">
        <v>3417</v>
      </c>
      <c r="B24" s="671" t="s">
        <v>3424</v>
      </c>
      <c r="C24" s="671" t="s">
        <v>3447</v>
      </c>
      <c r="D24" s="671" t="s">
        <v>3448</v>
      </c>
      <c r="E24" s="238">
        <v>3</v>
      </c>
      <c r="F24" s="238">
        <v>870</v>
      </c>
      <c r="G24" s="671">
        <v>1</v>
      </c>
      <c r="H24" s="671">
        <v>290</v>
      </c>
      <c r="I24" s="238">
        <v>4</v>
      </c>
      <c r="J24" s="238">
        <v>1160</v>
      </c>
      <c r="K24" s="671">
        <v>1.3333333333333333</v>
      </c>
      <c r="L24" s="671">
        <v>290</v>
      </c>
      <c r="M24" s="238"/>
      <c r="N24" s="238"/>
      <c r="O24" s="682"/>
      <c r="P24" s="713"/>
    </row>
    <row r="25" spans="1:16" ht="14.4" customHeight="1" x14ac:dyDescent="0.3">
      <c r="A25" s="680" t="s">
        <v>3417</v>
      </c>
      <c r="B25" s="671" t="s">
        <v>3424</v>
      </c>
      <c r="C25" s="671" t="s">
        <v>3449</v>
      </c>
      <c r="D25" s="671" t="s">
        <v>3414</v>
      </c>
      <c r="E25" s="238">
        <v>1</v>
      </c>
      <c r="F25" s="238">
        <v>290</v>
      </c>
      <c r="G25" s="671">
        <v>1</v>
      </c>
      <c r="H25" s="671">
        <v>290</v>
      </c>
      <c r="I25" s="238">
        <v>4</v>
      </c>
      <c r="J25" s="238">
        <v>1160</v>
      </c>
      <c r="K25" s="671">
        <v>4</v>
      </c>
      <c r="L25" s="671">
        <v>290</v>
      </c>
      <c r="M25" s="238"/>
      <c r="N25" s="238"/>
      <c r="O25" s="682"/>
      <c r="P25" s="713"/>
    </row>
    <row r="26" spans="1:16" ht="14.4" customHeight="1" x14ac:dyDescent="0.3">
      <c r="A26" s="680" t="s">
        <v>3417</v>
      </c>
      <c r="B26" s="671" t="s">
        <v>3450</v>
      </c>
      <c r="C26" s="671" t="s">
        <v>3451</v>
      </c>
      <c r="D26" s="671" t="s">
        <v>3452</v>
      </c>
      <c r="E26" s="238">
        <v>170</v>
      </c>
      <c r="F26" s="238">
        <v>36550</v>
      </c>
      <c r="G26" s="671">
        <v>1</v>
      </c>
      <c r="H26" s="671">
        <v>215</v>
      </c>
      <c r="I26" s="238">
        <v>163</v>
      </c>
      <c r="J26" s="238">
        <v>31622</v>
      </c>
      <c r="K26" s="671">
        <v>0.86517099863201097</v>
      </c>
      <c r="L26" s="671">
        <v>194</v>
      </c>
      <c r="M26" s="238">
        <v>99</v>
      </c>
      <c r="N26" s="238">
        <v>19206</v>
      </c>
      <c r="O26" s="682">
        <v>0.52547195622435017</v>
      </c>
      <c r="P26" s="713">
        <v>194</v>
      </c>
    </row>
    <row r="27" spans="1:16" ht="14.4" customHeight="1" x14ac:dyDescent="0.3">
      <c r="A27" s="680" t="s">
        <v>3417</v>
      </c>
      <c r="B27" s="671" t="s">
        <v>3450</v>
      </c>
      <c r="C27" s="671" t="s">
        <v>3453</v>
      </c>
      <c r="D27" s="671" t="s">
        <v>3454</v>
      </c>
      <c r="E27" s="238"/>
      <c r="F27" s="238"/>
      <c r="G27" s="671"/>
      <c r="H27" s="671"/>
      <c r="I27" s="238">
        <v>1</v>
      </c>
      <c r="J27" s="238">
        <v>80</v>
      </c>
      <c r="K27" s="671"/>
      <c r="L27" s="671">
        <v>80</v>
      </c>
      <c r="M27" s="238"/>
      <c r="N27" s="238"/>
      <c r="O27" s="682"/>
      <c r="P27" s="713"/>
    </row>
    <row r="28" spans="1:16" ht="14.4" customHeight="1" x14ac:dyDescent="0.3">
      <c r="A28" s="680" t="s">
        <v>3417</v>
      </c>
      <c r="B28" s="671" t="s">
        <v>3450</v>
      </c>
      <c r="C28" s="671" t="s">
        <v>3455</v>
      </c>
      <c r="D28" s="671" t="s">
        <v>3456</v>
      </c>
      <c r="E28" s="238">
        <v>121</v>
      </c>
      <c r="F28" s="238">
        <v>15851</v>
      </c>
      <c r="G28" s="671">
        <v>1</v>
      </c>
      <c r="H28" s="671">
        <v>131</v>
      </c>
      <c r="I28" s="238">
        <v>119</v>
      </c>
      <c r="J28" s="238">
        <v>12257</v>
      </c>
      <c r="K28" s="671">
        <v>0.7732635164973819</v>
      </c>
      <c r="L28" s="671">
        <v>103</v>
      </c>
      <c r="M28" s="238">
        <v>108</v>
      </c>
      <c r="N28" s="238">
        <v>11124</v>
      </c>
      <c r="O28" s="682">
        <v>0.70178537631695159</v>
      </c>
      <c r="P28" s="713">
        <v>103</v>
      </c>
    </row>
    <row r="29" spans="1:16" ht="14.4" customHeight="1" x14ac:dyDescent="0.3">
      <c r="A29" s="680" t="s">
        <v>3417</v>
      </c>
      <c r="B29" s="671" t="s">
        <v>3450</v>
      </c>
      <c r="C29" s="671" t="s">
        <v>3457</v>
      </c>
      <c r="D29" s="671" t="s">
        <v>3458</v>
      </c>
      <c r="E29" s="238">
        <v>550</v>
      </c>
      <c r="F29" s="238">
        <v>18700</v>
      </c>
      <c r="G29" s="671">
        <v>1</v>
      </c>
      <c r="H29" s="671">
        <v>34</v>
      </c>
      <c r="I29" s="238">
        <v>490</v>
      </c>
      <c r="J29" s="238">
        <v>16660</v>
      </c>
      <c r="K29" s="671">
        <v>0.89090909090909087</v>
      </c>
      <c r="L29" s="671">
        <v>34</v>
      </c>
      <c r="M29" s="238">
        <v>438</v>
      </c>
      <c r="N29" s="238">
        <v>14892</v>
      </c>
      <c r="O29" s="682">
        <v>0.79636363636363638</v>
      </c>
      <c r="P29" s="713">
        <v>34</v>
      </c>
    </row>
    <row r="30" spans="1:16" ht="14.4" customHeight="1" x14ac:dyDescent="0.3">
      <c r="A30" s="680" t="s">
        <v>3417</v>
      </c>
      <c r="B30" s="671" t="s">
        <v>3450</v>
      </c>
      <c r="C30" s="671" t="s">
        <v>3459</v>
      </c>
      <c r="D30" s="671" t="s">
        <v>3460</v>
      </c>
      <c r="E30" s="238">
        <v>5</v>
      </c>
      <c r="F30" s="238">
        <v>25</v>
      </c>
      <c r="G30" s="671">
        <v>1</v>
      </c>
      <c r="H30" s="671">
        <v>5</v>
      </c>
      <c r="I30" s="238">
        <v>1</v>
      </c>
      <c r="J30" s="238">
        <v>5</v>
      </c>
      <c r="K30" s="671">
        <v>0.2</v>
      </c>
      <c r="L30" s="671">
        <v>5</v>
      </c>
      <c r="M30" s="238">
        <v>1</v>
      </c>
      <c r="N30" s="238">
        <v>5</v>
      </c>
      <c r="O30" s="682">
        <v>0.2</v>
      </c>
      <c r="P30" s="713">
        <v>5</v>
      </c>
    </row>
    <row r="31" spans="1:16" ht="14.4" customHeight="1" x14ac:dyDescent="0.3">
      <c r="A31" s="680" t="s">
        <v>3417</v>
      </c>
      <c r="B31" s="671" t="s">
        <v>3450</v>
      </c>
      <c r="C31" s="671" t="s">
        <v>3461</v>
      </c>
      <c r="D31" s="671" t="s">
        <v>3462</v>
      </c>
      <c r="E31" s="238">
        <v>13</v>
      </c>
      <c r="F31" s="238">
        <v>65</v>
      </c>
      <c r="G31" s="671">
        <v>1</v>
      </c>
      <c r="H31" s="671">
        <v>5</v>
      </c>
      <c r="I31" s="238">
        <v>8</v>
      </c>
      <c r="J31" s="238">
        <v>40</v>
      </c>
      <c r="K31" s="671">
        <v>0.61538461538461542</v>
      </c>
      <c r="L31" s="671">
        <v>5</v>
      </c>
      <c r="M31" s="238">
        <v>7</v>
      </c>
      <c r="N31" s="238">
        <v>35</v>
      </c>
      <c r="O31" s="682">
        <v>0.53846153846153844</v>
      </c>
      <c r="P31" s="713">
        <v>5</v>
      </c>
    </row>
    <row r="32" spans="1:16" ht="14.4" customHeight="1" x14ac:dyDescent="0.3">
      <c r="A32" s="680" t="s">
        <v>3417</v>
      </c>
      <c r="B32" s="671" t="s">
        <v>3450</v>
      </c>
      <c r="C32" s="671" t="s">
        <v>3463</v>
      </c>
      <c r="D32" s="671" t="s">
        <v>3464</v>
      </c>
      <c r="E32" s="238">
        <v>2</v>
      </c>
      <c r="F32" s="238">
        <v>246</v>
      </c>
      <c r="G32" s="671">
        <v>1</v>
      </c>
      <c r="H32" s="671">
        <v>123</v>
      </c>
      <c r="I32" s="238">
        <v>14</v>
      </c>
      <c r="J32" s="238">
        <v>1736</v>
      </c>
      <c r="K32" s="671">
        <v>7.0569105691056908</v>
      </c>
      <c r="L32" s="671">
        <v>124</v>
      </c>
      <c r="M32" s="238"/>
      <c r="N32" s="238"/>
      <c r="O32" s="682"/>
      <c r="P32" s="713"/>
    </row>
    <row r="33" spans="1:16" ht="14.4" customHeight="1" x14ac:dyDescent="0.3">
      <c r="A33" s="680" t="s">
        <v>3417</v>
      </c>
      <c r="B33" s="671" t="s">
        <v>3450</v>
      </c>
      <c r="C33" s="671" t="s">
        <v>3465</v>
      </c>
      <c r="D33" s="671" t="s">
        <v>3466</v>
      </c>
      <c r="E33" s="238">
        <v>5</v>
      </c>
      <c r="F33" s="238">
        <v>740</v>
      </c>
      <c r="G33" s="671">
        <v>1</v>
      </c>
      <c r="H33" s="671">
        <v>148</v>
      </c>
      <c r="I33" s="238">
        <v>5</v>
      </c>
      <c r="J33" s="238">
        <v>745</v>
      </c>
      <c r="K33" s="671">
        <v>1.0067567567567568</v>
      </c>
      <c r="L33" s="671">
        <v>149</v>
      </c>
      <c r="M33" s="238">
        <v>10</v>
      </c>
      <c r="N33" s="238">
        <v>1490</v>
      </c>
      <c r="O33" s="682">
        <v>2.0135135135135136</v>
      </c>
      <c r="P33" s="713">
        <v>149</v>
      </c>
    </row>
    <row r="34" spans="1:16" ht="14.4" customHeight="1" x14ac:dyDescent="0.3">
      <c r="A34" s="680" t="s">
        <v>3417</v>
      </c>
      <c r="B34" s="671" t="s">
        <v>3450</v>
      </c>
      <c r="C34" s="671" t="s">
        <v>3467</v>
      </c>
      <c r="D34" s="671" t="s">
        <v>3468</v>
      </c>
      <c r="E34" s="238">
        <v>1</v>
      </c>
      <c r="F34" s="238">
        <v>222</v>
      </c>
      <c r="G34" s="671">
        <v>1</v>
      </c>
      <c r="H34" s="671">
        <v>222</v>
      </c>
      <c r="I34" s="238">
        <v>2</v>
      </c>
      <c r="J34" s="238">
        <v>448</v>
      </c>
      <c r="K34" s="671">
        <v>2.0180180180180178</v>
      </c>
      <c r="L34" s="671">
        <v>224</v>
      </c>
      <c r="M34" s="238"/>
      <c r="N34" s="238"/>
      <c r="O34" s="682"/>
      <c r="P34" s="713"/>
    </row>
    <row r="35" spans="1:16" ht="14.4" customHeight="1" x14ac:dyDescent="0.3">
      <c r="A35" s="680" t="s">
        <v>3417</v>
      </c>
      <c r="B35" s="671" t="s">
        <v>3450</v>
      </c>
      <c r="C35" s="671" t="s">
        <v>3469</v>
      </c>
      <c r="D35" s="671" t="s">
        <v>3470</v>
      </c>
      <c r="E35" s="238">
        <v>9</v>
      </c>
      <c r="F35" s="238">
        <v>837</v>
      </c>
      <c r="G35" s="671">
        <v>1</v>
      </c>
      <c r="H35" s="671">
        <v>93</v>
      </c>
      <c r="I35" s="238">
        <v>3</v>
      </c>
      <c r="J35" s="238">
        <v>279</v>
      </c>
      <c r="K35" s="671">
        <v>0.33333333333333331</v>
      </c>
      <c r="L35" s="671">
        <v>93</v>
      </c>
      <c r="M35" s="238">
        <v>23</v>
      </c>
      <c r="N35" s="238">
        <v>2139</v>
      </c>
      <c r="O35" s="682">
        <v>2.5555555555555554</v>
      </c>
      <c r="P35" s="713">
        <v>93</v>
      </c>
    </row>
    <row r="36" spans="1:16" ht="14.4" customHeight="1" x14ac:dyDescent="0.3">
      <c r="A36" s="680" t="s">
        <v>3417</v>
      </c>
      <c r="B36" s="671" t="s">
        <v>3450</v>
      </c>
      <c r="C36" s="671" t="s">
        <v>3471</v>
      </c>
      <c r="D36" s="671" t="s">
        <v>3472</v>
      </c>
      <c r="E36" s="238">
        <v>8</v>
      </c>
      <c r="F36" s="238">
        <v>728</v>
      </c>
      <c r="G36" s="671">
        <v>1</v>
      </c>
      <c r="H36" s="671">
        <v>91</v>
      </c>
      <c r="I36" s="238">
        <v>7</v>
      </c>
      <c r="J36" s="238">
        <v>637</v>
      </c>
      <c r="K36" s="671">
        <v>0.875</v>
      </c>
      <c r="L36" s="671">
        <v>91</v>
      </c>
      <c r="M36" s="238">
        <v>8</v>
      </c>
      <c r="N36" s="238">
        <v>728</v>
      </c>
      <c r="O36" s="682">
        <v>1</v>
      </c>
      <c r="P36" s="713">
        <v>91</v>
      </c>
    </row>
    <row r="37" spans="1:16" ht="14.4" customHeight="1" x14ac:dyDescent="0.3">
      <c r="A37" s="680" t="s">
        <v>3417</v>
      </c>
      <c r="B37" s="671" t="s">
        <v>3450</v>
      </c>
      <c r="C37" s="671" t="s">
        <v>3473</v>
      </c>
      <c r="D37" s="671" t="s">
        <v>3474</v>
      </c>
      <c r="E37" s="238">
        <v>3</v>
      </c>
      <c r="F37" s="238">
        <v>4860</v>
      </c>
      <c r="G37" s="671">
        <v>1</v>
      </c>
      <c r="H37" s="671">
        <v>1620</v>
      </c>
      <c r="I37" s="238">
        <v>2</v>
      </c>
      <c r="J37" s="238">
        <v>3250</v>
      </c>
      <c r="K37" s="671">
        <v>0.66872427983539096</v>
      </c>
      <c r="L37" s="671">
        <v>1625</v>
      </c>
      <c r="M37" s="238"/>
      <c r="N37" s="238"/>
      <c r="O37" s="682"/>
      <c r="P37" s="713"/>
    </row>
    <row r="38" spans="1:16" ht="14.4" customHeight="1" x14ac:dyDescent="0.3">
      <c r="A38" s="680" t="s">
        <v>3417</v>
      </c>
      <c r="B38" s="671" t="s">
        <v>3450</v>
      </c>
      <c r="C38" s="671" t="s">
        <v>3475</v>
      </c>
      <c r="D38" s="671" t="s">
        <v>3476</v>
      </c>
      <c r="E38" s="238">
        <v>3</v>
      </c>
      <c r="F38" s="238">
        <v>3948</v>
      </c>
      <c r="G38" s="671">
        <v>1</v>
      </c>
      <c r="H38" s="671">
        <v>1316</v>
      </c>
      <c r="I38" s="238">
        <v>2</v>
      </c>
      <c r="J38" s="238">
        <v>2646</v>
      </c>
      <c r="K38" s="671">
        <v>0.67021276595744683</v>
      </c>
      <c r="L38" s="671">
        <v>1323</v>
      </c>
      <c r="M38" s="238"/>
      <c r="N38" s="238"/>
      <c r="O38" s="682"/>
      <c r="P38" s="713"/>
    </row>
    <row r="39" spans="1:16" ht="14.4" customHeight="1" x14ac:dyDescent="0.3">
      <c r="A39" s="680" t="s">
        <v>3417</v>
      </c>
      <c r="B39" s="671" t="s">
        <v>3450</v>
      </c>
      <c r="C39" s="671" t="s">
        <v>3477</v>
      </c>
      <c r="D39" s="671" t="s">
        <v>3414</v>
      </c>
      <c r="E39" s="238">
        <v>1</v>
      </c>
      <c r="F39" s="238">
        <v>149</v>
      </c>
      <c r="G39" s="671">
        <v>1</v>
      </c>
      <c r="H39" s="671">
        <v>149</v>
      </c>
      <c r="I39" s="238"/>
      <c r="J39" s="238"/>
      <c r="K39" s="671"/>
      <c r="L39" s="671"/>
      <c r="M39" s="238"/>
      <c r="N39" s="238"/>
      <c r="O39" s="682"/>
      <c r="P39" s="713"/>
    </row>
    <row r="40" spans="1:16" ht="14.4" customHeight="1" x14ac:dyDescent="0.3">
      <c r="A40" s="680" t="s">
        <v>3417</v>
      </c>
      <c r="B40" s="671" t="s">
        <v>3450</v>
      </c>
      <c r="C40" s="671" t="s">
        <v>3478</v>
      </c>
      <c r="D40" s="671" t="s">
        <v>3479</v>
      </c>
      <c r="E40" s="238">
        <v>1654</v>
      </c>
      <c r="F40" s="238">
        <v>363880</v>
      </c>
      <c r="G40" s="671">
        <v>1</v>
      </c>
      <c r="H40" s="671">
        <v>220</v>
      </c>
      <c r="I40" s="238">
        <v>1826</v>
      </c>
      <c r="J40" s="238">
        <v>423632</v>
      </c>
      <c r="K40" s="671">
        <v>1.1642079806529626</v>
      </c>
      <c r="L40" s="671">
        <v>232</v>
      </c>
      <c r="M40" s="238">
        <v>1805</v>
      </c>
      <c r="N40" s="238">
        <v>418760</v>
      </c>
      <c r="O40" s="682">
        <v>1.1508189513026272</v>
      </c>
      <c r="P40" s="713">
        <v>232</v>
      </c>
    </row>
    <row r="41" spans="1:16" ht="14.4" customHeight="1" x14ac:dyDescent="0.3">
      <c r="A41" s="680" t="s">
        <v>3417</v>
      </c>
      <c r="B41" s="671" t="s">
        <v>3450</v>
      </c>
      <c r="C41" s="671" t="s">
        <v>3480</v>
      </c>
      <c r="D41" s="671" t="s">
        <v>3481</v>
      </c>
      <c r="E41" s="238">
        <v>2107</v>
      </c>
      <c r="F41" s="238">
        <v>246519</v>
      </c>
      <c r="G41" s="671">
        <v>1</v>
      </c>
      <c r="H41" s="671">
        <v>117</v>
      </c>
      <c r="I41" s="238">
        <v>2287</v>
      </c>
      <c r="J41" s="238">
        <v>265292</v>
      </c>
      <c r="K41" s="671">
        <v>1.0761523452553352</v>
      </c>
      <c r="L41" s="671">
        <v>116</v>
      </c>
      <c r="M41" s="238">
        <v>2184</v>
      </c>
      <c r="N41" s="238">
        <v>253344</v>
      </c>
      <c r="O41" s="682">
        <v>1.0276854928017718</v>
      </c>
      <c r="P41" s="713">
        <v>116</v>
      </c>
    </row>
    <row r="42" spans="1:16" ht="14.4" customHeight="1" x14ac:dyDescent="0.3">
      <c r="A42" s="680" t="s">
        <v>3417</v>
      </c>
      <c r="B42" s="671" t="s">
        <v>3450</v>
      </c>
      <c r="C42" s="671" t="s">
        <v>3482</v>
      </c>
      <c r="D42" s="671" t="s">
        <v>3483</v>
      </c>
      <c r="E42" s="238">
        <v>4</v>
      </c>
      <c r="F42" s="238">
        <v>1984</v>
      </c>
      <c r="G42" s="671">
        <v>1</v>
      </c>
      <c r="H42" s="671">
        <v>496</v>
      </c>
      <c r="I42" s="238">
        <v>2</v>
      </c>
      <c r="J42" s="238">
        <v>998</v>
      </c>
      <c r="K42" s="671">
        <v>0.50302419354838712</v>
      </c>
      <c r="L42" s="671">
        <v>499</v>
      </c>
      <c r="M42" s="238">
        <v>14</v>
      </c>
      <c r="N42" s="238">
        <v>6986</v>
      </c>
      <c r="O42" s="682">
        <v>3.5211693548387095</v>
      </c>
      <c r="P42" s="713">
        <v>499</v>
      </c>
    </row>
    <row r="43" spans="1:16" ht="14.4" customHeight="1" x14ac:dyDescent="0.3">
      <c r="A43" s="680" t="s">
        <v>3417</v>
      </c>
      <c r="B43" s="671" t="s">
        <v>3450</v>
      </c>
      <c r="C43" s="671" t="s">
        <v>3484</v>
      </c>
      <c r="D43" s="671" t="s">
        <v>3485</v>
      </c>
      <c r="E43" s="238"/>
      <c r="F43" s="238"/>
      <c r="G43" s="671"/>
      <c r="H43" s="671"/>
      <c r="I43" s="238">
        <v>1</v>
      </c>
      <c r="J43" s="238">
        <v>638</v>
      </c>
      <c r="K43" s="671"/>
      <c r="L43" s="671">
        <v>638</v>
      </c>
      <c r="M43" s="238"/>
      <c r="N43" s="238"/>
      <c r="O43" s="682"/>
      <c r="P43" s="713"/>
    </row>
    <row r="44" spans="1:16" ht="14.4" customHeight="1" x14ac:dyDescent="0.3">
      <c r="A44" s="680" t="s">
        <v>3417</v>
      </c>
      <c r="B44" s="671" t="s">
        <v>3450</v>
      </c>
      <c r="C44" s="671" t="s">
        <v>3486</v>
      </c>
      <c r="D44" s="671" t="s">
        <v>3487</v>
      </c>
      <c r="E44" s="238"/>
      <c r="F44" s="238"/>
      <c r="G44" s="671"/>
      <c r="H44" s="671"/>
      <c r="I44" s="238">
        <v>1</v>
      </c>
      <c r="J44" s="238">
        <v>183</v>
      </c>
      <c r="K44" s="671"/>
      <c r="L44" s="671">
        <v>183</v>
      </c>
      <c r="M44" s="238">
        <v>1</v>
      </c>
      <c r="N44" s="238">
        <v>183</v>
      </c>
      <c r="O44" s="682"/>
      <c r="P44" s="713">
        <v>183</v>
      </c>
    </row>
    <row r="45" spans="1:16" ht="14.4" customHeight="1" x14ac:dyDescent="0.3">
      <c r="A45" s="680" t="s">
        <v>3417</v>
      </c>
      <c r="B45" s="671" t="s">
        <v>3450</v>
      </c>
      <c r="C45" s="671" t="s">
        <v>3488</v>
      </c>
      <c r="D45" s="671" t="s">
        <v>3489</v>
      </c>
      <c r="E45" s="238">
        <v>1</v>
      </c>
      <c r="F45" s="238">
        <v>1264</v>
      </c>
      <c r="G45" s="671">
        <v>1</v>
      </c>
      <c r="H45" s="671">
        <v>1264</v>
      </c>
      <c r="I45" s="238"/>
      <c r="J45" s="238"/>
      <c r="K45" s="671"/>
      <c r="L45" s="671"/>
      <c r="M45" s="238"/>
      <c r="N45" s="238"/>
      <c r="O45" s="682"/>
      <c r="P45" s="713"/>
    </row>
    <row r="46" spans="1:16" ht="14.4" customHeight="1" x14ac:dyDescent="0.3">
      <c r="A46" s="680" t="s">
        <v>3417</v>
      </c>
      <c r="B46" s="671" t="s">
        <v>3450</v>
      </c>
      <c r="C46" s="671" t="s">
        <v>3490</v>
      </c>
      <c r="D46" s="671" t="s">
        <v>3491</v>
      </c>
      <c r="E46" s="238">
        <v>1</v>
      </c>
      <c r="F46" s="238">
        <v>982</v>
      </c>
      <c r="G46" s="671">
        <v>1</v>
      </c>
      <c r="H46" s="671">
        <v>982</v>
      </c>
      <c r="I46" s="238">
        <v>5</v>
      </c>
      <c r="J46" s="238">
        <v>4940</v>
      </c>
      <c r="K46" s="671">
        <v>5.0305498981670063</v>
      </c>
      <c r="L46" s="671">
        <v>988</v>
      </c>
      <c r="M46" s="238"/>
      <c r="N46" s="238"/>
      <c r="O46" s="682"/>
      <c r="P46" s="713"/>
    </row>
    <row r="47" spans="1:16" ht="14.4" customHeight="1" x14ac:dyDescent="0.3">
      <c r="A47" s="680" t="s">
        <v>3417</v>
      </c>
      <c r="B47" s="671" t="s">
        <v>3450</v>
      </c>
      <c r="C47" s="671" t="s">
        <v>3492</v>
      </c>
      <c r="D47" s="671" t="s">
        <v>3493</v>
      </c>
      <c r="E47" s="238">
        <v>1</v>
      </c>
      <c r="F47" s="238">
        <v>91</v>
      </c>
      <c r="G47" s="671">
        <v>1</v>
      </c>
      <c r="H47" s="671">
        <v>91</v>
      </c>
      <c r="I47" s="238"/>
      <c r="J47" s="238"/>
      <c r="K47" s="671"/>
      <c r="L47" s="671"/>
      <c r="M47" s="238"/>
      <c r="N47" s="238"/>
      <c r="O47" s="682"/>
      <c r="P47" s="713"/>
    </row>
    <row r="48" spans="1:16" ht="14.4" customHeight="1" x14ac:dyDescent="0.3">
      <c r="A48" s="680" t="s">
        <v>3417</v>
      </c>
      <c r="B48" s="671" t="s">
        <v>3450</v>
      </c>
      <c r="C48" s="671" t="s">
        <v>3494</v>
      </c>
      <c r="D48" s="671" t="s">
        <v>3495</v>
      </c>
      <c r="E48" s="238">
        <v>1057</v>
      </c>
      <c r="F48" s="238">
        <v>162778</v>
      </c>
      <c r="G48" s="671">
        <v>1</v>
      </c>
      <c r="H48" s="671">
        <v>154</v>
      </c>
      <c r="I48" s="238">
        <v>966</v>
      </c>
      <c r="J48" s="238">
        <v>149730</v>
      </c>
      <c r="K48" s="671">
        <v>0.91984174765631721</v>
      </c>
      <c r="L48" s="671">
        <v>155</v>
      </c>
      <c r="M48" s="238">
        <v>998</v>
      </c>
      <c r="N48" s="238">
        <v>154690</v>
      </c>
      <c r="O48" s="682">
        <v>0.95031269581884525</v>
      </c>
      <c r="P48" s="713">
        <v>155</v>
      </c>
    </row>
    <row r="49" spans="1:16" ht="14.4" customHeight="1" x14ac:dyDescent="0.3">
      <c r="A49" s="680" t="s">
        <v>3417</v>
      </c>
      <c r="B49" s="671" t="s">
        <v>3450</v>
      </c>
      <c r="C49" s="671" t="s">
        <v>3496</v>
      </c>
      <c r="D49" s="671" t="s">
        <v>3497</v>
      </c>
      <c r="E49" s="238">
        <v>1</v>
      </c>
      <c r="F49" s="238">
        <v>0</v>
      </c>
      <c r="G49" s="671"/>
      <c r="H49" s="671">
        <v>0</v>
      </c>
      <c r="I49" s="238">
        <v>2</v>
      </c>
      <c r="J49" s="238">
        <v>0</v>
      </c>
      <c r="K49" s="671"/>
      <c r="L49" s="671">
        <v>0</v>
      </c>
      <c r="M49" s="238">
        <v>1</v>
      </c>
      <c r="N49" s="238">
        <v>0</v>
      </c>
      <c r="O49" s="682"/>
      <c r="P49" s="713">
        <v>0</v>
      </c>
    </row>
    <row r="50" spans="1:16" ht="14.4" customHeight="1" x14ac:dyDescent="0.3">
      <c r="A50" s="680" t="s">
        <v>3417</v>
      </c>
      <c r="B50" s="671" t="s">
        <v>3450</v>
      </c>
      <c r="C50" s="671" t="s">
        <v>3498</v>
      </c>
      <c r="D50" s="671" t="s">
        <v>3499</v>
      </c>
      <c r="E50" s="238">
        <v>3340</v>
      </c>
      <c r="F50" s="238">
        <v>0</v>
      </c>
      <c r="G50" s="671"/>
      <c r="H50" s="671">
        <v>0</v>
      </c>
      <c r="I50" s="238">
        <v>3659</v>
      </c>
      <c r="J50" s="238">
        <v>0</v>
      </c>
      <c r="K50" s="671"/>
      <c r="L50" s="671">
        <v>0</v>
      </c>
      <c r="M50" s="238">
        <v>3809</v>
      </c>
      <c r="N50" s="238">
        <v>0</v>
      </c>
      <c r="O50" s="682"/>
      <c r="P50" s="713">
        <v>0</v>
      </c>
    </row>
    <row r="51" spans="1:16" ht="14.4" customHeight="1" x14ac:dyDescent="0.3">
      <c r="A51" s="680" t="s">
        <v>3417</v>
      </c>
      <c r="B51" s="671" t="s">
        <v>3450</v>
      </c>
      <c r="C51" s="671" t="s">
        <v>3500</v>
      </c>
      <c r="D51" s="671" t="s">
        <v>3501</v>
      </c>
      <c r="E51" s="238">
        <v>1</v>
      </c>
      <c r="F51" s="238">
        <v>1080</v>
      </c>
      <c r="G51" s="671">
        <v>1</v>
      </c>
      <c r="H51" s="671">
        <v>1080</v>
      </c>
      <c r="I51" s="238"/>
      <c r="J51" s="238"/>
      <c r="K51" s="671"/>
      <c r="L51" s="671"/>
      <c r="M51" s="238"/>
      <c r="N51" s="238"/>
      <c r="O51" s="682"/>
      <c r="P51" s="713"/>
    </row>
    <row r="52" spans="1:16" ht="14.4" customHeight="1" x14ac:dyDescent="0.3">
      <c r="A52" s="680" t="s">
        <v>3417</v>
      </c>
      <c r="B52" s="671" t="s">
        <v>3450</v>
      </c>
      <c r="C52" s="671" t="s">
        <v>3502</v>
      </c>
      <c r="D52" s="671" t="s">
        <v>3503</v>
      </c>
      <c r="E52" s="238"/>
      <c r="F52" s="238"/>
      <c r="G52" s="671"/>
      <c r="H52" s="671"/>
      <c r="I52" s="238"/>
      <c r="J52" s="238"/>
      <c r="K52" s="671"/>
      <c r="L52" s="671"/>
      <c r="M52" s="238">
        <v>161</v>
      </c>
      <c r="N52" s="238">
        <v>17066</v>
      </c>
      <c r="O52" s="682"/>
      <c r="P52" s="713">
        <v>106</v>
      </c>
    </row>
    <row r="53" spans="1:16" ht="14.4" customHeight="1" x14ac:dyDescent="0.3">
      <c r="A53" s="680" t="s">
        <v>3417</v>
      </c>
      <c r="B53" s="671" t="s">
        <v>3450</v>
      </c>
      <c r="C53" s="671" t="s">
        <v>3504</v>
      </c>
      <c r="D53" s="671" t="s">
        <v>3505</v>
      </c>
      <c r="E53" s="238"/>
      <c r="F53" s="238"/>
      <c r="G53" s="671"/>
      <c r="H53" s="671"/>
      <c r="I53" s="238"/>
      <c r="J53" s="238"/>
      <c r="K53" s="671"/>
      <c r="L53" s="671"/>
      <c r="M53" s="238">
        <v>1</v>
      </c>
      <c r="N53" s="238">
        <v>35</v>
      </c>
      <c r="O53" s="682"/>
      <c r="P53" s="713">
        <v>35</v>
      </c>
    </row>
    <row r="54" spans="1:16" ht="14.4" customHeight="1" x14ac:dyDescent="0.3">
      <c r="A54" s="680" t="s">
        <v>3417</v>
      </c>
      <c r="B54" s="671" t="s">
        <v>3450</v>
      </c>
      <c r="C54" s="671" t="s">
        <v>3506</v>
      </c>
      <c r="D54" s="671" t="s">
        <v>3507</v>
      </c>
      <c r="E54" s="238">
        <v>1088</v>
      </c>
      <c r="F54" s="238">
        <v>81600</v>
      </c>
      <c r="G54" s="671">
        <v>1</v>
      </c>
      <c r="H54" s="671">
        <v>75</v>
      </c>
      <c r="I54" s="238">
        <v>1024</v>
      </c>
      <c r="J54" s="238">
        <v>82944</v>
      </c>
      <c r="K54" s="671">
        <v>1.016470588235294</v>
      </c>
      <c r="L54" s="671">
        <v>81</v>
      </c>
      <c r="M54" s="238">
        <v>928</v>
      </c>
      <c r="N54" s="238">
        <v>75168</v>
      </c>
      <c r="O54" s="682">
        <v>0.92117647058823526</v>
      </c>
      <c r="P54" s="713">
        <v>81</v>
      </c>
    </row>
    <row r="55" spans="1:16" ht="14.4" customHeight="1" x14ac:dyDescent="0.3">
      <c r="A55" s="680" t="s">
        <v>3417</v>
      </c>
      <c r="B55" s="671" t="s">
        <v>3450</v>
      </c>
      <c r="C55" s="671" t="s">
        <v>3508</v>
      </c>
      <c r="D55" s="671" t="s">
        <v>3509</v>
      </c>
      <c r="E55" s="238">
        <v>2</v>
      </c>
      <c r="F55" s="238">
        <v>334</v>
      </c>
      <c r="G55" s="671">
        <v>1</v>
      </c>
      <c r="H55" s="671">
        <v>167</v>
      </c>
      <c r="I55" s="238">
        <v>9</v>
      </c>
      <c r="J55" s="238">
        <v>1314</v>
      </c>
      <c r="K55" s="671">
        <v>3.9341317365269459</v>
      </c>
      <c r="L55" s="671">
        <v>146</v>
      </c>
      <c r="M55" s="238">
        <v>6</v>
      </c>
      <c r="N55" s="238">
        <v>876</v>
      </c>
      <c r="O55" s="682">
        <v>2.6227544910179641</v>
      </c>
      <c r="P55" s="713">
        <v>146</v>
      </c>
    </row>
    <row r="56" spans="1:16" ht="14.4" customHeight="1" x14ac:dyDescent="0.3">
      <c r="A56" s="680" t="s">
        <v>3417</v>
      </c>
      <c r="B56" s="671" t="s">
        <v>3450</v>
      </c>
      <c r="C56" s="671" t="s">
        <v>3510</v>
      </c>
      <c r="D56" s="671" t="s">
        <v>3511</v>
      </c>
      <c r="E56" s="238">
        <v>19</v>
      </c>
      <c r="F56" s="238">
        <v>0</v>
      </c>
      <c r="G56" s="671"/>
      <c r="H56" s="671">
        <v>0</v>
      </c>
      <c r="I56" s="238">
        <v>25</v>
      </c>
      <c r="J56" s="238">
        <v>0</v>
      </c>
      <c r="K56" s="671"/>
      <c r="L56" s="671">
        <v>0</v>
      </c>
      <c r="M56" s="238">
        <v>27</v>
      </c>
      <c r="N56" s="238">
        <v>0</v>
      </c>
      <c r="O56" s="682"/>
      <c r="P56" s="713">
        <v>0</v>
      </c>
    </row>
    <row r="57" spans="1:16" ht="14.4" customHeight="1" x14ac:dyDescent="0.3">
      <c r="A57" s="680" t="s">
        <v>3417</v>
      </c>
      <c r="B57" s="671" t="s">
        <v>3450</v>
      </c>
      <c r="C57" s="671" t="s">
        <v>3512</v>
      </c>
      <c r="D57" s="671" t="s">
        <v>3513</v>
      </c>
      <c r="E57" s="238">
        <v>10</v>
      </c>
      <c r="F57" s="238">
        <v>2000</v>
      </c>
      <c r="G57" s="671">
        <v>1</v>
      </c>
      <c r="H57" s="671">
        <v>200</v>
      </c>
      <c r="I57" s="238">
        <v>7</v>
      </c>
      <c r="J57" s="238">
        <v>1400</v>
      </c>
      <c r="K57" s="671">
        <v>0.7</v>
      </c>
      <c r="L57" s="671">
        <v>200</v>
      </c>
      <c r="M57" s="238">
        <v>2</v>
      </c>
      <c r="N57" s="238">
        <v>400</v>
      </c>
      <c r="O57" s="682">
        <v>0.2</v>
      </c>
      <c r="P57" s="713">
        <v>200</v>
      </c>
    </row>
    <row r="58" spans="1:16" ht="14.4" customHeight="1" x14ac:dyDescent="0.3">
      <c r="A58" s="680" t="s">
        <v>3417</v>
      </c>
      <c r="B58" s="671" t="s">
        <v>3450</v>
      </c>
      <c r="C58" s="671" t="s">
        <v>3514</v>
      </c>
      <c r="D58" s="671" t="s">
        <v>3515</v>
      </c>
      <c r="E58" s="238">
        <v>7</v>
      </c>
      <c r="F58" s="238">
        <v>1295</v>
      </c>
      <c r="G58" s="671">
        <v>1</v>
      </c>
      <c r="H58" s="671">
        <v>185</v>
      </c>
      <c r="I58" s="238">
        <v>3</v>
      </c>
      <c r="J58" s="238">
        <v>558</v>
      </c>
      <c r="K58" s="671">
        <v>0.4308880308880309</v>
      </c>
      <c r="L58" s="671">
        <v>186</v>
      </c>
      <c r="M58" s="238">
        <v>8</v>
      </c>
      <c r="N58" s="238">
        <v>1488</v>
      </c>
      <c r="O58" s="682">
        <v>1.149034749034749</v>
      </c>
      <c r="P58" s="713">
        <v>186</v>
      </c>
    </row>
    <row r="59" spans="1:16" ht="14.4" customHeight="1" x14ac:dyDescent="0.3">
      <c r="A59" s="680" t="s">
        <v>3417</v>
      </c>
      <c r="B59" s="671" t="s">
        <v>3450</v>
      </c>
      <c r="C59" s="671" t="s">
        <v>3516</v>
      </c>
      <c r="D59" s="671" t="s">
        <v>3414</v>
      </c>
      <c r="E59" s="238">
        <v>2</v>
      </c>
      <c r="F59" s="238">
        <v>0</v>
      </c>
      <c r="G59" s="671"/>
      <c r="H59" s="671">
        <v>0</v>
      </c>
      <c r="I59" s="238">
        <v>21</v>
      </c>
      <c r="J59" s="238">
        <v>0</v>
      </c>
      <c r="K59" s="671"/>
      <c r="L59" s="671">
        <v>0</v>
      </c>
      <c r="M59" s="238"/>
      <c r="N59" s="238"/>
      <c r="O59" s="682"/>
      <c r="P59" s="713"/>
    </row>
    <row r="60" spans="1:16" ht="14.4" customHeight="1" x14ac:dyDescent="0.3">
      <c r="A60" s="680" t="s">
        <v>3417</v>
      </c>
      <c r="B60" s="671" t="s">
        <v>3450</v>
      </c>
      <c r="C60" s="671" t="s">
        <v>3517</v>
      </c>
      <c r="D60" s="671" t="s">
        <v>3518</v>
      </c>
      <c r="E60" s="238"/>
      <c r="F60" s="238"/>
      <c r="G60" s="671"/>
      <c r="H60" s="671"/>
      <c r="I60" s="238">
        <v>8</v>
      </c>
      <c r="J60" s="238">
        <v>688</v>
      </c>
      <c r="K60" s="671"/>
      <c r="L60" s="671">
        <v>86</v>
      </c>
      <c r="M60" s="238">
        <v>7</v>
      </c>
      <c r="N60" s="238">
        <v>602</v>
      </c>
      <c r="O60" s="682"/>
      <c r="P60" s="713">
        <v>86</v>
      </c>
    </row>
    <row r="61" spans="1:16" ht="14.4" customHeight="1" x14ac:dyDescent="0.3">
      <c r="A61" s="680" t="s">
        <v>3417</v>
      </c>
      <c r="B61" s="671" t="s">
        <v>3450</v>
      </c>
      <c r="C61" s="671" t="s">
        <v>3519</v>
      </c>
      <c r="D61" s="671" t="s">
        <v>3520</v>
      </c>
      <c r="E61" s="238"/>
      <c r="F61" s="238"/>
      <c r="G61" s="671"/>
      <c r="H61" s="671"/>
      <c r="I61" s="238">
        <v>1</v>
      </c>
      <c r="J61" s="238">
        <v>344</v>
      </c>
      <c r="K61" s="671"/>
      <c r="L61" s="671">
        <v>344</v>
      </c>
      <c r="M61" s="238"/>
      <c r="N61" s="238"/>
      <c r="O61" s="682"/>
      <c r="P61" s="713"/>
    </row>
    <row r="62" spans="1:16" ht="14.4" customHeight="1" x14ac:dyDescent="0.3">
      <c r="A62" s="680" t="s">
        <v>3417</v>
      </c>
      <c r="B62" s="671" t="s">
        <v>3450</v>
      </c>
      <c r="C62" s="671" t="s">
        <v>3521</v>
      </c>
      <c r="D62" s="671" t="s">
        <v>3522</v>
      </c>
      <c r="E62" s="238">
        <v>18</v>
      </c>
      <c r="F62" s="238">
        <v>12420</v>
      </c>
      <c r="G62" s="671">
        <v>1</v>
      </c>
      <c r="H62" s="671">
        <v>690</v>
      </c>
      <c r="I62" s="238">
        <v>14</v>
      </c>
      <c r="J62" s="238">
        <v>9716</v>
      </c>
      <c r="K62" s="671">
        <v>0.78228663446054747</v>
      </c>
      <c r="L62" s="671">
        <v>694</v>
      </c>
      <c r="M62" s="238"/>
      <c r="N62" s="238"/>
      <c r="O62" s="682"/>
      <c r="P62" s="713"/>
    </row>
    <row r="63" spans="1:16" ht="14.4" customHeight="1" x14ac:dyDescent="0.3">
      <c r="A63" s="680" t="s">
        <v>3417</v>
      </c>
      <c r="B63" s="671" t="s">
        <v>3450</v>
      </c>
      <c r="C63" s="671" t="s">
        <v>3523</v>
      </c>
      <c r="D63" s="671" t="s">
        <v>3524</v>
      </c>
      <c r="E63" s="238">
        <v>184</v>
      </c>
      <c r="F63" s="238">
        <v>35880</v>
      </c>
      <c r="G63" s="671">
        <v>1</v>
      </c>
      <c r="H63" s="671">
        <v>195</v>
      </c>
      <c r="I63" s="238">
        <v>368</v>
      </c>
      <c r="J63" s="238">
        <v>72128</v>
      </c>
      <c r="K63" s="671">
        <v>2.0102564102564102</v>
      </c>
      <c r="L63" s="671">
        <v>196</v>
      </c>
      <c r="M63" s="238">
        <v>161</v>
      </c>
      <c r="N63" s="238">
        <v>31556</v>
      </c>
      <c r="O63" s="682">
        <v>0.87948717948717947</v>
      </c>
      <c r="P63" s="713">
        <v>196</v>
      </c>
    </row>
    <row r="64" spans="1:16" ht="14.4" customHeight="1" x14ac:dyDescent="0.3">
      <c r="A64" s="680" t="s">
        <v>3417</v>
      </c>
      <c r="B64" s="671" t="s">
        <v>3450</v>
      </c>
      <c r="C64" s="671" t="s">
        <v>3525</v>
      </c>
      <c r="D64" s="671" t="s">
        <v>3526</v>
      </c>
      <c r="E64" s="238">
        <v>1</v>
      </c>
      <c r="F64" s="238">
        <v>1273</v>
      </c>
      <c r="G64" s="671">
        <v>1</v>
      </c>
      <c r="H64" s="671">
        <v>1273</v>
      </c>
      <c r="I64" s="238">
        <v>3</v>
      </c>
      <c r="J64" s="238">
        <v>3831</v>
      </c>
      <c r="K64" s="671">
        <v>3.0094265514532599</v>
      </c>
      <c r="L64" s="671">
        <v>1277</v>
      </c>
      <c r="M64" s="238"/>
      <c r="N64" s="238"/>
      <c r="O64" s="682"/>
      <c r="P64" s="713"/>
    </row>
    <row r="65" spans="1:16" ht="14.4" customHeight="1" x14ac:dyDescent="0.3">
      <c r="A65" s="680" t="s">
        <v>3417</v>
      </c>
      <c r="B65" s="671" t="s">
        <v>3450</v>
      </c>
      <c r="C65" s="671" t="s">
        <v>3527</v>
      </c>
      <c r="D65" s="671" t="s">
        <v>3528</v>
      </c>
      <c r="E65" s="238">
        <v>1</v>
      </c>
      <c r="F65" s="238">
        <v>160</v>
      </c>
      <c r="G65" s="671">
        <v>1</v>
      </c>
      <c r="H65" s="671">
        <v>160</v>
      </c>
      <c r="I65" s="238">
        <v>6</v>
      </c>
      <c r="J65" s="238">
        <v>966</v>
      </c>
      <c r="K65" s="671">
        <v>6.0374999999999996</v>
      </c>
      <c r="L65" s="671">
        <v>161</v>
      </c>
      <c r="M65" s="238">
        <v>1</v>
      </c>
      <c r="N65" s="238">
        <v>161</v>
      </c>
      <c r="O65" s="682">
        <v>1.0062500000000001</v>
      </c>
      <c r="P65" s="713">
        <v>161</v>
      </c>
    </row>
    <row r="66" spans="1:16" ht="14.4" customHeight="1" x14ac:dyDescent="0.3">
      <c r="A66" s="680" t="s">
        <v>3417</v>
      </c>
      <c r="B66" s="671" t="s">
        <v>3450</v>
      </c>
      <c r="C66" s="671" t="s">
        <v>3529</v>
      </c>
      <c r="D66" s="671" t="s">
        <v>3530</v>
      </c>
      <c r="E66" s="238">
        <v>4</v>
      </c>
      <c r="F66" s="238">
        <v>1908</v>
      </c>
      <c r="G66" s="671">
        <v>1</v>
      </c>
      <c r="H66" s="671">
        <v>477</v>
      </c>
      <c r="I66" s="238">
        <v>3</v>
      </c>
      <c r="J66" s="238">
        <v>1440</v>
      </c>
      <c r="K66" s="671">
        <v>0.75471698113207553</v>
      </c>
      <c r="L66" s="671">
        <v>480</v>
      </c>
      <c r="M66" s="238"/>
      <c r="N66" s="238"/>
      <c r="O66" s="682"/>
      <c r="P66" s="713"/>
    </row>
    <row r="67" spans="1:16" ht="14.4" customHeight="1" x14ac:dyDescent="0.3">
      <c r="A67" s="680" t="s">
        <v>3417</v>
      </c>
      <c r="B67" s="671" t="s">
        <v>3450</v>
      </c>
      <c r="C67" s="671" t="s">
        <v>3531</v>
      </c>
      <c r="D67" s="671" t="s">
        <v>3532</v>
      </c>
      <c r="E67" s="238">
        <v>9</v>
      </c>
      <c r="F67" s="238">
        <v>31356</v>
      </c>
      <c r="G67" s="671">
        <v>1</v>
      </c>
      <c r="H67" s="671">
        <v>3484</v>
      </c>
      <c r="I67" s="238"/>
      <c r="J67" s="238"/>
      <c r="K67" s="671"/>
      <c r="L67" s="671"/>
      <c r="M67" s="238"/>
      <c r="N67" s="238"/>
      <c r="O67" s="682"/>
      <c r="P67" s="713"/>
    </row>
    <row r="68" spans="1:16" ht="14.4" customHeight="1" x14ac:dyDescent="0.3">
      <c r="A68" s="680" t="s">
        <v>3417</v>
      </c>
      <c r="B68" s="671" t="s">
        <v>3450</v>
      </c>
      <c r="C68" s="671" t="s">
        <v>3533</v>
      </c>
      <c r="D68" s="671" t="s">
        <v>3534</v>
      </c>
      <c r="E68" s="238">
        <v>4</v>
      </c>
      <c r="F68" s="238">
        <v>1180</v>
      </c>
      <c r="G68" s="671">
        <v>1</v>
      </c>
      <c r="H68" s="671">
        <v>295</v>
      </c>
      <c r="I68" s="238">
        <v>8</v>
      </c>
      <c r="J68" s="238">
        <v>2384</v>
      </c>
      <c r="K68" s="671">
        <v>2.0203389830508476</v>
      </c>
      <c r="L68" s="671">
        <v>298</v>
      </c>
      <c r="M68" s="238">
        <v>6</v>
      </c>
      <c r="N68" s="238">
        <v>1788</v>
      </c>
      <c r="O68" s="682">
        <v>1.5152542372881357</v>
      </c>
      <c r="P68" s="713">
        <v>298</v>
      </c>
    </row>
    <row r="69" spans="1:16" ht="14.4" customHeight="1" x14ac:dyDescent="0.3">
      <c r="A69" s="680" t="s">
        <v>3417</v>
      </c>
      <c r="B69" s="671" t="s">
        <v>3450</v>
      </c>
      <c r="C69" s="671" t="s">
        <v>3535</v>
      </c>
      <c r="D69" s="671" t="s">
        <v>3536</v>
      </c>
      <c r="E69" s="238">
        <v>2</v>
      </c>
      <c r="F69" s="238">
        <v>962</v>
      </c>
      <c r="G69" s="671">
        <v>1</v>
      </c>
      <c r="H69" s="671">
        <v>481</v>
      </c>
      <c r="I69" s="238"/>
      <c r="J69" s="238"/>
      <c r="K69" s="671"/>
      <c r="L69" s="671"/>
      <c r="M69" s="238"/>
      <c r="N69" s="238"/>
      <c r="O69" s="682"/>
      <c r="P69" s="713"/>
    </row>
    <row r="70" spans="1:16" ht="14.4" customHeight="1" x14ac:dyDescent="0.3">
      <c r="A70" s="680" t="s">
        <v>3417</v>
      </c>
      <c r="B70" s="671" t="s">
        <v>3450</v>
      </c>
      <c r="C70" s="671" t="s">
        <v>3537</v>
      </c>
      <c r="D70" s="671" t="s">
        <v>3538</v>
      </c>
      <c r="E70" s="238">
        <v>49</v>
      </c>
      <c r="F70" s="238">
        <v>3920</v>
      </c>
      <c r="G70" s="671">
        <v>1</v>
      </c>
      <c r="H70" s="671">
        <v>80</v>
      </c>
      <c r="I70" s="238">
        <v>82</v>
      </c>
      <c r="J70" s="238">
        <v>6560</v>
      </c>
      <c r="K70" s="671">
        <v>1.6734693877551021</v>
      </c>
      <c r="L70" s="671">
        <v>80</v>
      </c>
      <c r="M70" s="238">
        <v>72</v>
      </c>
      <c r="N70" s="238">
        <v>5760</v>
      </c>
      <c r="O70" s="682">
        <v>1.4693877551020409</v>
      </c>
      <c r="P70" s="713">
        <v>80</v>
      </c>
    </row>
    <row r="71" spans="1:16" ht="14.4" customHeight="1" x14ac:dyDescent="0.3">
      <c r="A71" s="680" t="s">
        <v>3417</v>
      </c>
      <c r="B71" s="671" t="s">
        <v>3450</v>
      </c>
      <c r="C71" s="671" t="s">
        <v>3539</v>
      </c>
      <c r="D71" s="671" t="s">
        <v>3540</v>
      </c>
      <c r="E71" s="238">
        <v>3</v>
      </c>
      <c r="F71" s="238">
        <v>591</v>
      </c>
      <c r="G71" s="671">
        <v>1</v>
      </c>
      <c r="H71" s="671">
        <v>197</v>
      </c>
      <c r="I71" s="238">
        <v>4</v>
      </c>
      <c r="J71" s="238">
        <v>792</v>
      </c>
      <c r="K71" s="671">
        <v>1.3401015228426396</v>
      </c>
      <c r="L71" s="671">
        <v>198</v>
      </c>
      <c r="M71" s="238"/>
      <c r="N71" s="238"/>
      <c r="O71" s="682"/>
      <c r="P71" s="713"/>
    </row>
    <row r="72" spans="1:16" ht="14.4" customHeight="1" x14ac:dyDescent="0.3">
      <c r="A72" s="680" t="s">
        <v>3417</v>
      </c>
      <c r="B72" s="671" t="s">
        <v>3450</v>
      </c>
      <c r="C72" s="671" t="s">
        <v>3541</v>
      </c>
      <c r="D72" s="671" t="s">
        <v>3542</v>
      </c>
      <c r="E72" s="238"/>
      <c r="F72" s="238"/>
      <c r="G72" s="671"/>
      <c r="H72" s="671"/>
      <c r="I72" s="238">
        <v>1</v>
      </c>
      <c r="J72" s="238">
        <v>311</v>
      </c>
      <c r="K72" s="671"/>
      <c r="L72" s="671">
        <v>311</v>
      </c>
      <c r="M72" s="238"/>
      <c r="N72" s="238"/>
      <c r="O72" s="682"/>
      <c r="P72" s="713"/>
    </row>
    <row r="73" spans="1:16" ht="14.4" customHeight="1" x14ac:dyDescent="0.3">
      <c r="A73" s="680" t="s">
        <v>3417</v>
      </c>
      <c r="B73" s="671" t="s">
        <v>3450</v>
      </c>
      <c r="C73" s="671" t="s">
        <v>3543</v>
      </c>
      <c r="D73" s="671" t="s">
        <v>3544</v>
      </c>
      <c r="E73" s="238">
        <v>2</v>
      </c>
      <c r="F73" s="238">
        <v>3274</v>
      </c>
      <c r="G73" s="671">
        <v>1</v>
      </c>
      <c r="H73" s="671">
        <v>1637</v>
      </c>
      <c r="I73" s="238"/>
      <c r="J73" s="238"/>
      <c r="K73" s="671"/>
      <c r="L73" s="671"/>
      <c r="M73" s="238"/>
      <c r="N73" s="238"/>
      <c r="O73" s="682"/>
      <c r="P73" s="713"/>
    </row>
    <row r="74" spans="1:16" ht="14.4" customHeight="1" x14ac:dyDescent="0.3">
      <c r="A74" s="680" t="s">
        <v>3417</v>
      </c>
      <c r="B74" s="671" t="s">
        <v>3450</v>
      </c>
      <c r="C74" s="671" t="s">
        <v>3545</v>
      </c>
      <c r="D74" s="671" t="s">
        <v>3546</v>
      </c>
      <c r="E74" s="238"/>
      <c r="F74" s="238"/>
      <c r="G74" s="671"/>
      <c r="H74" s="671"/>
      <c r="I74" s="238">
        <v>1</v>
      </c>
      <c r="J74" s="238">
        <v>823</v>
      </c>
      <c r="K74" s="671"/>
      <c r="L74" s="671">
        <v>823</v>
      </c>
      <c r="M74" s="238"/>
      <c r="N74" s="238"/>
      <c r="O74" s="682"/>
      <c r="P74" s="713"/>
    </row>
    <row r="75" spans="1:16" ht="14.4" customHeight="1" x14ac:dyDescent="0.3">
      <c r="A75" s="680" t="s">
        <v>3417</v>
      </c>
      <c r="B75" s="671" t="s">
        <v>3450</v>
      </c>
      <c r="C75" s="671" t="s">
        <v>3547</v>
      </c>
      <c r="D75" s="671" t="s">
        <v>3548</v>
      </c>
      <c r="E75" s="238"/>
      <c r="F75" s="238"/>
      <c r="G75" s="671"/>
      <c r="H75" s="671"/>
      <c r="I75" s="238">
        <v>1</v>
      </c>
      <c r="J75" s="238">
        <v>457</v>
      </c>
      <c r="K75" s="671"/>
      <c r="L75" s="671">
        <v>457</v>
      </c>
      <c r="M75" s="238"/>
      <c r="N75" s="238"/>
      <c r="O75" s="682"/>
      <c r="P75" s="713"/>
    </row>
    <row r="76" spans="1:16" ht="14.4" customHeight="1" x14ac:dyDescent="0.3">
      <c r="A76" s="680" t="s">
        <v>3417</v>
      </c>
      <c r="B76" s="671" t="s">
        <v>3450</v>
      </c>
      <c r="C76" s="671" t="s">
        <v>3549</v>
      </c>
      <c r="D76" s="671" t="s">
        <v>3550</v>
      </c>
      <c r="E76" s="238">
        <v>1</v>
      </c>
      <c r="F76" s="238">
        <v>695</v>
      </c>
      <c r="G76" s="671">
        <v>1</v>
      </c>
      <c r="H76" s="671">
        <v>695</v>
      </c>
      <c r="I76" s="238"/>
      <c r="J76" s="238"/>
      <c r="K76" s="671"/>
      <c r="L76" s="671"/>
      <c r="M76" s="238"/>
      <c r="N76" s="238"/>
      <c r="O76" s="682"/>
      <c r="P76" s="713"/>
    </row>
    <row r="77" spans="1:16" ht="14.4" customHeight="1" x14ac:dyDescent="0.3">
      <c r="A77" s="680" t="s">
        <v>3551</v>
      </c>
      <c r="B77" s="671" t="s">
        <v>3450</v>
      </c>
      <c r="C77" s="671" t="s">
        <v>3478</v>
      </c>
      <c r="D77" s="671" t="s">
        <v>3479</v>
      </c>
      <c r="E77" s="238">
        <v>2</v>
      </c>
      <c r="F77" s="238">
        <v>440</v>
      </c>
      <c r="G77" s="671">
        <v>1</v>
      </c>
      <c r="H77" s="671">
        <v>220</v>
      </c>
      <c r="I77" s="238">
        <v>1</v>
      </c>
      <c r="J77" s="238">
        <v>232</v>
      </c>
      <c r="K77" s="671">
        <v>0.52727272727272723</v>
      </c>
      <c r="L77" s="671">
        <v>232</v>
      </c>
      <c r="M77" s="238"/>
      <c r="N77" s="238"/>
      <c r="O77" s="682"/>
      <c r="P77" s="713"/>
    </row>
    <row r="78" spans="1:16" ht="14.4" customHeight="1" x14ac:dyDescent="0.3">
      <c r="A78" s="680" t="s">
        <v>3551</v>
      </c>
      <c r="B78" s="671" t="s">
        <v>3450</v>
      </c>
      <c r="C78" s="671" t="s">
        <v>3494</v>
      </c>
      <c r="D78" s="671" t="s">
        <v>3495</v>
      </c>
      <c r="E78" s="238"/>
      <c r="F78" s="238"/>
      <c r="G78" s="671"/>
      <c r="H78" s="671"/>
      <c r="I78" s="238">
        <v>1</v>
      </c>
      <c r="J78" s="238">
        <v>155</v>
      </c>
      <c r="K78" s="671"/>
      <c r="L78" s="671">
        <v>155</v>
      </c>
      <c r="M78" s="238"/>
      <c r="N78" s="238"/>
      <c r="O78" s="682"/>
      <c r="P78" s="713"/>
    </row>
    <row r="79" spans="1:16" ht="14.4" customHeight="1" x14ac:dyDescent="0.3">
      <c r="A79" s="680" t="s">
        <v>3551</v>
      </c>
      <c r="B79" s="671" t="s">
        <v>3450</v>
      </c>
      <c r="C79" s="671" t="s">
        <v>3506</v>
      </c>
      <c r="D79" s="671" t="s">
        <v>3507</v>
      </c>
      <c r="E79" s="238"/>
      <c r="F79" s="238"/>
      <c r="G79" s="671"/>
      <c r="H79" s="671"/>
      <c r="I79" s="238">
        <v>2</v>
      </c>
      <c r="J79" s="238">
        <v>162</v>
      </c>
      <c r="K79" s="671"/>
      <c r="L79" s="671">
        <v>81</v>
      </c>
      <c r="M79" s="238"/>
      <c r="N79" s="238"/>
      <c r="O79" s="682"/>
      <c r="P79" s="713"/>
    </row>
    <row r="80" spans="1:16" ht="14.4" customHeight="1" thickBot="1" x14ac:dyDescent="0.35">
      <c r="A80" s="637" t="s">
        <v>3551</v>
      </c>
      <c r="B80" s="673" t="s">
        <v>3450</v>
      </c>
      <c r="C80" s="673" t="s">
        <v>3529</v>
      </c>
      <c r="D80" s="673" t="s">
        <v>3530</v>
      </c>
      <c r="E80" s="674"/>
      <c r="F80" s="674"/>
      <c r="G80" s="673"/>
      <c r="H80" s="673"/>
      <c r="I80" s="674">
        <v>1</v>
      </c>
      <c r="J80" s="674">
        <v>480</v>
      </c>
      <c r="K80" s="673"/>
      <c r="L80" s="673">
        <v>480</v>
      </c>
      <c r="M80" s="674"/>
      <c r="N80" s="674"/>
      <c r="O80" s="683"/>
      <c r="P80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5441976</v>
      </c>
      <c r="C3" s="358">
        <f t="shared" ref="C3:R3" si="0">SUBTOTAL(9,C6:C1048576)</f>
        <v>14</v>
      </c>
      <c r="D3" s="358">
        <f t="shared" si="0"/>
        <v>6255954</v>
      </c>
      <c r="E3" s="358">
        <f t="shared" si="0"/>
        <v>16.515541332016191</v>
      </c>
      <c r="F3" s="358">
        <f t="shared" si="0"/>
        <v>5594109</v>
      </c>
      <c r="G3" s="361">
        <f>IF(B3&lt;&gt;0,F3/B3,"")</f>
        <v>1.0279554705864193</v>
      </c>
      <c r="H3" s="357">
        <f t="shared" si="0"/>
        <v>6838968.1800000072</v>
      </c>
      <c r="I3" s="358">
        <f t="shared" si="0"/>
        <v>2</v>
      </c>
      <c r="J3" s="358">
        <f t="shared" si="0"/>
        <v>9103338.2999999933</v>
      </c>
      <c r="K3" s="358">
        <f t="shared" si="0"/>
        <v>1.3311462860370604</v>
      </c>
      <c r="L3" s="358">
        <f t="shared" si="0"/>
        <v>7408343.0300000058</v>
      </c>
      <c r="M3" s="359">
        <f>IF(H3&lt;&gt;0,L3/H3,"")</f>
        <v>1.0832544961482768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3553</v>
      </c>
      <c r="B6" s="732"/>
      <c r="C6" s="697"/>
      <c r="D6" s="732"/>
      <c r="E6" s="697"/>
      <c r="F6" s="732">
        <v>232</v>
      </c>
      <c r="G6" s="702"/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3554</v>
      </c>
      <c r="B7" s="746"/>
      <c r="C7" s="671"/>
      <c r="D7" s="746">
        <v>503</v>
      </c>
      <c r="E7" s="671"/>
      <c r="F7" s="746">
        <v>932</v>
      </c>
      <c r="G7" s="682"/>
      <c r="H7" s="746"/>
      <c r="I7" s="671"/>
      <c r="J7" s="746"/>
      <c r="K7" s="671"/>
      <c r="L7" s="746">
        <v>17.64</v>
      </c>
      <c r="M7" s="682"/>
      <c r="N7" s="746"/>
      <c r="O7" s="671"/>
      <c r="P7" s="746"/>
      <c r="Q7" s="671"/>
      <c r="R7" s="746"/>
      <c r="S7" s="242"/>
    </row>
    <row r="8" spans="1:19" ht="14.4" customHeight="1" x14ac:dyDescent="0.3">
      <c r="A8" s="717" t="s">
        <v>3555</v>
      </c>
      <c r="B8" s="746">
        <v>786</v>
      </c>
      <c r="C8" s="671">
        <v>1</v>
      </c>
      <c r="D8" s="746">
        <v>1855</v>
      </c>
      <c r="E8" s="671">
        <v>2.3600508905852418</v>
      </c>
      <c r="F8" s="746">
        <v>2315</v>
      </c>
      <c r="G8" s="682">
        <v>2.94529262086514</v>
      </c>
      <c r="H8" s="746"/>
      <c r="I8" s="671"/>
      <c r="J8" s="746"/>
      <c r="K8" s="671"/>
      <c r="L8" s="746"/>
      <c r="M8" s="682"/>
      <c r="N8" s="746"/>
      <c r="O8" s="671"/>
      <c r="P8" s="746"/>
      <c r="Q8" s="671"/>
      <c r="R8" s="746"/>
      <c r="S8" s="242"/>
    </row>
    <row r="9" spans="1:19" ht="14.4" customHeight="1" x14ac:dyDescent="0.3">
      <c r="A9" s="717" t="s">
        <v>3556</v>
      </c>
      <c r="B9" s="746">
        <v>948</v>
      </c>
      <c r="C9" s="671">
        <v>1</v>
      </c>
      <c r="D9" s="746">
        <v>197</v>
      </c>
      <c r="E9" s="671">
        <v>0.20780590717299577</v>
      </c>
      <c r="F9" s="746"/>
      <c r="G9" s="682"/>
      <c r="H9" s="746"/>
      <c r="I9" s="671"/>
      <c r="J9" s="746"/>
      <c r="K9" s="671"/>
      <c r="L9" s="746"/>
      <c r="M9" s="682"/>
      <c r="N9" s="746"/>
      <c r="O9" s="671"/>
      <c r="P9" s="746"/>
      <c r="Q9" s="671"/>
      <c r="R9" s="746"/>
      <c r="S9" s="242"/>
    </row>
    <row r="10" spans="1:19" ht="14.4" customHeight="1" x14ac:dyDescent="0.3">
      <c r="A10" s="717" t="s">
        <v>3557</v>
      </c>
      <c r="B10" s="746">
        <v>388</v>
      </c>
      <c r="C10" s="671">
        <v>1</v>
      </c>
      <c r="D10" s="746"/>
      <c r="E10" s="671"/>
      <c r="F10" s="746">
        <v>271</v>
      </c>
      <c r="G10" s="682">
        <v>0.69845360824742264</v>
      </c>
      <c r="H10" s="746"/>
      <c r="I10" s="671"/>
      <c r="J10" s="746"/>
      <c r="K10" s="671"/>
      <c r="L10" s="746"/>
      <c r="M10" s="682"/>
      <c r="N10" s="746"/>
      <c r="O10" s="671"/>
      <c r="P10" s="746"/>
      <c r="Q10" s="671"/>
      <c r="R10" s="746"/>
      <c r="S10" s="242"/>
    </row>
    <row r="11" spans="1:19" ht="14.4" customHeight="1" x14ac:dyDescent="0.3">
      <c r="A11" s="717" t="s">
        <v>3558</v>
      </c>
      <c r="B11" s="746"/>
      <c r="C11" s="671"/>
      <c r="D11" s="746"/>
      <c r="E11" s="671"/>
      <c r="F11" s="746">
        <v>1323</v>
      </c>
      <c r="G11" s="682"/>
      <c r="H11" s="746"/>
      <c r="I11" s="671"/>
      <c r="J11" s="746"/>
      <c r="K11" s="671"/>
      <c r="L11" s="746"/>
      <c r="M11" s="682"/>
      <c r="N11" s="746"/>
      <c r="O11" s="671"/>
      <c r="P11" s="746"/>
      <c r="Q11" s="671"/>
      <c r="R11" s="746"/>
      <c r="S11" s="242"/>
    </row>
    <row r="12" spans="1:19" ht="14.4" customHeight="1" x14ac:dyDescent="0.3">
      <c r="A12" s="717" t="s">
        <v>3559</v>
      </c>
      <c r="B12" s="746">
        <v>5454</v>
      </c>
      <c r="C12" s="671">
        <v>1</v>
      </c>
      <c r="D12" s="746">
        <v>3016</v>
      </c>
      <c r="E12" s="671">
        <v>0.55298863219655303</v>
      </c>
      <c r="F12" s="746">
        <v>1083</v>
      </c>
      <c r="G12" s="682">
        <v>0.19856985698569857</v>
      </c>
      <c r="H12" s="746">
        <v>247</v>
      </c>
      <c r="I12" s="671">
        <v>1</v>
      </c>
      <c r="J12" s="746"/>
      <c r="K12" s="671"/>
      <c r="L12" s="746"/>
      <c r="M12" s="682"/>
      <c r="N12" s="746"/>
      <c r="O12" s="671"/>
      <c r="P12" s="746"/>
      <c r="Q12" s="671"/>
      <c r="R12" s="746"/>
      <c r="S12" s="242"/>
    </row>
    <row r="13" spans="1:19" ht="14.4" customHeight="1" x14ac:dyDescent="0.3">
      <c r="A13" s="717" t="s">
        <v>3560</v>
      </c>
      <c r="B13" s="746">
        <v>5428630</v>
      </c>
      <c r="C13" s="671">
        <v>1</v>
      </c>
      <c r="D13" s="746">
        <v>6245217</v>
      </c>
      <c r="E13" s="671">
        <v>1.150422298075205</v>
      </c>
      <c r="F13" s="746">
        <v>5579538</v>
      </c>
      <c r="G13" s="682">
        <v>1.027798542173624</v>
      </c>
      <c r="H13" s="746">
        <v>6838721.1800000072</v>
      </c>
      <c r="I13" s="671">
        <v>1</v>
      </c>
      <c r="J13" s="746">
        <v>9103338.2999999933</v>
      </c>
      <c r="K13" s="671">
        <v>1.3311462860370604</v>
      </c>
      <c r="L13" s="746">
        <v>7408325.3900000062</v>
      </c>
      <c r="M13" s="682">
        <v>1.0832910415569827</v>
      </c>
      <c r="N13" s="746"/>
      <c r="O13" s="671"/>
      <c r="P13" s="746"/>
      <c r="Q13" s="671"/>
      <c r="R13" s="746"/>
      <c r="S13" s="242"/>
    </row>
    <row r="14" spans="1:19" ht="14.4" customHeight="1" x14ac:dyDescent="0.3">
      <c r="A14" s="717" t="s">
        <v>3561</v>
      </c>
      <c r="B14" s="746"/>
      <c r="C14" s="671"/>
      <c r="D14" s="746"/>
      <c r="E14" s="671"/>
      <c r="F14" s="746">
        <v>352</v>
      </c>
      <c r="G14" s="682"/>
      <c r="H14" s="746"/>
      <c r="I14" s="671"/>
      <c r="J14" s="746"/>
      <c r="K14" s="671"/>
      <c r="L14" s="746"/>
      <c r="M14" s="682"/>
      <c r="N14" s="746"/>
      <c r="O14" s="671"/>
      <c r="P14" s="746"/>
      <c r="Q14" s="671"/>
      <c r="R14" s="746"/>
      <c r="S14" s="242"/>
    </row>
    <row r="15" spans="1:19" ht="14.4" customHeight="1" x14ac:dyDescent="0.3">
      <c r="A15" s="717" t="s">
        <v>3562</v>
      </c>
      <c r="B15" s="746"/>
      <c r="C15" s="671"/>
      <c r="D15" s="746">
        <v>1048</v>
      </c>
      <c r="E15" s="671"/>
      <c r="F15" s="746">
        <v>1048</v>
      </c>
      <c r="G15" s="682"/>
      <c r="H15" s="746"/>
      <c r="I15" s="671"/>
      <c r="J15" s="746"/>
      <c r="K15" s="671"/>
      <c r="L15" s="746"/>
      <c r="M15" s="682"/>
      <c r="N15" s="746"/>
      <c r="O15" s="671"/>
      <c r="P15" s="746"/>
      <c r="Q15" s="671"/>
      <c r="R15" s="746"/>
      <c r="S15" s="242"/>
    </row>
    <row r="16" spans="1:19" ht="14.4" customHeight="1" x14ac:dyDescent="0.3">
      <c r="A16" s="717" t="s">
        <v>3563</v>
      </c>
      <c r="B16" s="746">
        <v>1329</v>
      </c>
      <c r="C16" s="671">
        <v>1</v>
      </c>
      <c r="D16" s="746">
        <v>1512</v>
      </c>
      <c r="E16" s="671">
        <v>1.1376975169300225</v>
      </c>
      <c r="F16" s="746">
        <v>1044</v>
      </c>
      <c r="G16" s="682">
        <v>0.78555304740406318</v>
      </c>
      <c r="H16" s="746"/>
      <c r="I16" s="671"/>
      <c r="J16" s="746"/>
      <c r="K16" s="671"/>
      <c r="L16" s="746"/>
      <c r="M16" s="682"/>
      <c r="N16" s="746"/>
      <c r="O16" s="671"/>
      <c r="P16" s="746"/>
      <c r="Q16" s="671"/>
      <c r="R16" s="746"/>
      <c r="S16" s="242"/>
    </row>
    <row r="17" spans="1:19" ht="14.4" customHeight="1" x14ac:dyDescent="0.3">
      <c r="A17" s="717" t="s">
        <v>3564</v>
      </c>
      <c r="B17" s="746">
        <v>254</v>
      </c>
      <c r="C17" s="671">
        <v>1</v>
      </c>
      <c r="D17" s="746"/>
      <c r="E17" s="671"/>
      <c r="F17" s="746"/>
      <c r="G17" s="682"/>
      <c r="H17" s="746"/>
      <c r="I17" s="671"/>
      <c r="J17" s="746"/>
      <c r="K17" s="671"/>
      <c r="L17" s="746"/>
      <c r="M17" s="682"/>
      <c r="N17" s="746"/>
      <c r="O17" s="671"/>
      <c r="P17" s="746"/>
      <c r="Q17" s="671"/>
      <c r="R17" s="746"/>
      <c r="S17" s="242"/>
    </row>
    <row r="18" spans="1:19" ht="14.4" customHeight="1" x14ac:dyDescent="0.3">
      <c r="A18" s="717" t="s">
        <v>3565</v>
      </c>
      <c r="B18" s="746">
        <v>660</v>
      </c>
      <c r="C18" s="671">
        <v>1</v>
      </c>
      <c r="D18" s="746"/>
      <c r="E18" s="671"/>
      <c r="F18" s="746"/>
      <c r="G18" s="682"/>
      <c r="H18" s="746"/>
      <c r="I18" s="671"/>
      <c r="J18" s="746"/>
      <c r="K18" s="671"/>
      <c r="L18" s="746"/>
      <c r="M18" s="682"/>
      <c r="N18" s="746"/>
      <c r="O18" s="671"/>
      <c r="P18" s="746"/>
      <c r="Q18" s="671"/>
      <c r="R18" s="746"/>
      <c r="S18" s="242"/>
    </row>
    <row r="19" spans="1:19" ht="14.4" customHeight="1" x14ac:dyDescent="0.3">
      <c r="A19" s="717" t="s">
        <v>3566</v>
      </c>
      <c r="B19" s="746">
        <v>1606</v>
      </c>
      <c r="C19" s="671">
        <v>1</v>
      </c>
      <c r="D19" s="746">
        <v>189</v>
      </c>
      <c r="E19" s="671">
        <v>0.11768368617683686</v>
      </c>
      <c r="F19" s="746">
        <v>382</v>
      </c>
      <c r="G19" s="682">
        <v>0.23785803237858033</v>
      </c>
      <c r="H19" s="746"/>
      <c r="I19" s="671"/>
      <c r="J19" s="746"/>
      <c r="K19" s="671"/>
      <c r="L19" s="746"/>
      <c r="M19" s="682"/>
      <c r="N19" s="746"/>
      <c r="O19" s="671"/>
      <c r="P19" s="746"/>
      <c r="Q19" s="671"/>
      <c r="R19" s="746"/>
      <c r="S19" s="242"/>
    </row>
    <row r="20" spans="1:19" ht="14.4" customHeight="1" x14ac:dyDescent="0.3">
      <c r="A20" s="717" t="s">
        <v>3567</v>
      </c>
      <c r="B20" s="746">
        <v>0</v>
      </c>
      <c r="C20" s="671"/>
      <c r="D20" s="746">
        <v>232</v>
      </c>
      <c r="E20" s="671"/>
      <c r="F20" s="746"/>
      <c r="G20" s="682"/>
      <c r="H20" s="746"/>
      <c r="I20" s="671"/>
      <c r="J20" s="746"/>
      <c r="K20" s="671"/>
      <c r="L20" s="746"/>
      <c r="M20" s="682"/>
      <c r="N20" s="746"/>
      <c r="O20" s="671"/>
      <c r="P20" s="746"/>
      <c r="Q20" s="671"/>
      <c r="R20" s="746"/>
      <c r="S20" s="242"/>
    </row>
    <row r="21" spans="1:19" ht="14.4" customHeight="1" x14ac:dyDescent="0.3">
      <c r="A21" s="717" t="s">
        <v>3568</v>
      </c>
      <c r="B21" s="746"/>
      <c r="C21" s="671"/>
      <c r="D21" s="746"/>
      <c r="E21" s="671"/>
      <c r="F21" s="746">
        <v>232</v>
      </c>
      <c r="G21" s="682"/>
      <c r="H21" s="746"/>
      <c r="I21" s="671"/>
      <c r="J21" s="746"/>
      <c r="K21" s="671"/>
      <c r="L21" s="746"/>
      <c r="M21" s="682"/>
      <c r="N21" s="746"/>
      <c r="O21" s="671"/>
      <c r="P21" s="746"/>
      <c r="Q21" s="671"/>
      <c r="R21" s="746"/>
      <c r="S21" s="242"/>
    </row>
    <row r="22" spans="1:19" ht="14.4" customHeight="1" x14ac:dyDescent="0.3">
      <c r="A22" s="717" t="s">
        <v>3569</v>
      </c>
      <c r="B22" s="746">
        <v>117</v>
      </c>
      <c r="C22" s="671">
        <v>1</v>
      </c>
      <c r="D22" s="746">
        <v>1232</v>
      </c>
      <c r="E22" s="671">
        <v>10.52991452991453</v>
      </c>
      <c r="F22" s="746">
        <v>1431</v>
      </c>
      <c r="G22" s="682">
        <v>12.23076923076923</v>
      </c>
      <c r="H22" s="746"/>
      <c r="I22" s="671"/>
      <c r="J22" s="746"/>
      <c r="K22" s="671"/>
      <c r="L22" s="746"/>
      <c r="M22" s="682"/>
      <c r="N22" s="746"/>
      <c r="O22" s="671"/>
      <c r="P22" s="746"/>
      <c r="Q22" s="671"/>
      <c r="R22" s="746"/>
      <c r="S22" s="242"/>
    </row>
    <row r="23" spans="1:19" ht="14.4" customHeight="1" x14ac:dyDescent="0.3">
      <c r="A23" s="717" t="s">
        <v>3570</v>
      </c>
      <c r="B23" s="746">
        <v>1213</v>
      </c>
      <c r="C23" s="671">
        <v>1</v>
      </c>
      <c r="D23" s="746">
        <v>232</v>
      </c>
      <c r="E23" s="671">
        <v>0.19126133553173949</v>
      </c>
      <c r="F23" s="746">
        <v>2878</v>
      </c>
      <c r="G23" s="682">
        <v>2.3726298433635615</v>
      </c>
      <c r="H23" s="746"/>
      <c r="I23" s="671"/>
      <c r="J23" s="746"/>
      <c r="K23" s="671"/>
      <c r="L23" s="746"/>
      <c r="M23" s="682"/>
      <c r="N23" s="746"/>
      <c r="O23" s="671"/>
      <c r="P23" s="746"/>
      <c r="Q23" s="671"/>
      <c r="R23" s="746"/>
      <c r="S23" s="242"/>
    </row>
    <row r="24" spans="1:19" ht="14.4" customHeight="1" x14ac:dyDescent="0.3">
      <c r="A24" s="717" t="s">
        <v>3571</v>
      </c>
      <c r="B24" s="746">
        <v>254</v>
      </c>
      <c r="C24" s="671">
        <v>1</v>
      </c>
      <c r="D24" s="746">
        <v>68</v>
      </c>
      <c r="E24" s="671">
        <v>0.26771653543307089</v>
      </c>
      <c r="F24" s="746"/>
      <c r="G24" s="682"/>
      <c r="H24" s="746"/>
      <c r="I24" s="671"/>
      <c r="J24" s="746"/>
      <c r="K24" s="671"/>
      <c r="L24" s="746"/>
      <c r="M24" s="682"/>
      <c r="N24" s="746"/>
      <c r="O24" s="671"/>
      <c r="P24" s="746"/>
      <c r="Q24" s="671"/>
      <c r="R24" s="746"/>
      <c r="S24" s="242"/>
    </row>
    <row r="25" spans="1:19" ht="14.4" customHeight="1" x14ac:dyDescent="0.3">
      <c r="A25" s="717" t="s">
        <v>3572</v>
      </c>
      <c r="B25" s="746"/>
      <c r="C25" s="671"/>
      <c r="D25" s="746">
        <v>653</v>
      </c>
      <c r="E25" s="671"/>
      <c r="F25" s="746">
        <v>700</v>
      </c>
      <c r="G25" s="682"/>
      <c r="H25" s="746"/>
      <c r="I25" s="671"/>
      <c r="J25" s="746"/>
      <c r="K25" s="671"/>
      <c r="L25" s="746"/>
      <c r="M25" s="682"/>
      <c r="N25" s="746"/>
      <c r="O25" s="671"/>
      <c r="P25" s="746"/>
      <c r="Q25" s="671"/>
      <c r="R25" s="746"/>
      <c r="S25" s="242"/>
    </row>
    <row r="26" spans="1:19" ht="14.4" customHeight="1" x14ac:dyDescent="0.3">
      <c r="A26" s="717" t="s">
        <v>3573</v>
      </c>
      <c r="B26" s="746">
        <v>220</v>
      </c>
      <c r="C26" s="671">
        <v>1</v>
      </c>
      <c r="D26" s="746"/>
      <c r="E26" s="671"/>
      <c r="F26" s="746">
        <v>116</v>
      </c>
      <c r="G26" s="682">
        <v>0.52727272727272723</v>
      </c>
      <c r="H26" s="746"/>
      <c r="I26" s="671"/>
      <c r="J26" s="746"/>
      <c r="K26" s="671"/>
      <c r="L26" s="746"/>
      <c r="M26" s="682"/>
      <c r="N26" s="746"/>
      <c r="O26" s="671"/>
      <c r="P26" s="746"/>
      <c r="Q26" s="671"/>
      <c r="R26" s="746"/>
      <c r="S26" s="242"/>
    </row>
    <row r="27" spans="1:19" ht="14.4" customHeight="1" thickBot="1" x14ac:dyDescent="0.35">
      <c r="A27" s="734" t="s">
        <v>3574</v>
      </c>
      <c r="B27" s="733">
        <v>117</v>
      </c>
      <c r="C27" s="673">
        <v>1</v>
      </c>
      <c r="D27" s="733"/>
      <c r="E27" s="673"/>
      <c r="F27" s="733">
        <v>232</v>
      </c>
      <c r="G27" s="683">
        <v>1.982905982905983</v>
      </c>
      <c r="H27" s="733"/>
      <c r="I27" s="673"/>
      <c r="J27" s="733"/>
      <c r="K27" s="673"/>
      <c r="L27" s="733"/>
      <c r="M27" s="683"/>
      <c r="N27" s="733"/>
      <c r="O27" s="673"/>
      <c r="P27" s="733"/>
      <c r="Q27" s="673"/>
      <c r="R27" s="733"/>
      <c r="S27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4229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7550.8899999999994</v>
      </c>
      <c r="G3" s="218">
        <f t="shared" si="0"/>
        <v>12280944.179999998</v>
      </c>
      <c r="H3" s="218"/>
      <c r="I3" s="218"/>
      <c r="J3" s="218">
        <f t="shared" si="0"/>
        <v>8814.64</v>
      </c>
      <c r="K3" s="218">
        <f t="shared" si="0"/>
        <v>15359292.300000001</v>
      </c>
      <c r="L3" s="218"/>
      <c r="M3" s="218"/>
      <c r="N3" s="218">
        <f t="shared" si="0"/>
        <v>6345.09</v>
      </c>
      <c r="O3" s="218">
        <f t="shared" si="0"/>
        <v>13002452.029999997</v>
      </c>
      <c r="P3" s="79">
        <f>IF(G3=0,0,O3/G3)</f>
        <v>1.058750193749354</v>
      </c>
      <c r="Q3" s="219">
        <f>IF(N3=0,0,O3/N3)</f>
        <v>2049.2147518790116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3575</v>
      </c>
      <c r="B6" s="697" t="s">
        <v>3417</v>
      </c>
      <c r="C6" s="697" t="s">
        <v>3450</v>
      </c>
      <c r="D6" s="697" t="s">
        <v>3478</v>
      </c>
      <c r="E6" s="697" t="s">
        <v>3479</v>
      </c>
      <c r="F6" s="235"/>
      <c r="G6" s="235"/>
      <c r="H6" s="235"/>
      <c r="I6" s="235"/>
      <c r="J6" s="235"/>
      <c r="K6" s="235"/>
      <c r="L6" s="235"/>
      <c r="M6" s="235"/>
      <c r="N6" s="235">
        <v>1</v>
      </c>
      <c r="O6" s="235">
        <v>232</v>
      </c>
      <c r="P6" s="702"/>
      <c r="Q6" s="712">
        <v>232</v>
      </c>
    </row>
    <row r="7" spans="1:17" ht="14.4" customHeight="1" x14ac:dyDescent="0.3">
      <c r="A7" s="680" t="s">
        <v>3575</v>
      </c>
      <c r="B7" s="671" t="s">
        <v>3417</v>
      </c>
      <c r="C7" s="671" t="s">
        <v>3450</v>
      </c>
      <c r="D7" s="671" t="s">
        <v>3498</v>
      </c>
      <c r="E7" s="671" t="s">
        <v>3499</v>
      </c>
      <c r="F7" s="238"/>
      <c r="G7" s="238"/>
      <c r="H7" s="238"/>
      <c r="I7" s="238"/>
      <c r="J7" s="238"/>
      <c r="K7" s="238"/>
      <c r="L7" s="238"/>
      <c r="M7" s="238"/>
      <c r="N7" s="238">
        <v>1</v>
      </c>
      <c r="O7" s="238">
        <v>0</v>
      </c>
      <c r="P7" s="682"/>
      <c r="Q7" s="713">
        <v>0</v>
      </c>
    </row>
    <row r="8" spans="1:17" ht="14.4" customHeight="1" x14ac:dyDescent="0.3">
      <c r="A8" s="680" t="s">
        <v>3576</v>
      </c>
      <c r="B8" s="671" t="s">
        <v>3417</v>
      </c>
      <c r="C8" s="671" t="s">
        <v>3418</v>
      </c>
      <c r="D8" s="671" t="s">
        <v>3423</v>
      </c>
      <c r="E8" s="671" t="s">
        <v>1491</v>
      </c>
      <c r="F8" s="238"/>
      <c r="G8" s="238"/>
      <c r="H8" s="238"/>
      <c r="I8" s="238"/>
      <c r="J8" s="238"/>
      <c r="K8" s="238"/>
      <c r="L8" s="238"/>
      <c r="M8" s="238"/>
      <c r="N8" s="238">
        <v>1</v>
      </c>
      <c r="O8" s="238">
        <v>17.64</v>
      </c>
      <c r="P8" s="682"/>
      <c r="Q8" s="713">
        <v>17.64</v>
      </c>
    </row>
    <row r="9" spans="1:17" ht="14.4" customHeight="1" x14ac:dyDescent="0.3">
      <c r="A9" s="680" t="s">
        <v>3576</v>
      </c>
      <c r="B9" s="671" t="s">
        <v>3417</v>
      </c>
      <c r="C9" s="671" t="s">
        <v>3450</v>
      </c>
      <c r="D9" s="671" t="s">
        <v>3478</v>
      </c>
      <c r="E9" s="671" t="s">
        <v>3479</v>
      </c>
      <c r="F9" s="238"/>
      <c r="G9" s="238"/>
      <c r="H9" s="238"/>
      <c r="I9" s="238"/>
      <c r="J9" s="238">
        <v>1</v>
      </c>
      <c r="K9" s="238">
        <v>232</v>
      </c>
      <c r="L9" s="238"/>
      <c r="M9" s="238">
        <v>232</v>
      </c>
      <c r="N9" s="238">
        <v>1</v>
      </c>
      <c r="O9" s="238">
        <v>232</v>
      </c>
      <c r="P9" s="682"/>
      <c r="Q9" s="713">
        <v>232</v>
      </c>
    </row>
    <row r="10" spans="1:17" ht="14.4" customHeight="1" x14ac:dyDescent="0.3">
      <c r="A10" s="680" t="s">
        <v>3576</v>
      </c>
      <c r="B10" s="671" t="s">
        <v>3417</v>
      </c>
      <c r="C10" s="671" t="s">
        <v>3450</v>
      </c>
      <c r="D10" s="671" t="s">
        <v>3480</v>
      </c>
      <c r="E10" s="671" t="s">
        <v>3481</v>
      </c>
      <c r="F10" s="238"/>
      <c r="G10" s="238"/>
      <c r="H10" s="238"/>
      <c r="I10" s="238"/>
      <c r="J10" s="238">
        <v>1</v>
      </c>
      <c r="K10" s="238">
        <v>116</v>
      </c>
      <c r="L10" s="238"/>
      <c r="M10" s="238">
        <v>116</v>
      </c>
      <c r="N10" s="238">
        <v>4</v>
      </c>
      <c r="O10" s="238">
        <v>464</v>
      </c>
      <c r="P10" s="682"/>
      <c r="Q10" s="713">
        <v>116</v>
      </c>
    </row>
    <row r="11" spans="1:17" ht="14.4" customHeight="1" x14ac:dyDescent="0.3">
      <c r="A11" s="680" t="s">
        <v>3576</v>
      </c>
      <c r="B11" s="671" t="s">
        <v>3417</v>
      </c>
      <c r="C11" s="671" t="s">
        <v>3450</v>
      </c>
      <c r="D11" s="671" t="s">
        <v>3494</v>
      </c>
      <c r="E11" s="671" t="s">
        <v>3495</v>
      </c>
      <c r="F11" s="238"/>
      <c r="G11" s="238"/>
      <c r="H11" s="238"/>
      <c r="I11" s="238"/>
      <c r="J11" s="238">
        <v>1</v>
      </c>
      <c r="K11" s="238">
        <v>155</v>
      </c>
      <c r="L11" s="238"/>
      <c r="M11" s="238">
        <v>155</v>
      </c>
      <c r="N11" s="238">
        <v>1</v>
      </c>
      <c r="O11" s="238">
        <v>155</v>
      </c>
      <c r="P11" s="682"/>
      <c r="Q11" s="713">
        <v>155</v>
      </c>
    </row>
    <row r="12" spans="1:17" ht="14.4" customHeight="1" x14ac:dyDescent="0.3">
      <c r="A12" s="680" t="s">
        <v>3576</v>
      </c>
      <c r="B12" s="671" t="s">
        <v>3417</v>
      </c>
      <c r="C12" s="671" t="s">
        <v>3450</v>
      </c>
      <c r="D12" s="671" t="s">
        <v>3498</v>
      </c>
      <c r="E12" s="671" t="s">
        <v>3499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0</v>
      </c>
      <c r="P12" s="682"/>
      <c r="Q12" s="713">
        <v>0</v>
      </c>
    </row>
    <row r="13" spans="1:17" ht="14.4" customHeight="1" x14ac:dyDescent="0.3">
      <c r="A13" s="680" t="s">
        <v>3576</v>
      </c>
      <c r="B13" s="671" t="s">
        <v>3417</v>
      </c>
      <c r="C13" s="671" t="s">
        <v>3450</v>
      </c>
      <c r="D13" s="671" t="s">
        <v>3506</v>
      </c>
      <c r="E13" s="671" t="s">
        <v>3507</v>
      </c>
      <c r="F13" s="238"/>
      <c r="G13" s="238"/>
      <c r="H13" s="238"/>
      <c r="I13" s="238"/>
      <c r="J13" s="238"/>
      <c r="K13" s="238"/>
      <c r="L13" s="238"/>
      <c r="M13" s="238"/>
      <c r="N13" s="238">
        <v>1</v>
      </c>
      <c r="O13" s="238">
        <v>81</v>
      </c>
      <c r="P13" s="682"/>
      <c r="Q13" s="713">
        <v>81</v>
      </c>
    </row>
    <row r="14" spans="1:17" ht="14.4" customHeight="1" x14ac:dyDescent="0.3">
      <c r="A14" s="680" t="s">
        <v>3577</v>
      </c>
      <c r="B14" s="671" t="s">
        <v>3417</v>
      </c>
      <c r="C14" s="671" t="s">
        <v>3450</v>
      </c>
      <c r="D14" s="671" t="s">
        <v>3457</v>
      </c>
      <c r="E14" s="671" t="s">
        <v>3458</v>
      </c>
      <c r="F14" s="238"/>
      <c r="G14" s="238"/>
      <c r="H14" s="238"/>
      <c r="I14" s="238"/>
      <c r="J14" s="238">
        <v>2</v>
      </c>
      <c r="K14" s="238">
        <v>68</v>
      </c>
      <c r="L14" s="238"/>
      <c r="M14" s="238">
        <v>34</v>
      </c>
      <c r="N14" s="238">
        <v>2</v>
      </c>
      <c r="O14" s="238">
        <v>68</v>
      </c>
      <c r="P14" s="682"/>
      <c r="Q14" s="713">
        <v>34</v>
      </c>
    </row>
    <row r="15" spans="1:17" ht="14.4" customHeight="1" x14ac:dyDescent="0.3">
      <c r="A15" s="680" t="s">
        <v>3577</v>
      </c>
      <c r="B15" s="671" t="s">
        <v>3417</v>
      </c>
      <c r="C15" s="671" t="s">
        <v>3450</v>
      </c>
      <c r="D15" s="671" t="s">
        <v>3478</v>
      </c>
      <c r="E15" s="671" t="s">
        <v>3479</v>
      </c>
      <c r="F15" s="238">
        <v>2</v>
      </c>
      <c r="G15" s="238">
        <v>440</v>
      </c>
      <c r="H15" s="238">
        <v>1</v>
      </c>
      <c r="I15" s="238">
        <v>220</v>
      </c>
      <c r="J15" s="238">
        <v>2</v>
      </c>
      <c r="K15" s="238">
        <v>464</v>
      </c>
      <c r="L15" s="238">
        <v>1.0545454545454545</v>
      </c>
      <c r="M15" s="238">
        <v>232</v>
      </c>
      <c r="N15" s="238">
        <v>4</v>
      </c>
      <c r="O15" s="238">
        <v>928</v>
      </c>
      <c r="P15" s="682">
        <v>2.1090909090909089</v>
      </c>
      <c r="Q15" s="713">
        <v>232</v>
      </c>
    </row>
    <row r="16" spans="1:17" ht="14.4" customHeight="1" x14ac:dyDescent="0.3">
      <c r="A16" s="680" t="s">
        <v>3577</v>
      </c>
      <c r="B16" s="671" t="s">
        <v>3417</v>
      </c>
      <c r="C16" s="671" t="s">
        <v>3450</v>
      </c>
      <c r="D16" s="671" t="s">
        <v>3480</v>
      </c>
      <c r="E16" s="671" t="s">
        <v>3481</v>
      </c>
      <c r="F16" s="238">
        <v>1</v>
      </c>
      <c r="G16" s="238">
        <v>117</v>
      </c>
      <c r="H16" s="238">
        <v>1</v>
      </c>
      <c r="I16" s="238">
        <v>117</v>
      </c>
      <c r="J16" s="238">
        <v>6</v>
      </c>
      <c r="K16" s="238">
        <v>696</v>
      </c>
      <c r="L16" s="238">
        <v>5.9487179487179489</v>
      </c>
      <c r="M16" s="238">
        <v>116</v>
      </c>
      <c r="N16" s="238">
        <v>8</v>
      </c>
      <c r="O16" s="238">
        <v>928</v>
      </c>
      <c r="P16" s="682">
        <v>7.9316239316239319</v>
      </c>
      <c r="Q16" s="713">
        <v>116</v>
      </c>
    </row>
    <row r="17" spans="1:17" ht="14.4" customHeight="1" x14ac:dyDescent="0.3">
      <c r="A17" s="680" t="s">
        <v>3577</v>
      </c>
      <c r="B17" s="671" t="s">
        <v>3417</v>
      </c>
      <c r="C17" s="671" t="s">
        <v>3450</v>
      </c>
      <c r="D17" s="671" t="s">
        <v>3494</v>
      </c>
      <c r="E17" s="671" t="s">
        <v>3495</v>
      </c>
      <c r="F17" s="238">
        <v>1</v>
      </c>
      <c r="G17" s="238">
        <v>154</v>
      </c>
      <c r="H17" s="238">
        <v>1</v>
      </c>
      <c r="I17" s="238">
        <v>154</v>
      </c>
      <c r="J17" s="238">
        <v>3</v>
      </c>
      <c r="K17" s="238">
        <v>465</v>
      </c>
      <c r="L17" s="238">
        <v>3.0194805194805197</v>
      </c>
      <c r="M17" s="238">
        <v>155</v>
      </c>
      <c r="N17" s="238">
        <v>2</v>
      </c>
      <c r="O17" s="238">
        <v>310</v>
      </c>
      <c r="P17" s="682">
        <v>2.0129870129870131</v>
      </c>
      <c r="Q17" s="713">
        <v>155</v>
      </c>
    </row>
    <row r="18" spans="1:17" ht="14.4" customHeight="1" x14ac:dyDescent="0.3">
      <c r="A18" s="680" t="s">
        <v>3577</v>
      </c>
      <c r="B18" s="671" t="s">
        <v>3417</v>
      </c>
      <c r="C18" s="671" t="s">
        <v>3450</v>
      </c>
      <c r="D18" s="671" t="s">
        <v>3498</v>
      </c>
      <c r="E18" s="671" t="s">
        <v>3499</v>
      </c>
      <c r="F18" s="238"/>
      <c r="G18" s="238"/>
      <c r="H18" s="238"/>
      <c r="I18" s="238"/>
      <c r="J18" s="238">
        <v>1</v>
      </c>
      <c r="K18" s="238">
        <v>0</v>
      </c>
      <c r="L18" s="238"/>
      <c r="M18" s="238">
        <v>0</v>
      </c>
      <c r="N18" s="238"/>
      <c r="O18" s="238"/>
      <c r="P18" s="682"/>
      <c r="Q18" s="713"/>
    </row>
    <row r="19" spans="1:17" ht="14.4" customHeight="1" x14ac:dyDescent="0.3">
      <c r="A19" s="680" t="s">
        <v>3577</v>
      </c>
      <c r="B19" s="671" t="s">
        <v>3417</v>
      </c>
      <c r="C19" s="671" t="s">
        <v>3450</v>
      </c>
      <c r="D19" s="671" t="s">
        <v>3506</v>
      </c>
      <c r="E19" s="671" t="s">
        <v>3507</v>
      </c>
      <c r="F19" s="238">
        <v>1</v>
      </c>
      <c r="G19" s="238">
        <v>75</v>
      </c>
      <c r="H19" s="238">
        <v>1</v>
      </c>
      <c r="I19" s="238">
        <v>75</v>
      </c>
      <c r="J19" s="238">
        <v>2</v>
      </c>
      <c r="K19" s="238">
        <v>162</v>
      </c>
      <c r="L19" s="238">
        <v>2.16</v>
      </c>
      <c r="M19" s="238">
        <v>81</v>
      </c>
      <c r="N19" s="238">
        <v>1</v>
      </c>
      <c r="O19" s="238">
        <v>81</v>
      </c>
      <c r="P19" s="682">
        <v>1.08</v>
      </c>
      <c r="Q19" s="713">
        <v>81</v>
      </c>
    </row>
    <row r="20" spans="1:17" ht="14.4" customHeight="1" x14ac:dyDescent="0.3">
      <c r="A20" s="680" t="s">
        <v>3578</v>
      </c>
      <c r="B20" s="671" t="s">
        <v>3417</v>
      </c>
      <c r="C20" s="671" t="s">
        <v>3450</v>
      </c>
      <c r="D20" s="671" t="s">
        <v>3457</v>
      </c>
      <c r="E20" s="671" t="s">
        <v>3458</v>
      </c>
      <c r="F20" s="238">
        <v>2</v>
      </c>
      <c r="G20" s="238">
        <v>68</v>
      </c>
      <c r="H20" s="238">
        <v>1</v>
      </c>
      <c r="I20" s="238">
        <v>34</v>
      </c>
      <c r="J20" s="238"/>
      <c r="K20" s="238"/>
      <c r="L20" s="238"/>
      <c r="M20" s="238"/>
      <c r="N20" s="238"/>
      <c r="O20" s="238"/>
      <c r="P20" s="682"/>
      <c r="Q20" s="713"/>
    </row>
    <row r="21" spans="1:17" ht="14.4" customHeight="1" x14ac:dyDescent="0.3">
      <c r="A21" s="680" t="s">
        <v>3578</v>
      </c>
      <c r="B21" s="671" t="s">
        <v>3417</v>
      </c>
      <c r="C21" s="671" t="s">
        <v>3450</v>
      </c>
      <c r="D21" s="671" t="s">
        <v>3478</v>
      </c>
      <c r="E21" s="671" t="s">
        <v>3479</v>
      </c>
      <c r="F21" s="238">
        <v>4</v>
      </c>
      <c r="G21" s="238">
        <v>880</v>
      </c>
      <c r="H21" s="238">
        <v>1</v>
      </c>
      <c r="I21" s="238">
        <v>220</v>
      </c>
      <c r="J21" s="238"/>
      <c r="K21" s="238"/>
      <c r="L21" s="238"/>
      <c r="M21" s="238"/>
      <c r="N21" s="238"/>
      <c r="O21" s="238"/>
      <c r="P21" s="682"/>
      <c r="Q21" s="713"/>
    </row>
    <row r="22" spans="1:17" ht="14.4" customHeight="1" x14ac:dyDescent="0.3">
      <c r="A22" s="680" t="s">
        <v>3578</v>
      </c>
      <c r="B22" s="671" t="s">
        <v>3417</v>
      </c>
      <c r="C22" s="671" t="s">
        <v>3450</v>
      </c>
      <c r="D22" s="671" t="s">
        <v>3480</v>
      </c>
      <c r="E22" s="671" t="s">
        <v>3481</v>
      </c>
      <c r="F22" s="238"/>
      <c r="G22" s="238"/>
      <c r="H22" s="238"/>
      <c r="I22" s="238"/>
      <c r="J22" s="238">
        <v>1</v>
      </c>
      <c r="K22" s="238">
        <v>116</v>
      </c>
      <c r="L22" s="238"/>
      <c r="M22" s="238">
        <v>116</v>
      </c>
      <c r="N22" s="238"/>
      <c r="O22" s="238"/>
      <c r="P22" s="682"/>
      <c r="Q22" s="713"/>
    </row>
    <row r="23" spans="1:17" ht="14.4" customHeight="1" x14ac:dyDescent="0.3">
      <c r="A23" s="680" t="s">
        <v>3578</v>
      </c>
      <c r="B23" s="671" t="s">
        <v>3417</v>
      </c>
      <c r="C23" s="671" t="s">
        <v>3450</v>
      </c>
      <c r="D23" s="671" t="s">
        <v>3498</v>
      </c>
      <c r="E23" s="671" t="s">
        <v>3499</v>
      </c>
      <c r="F23" s="238">
        <v>1</v>
      </c>
      <c r="G23" s="238">
        <v>0</v>
      </c>
      <c r="H23" s="238"/>
      <c r="I23" s="238">
        <v>0</v>
      </c>
      <c r="J23" s="238">
        <v>1</v>
      </c>
      <c r="K23" s="238">
        <v>0</v>
      </c>
      <c r="L23" s="238"/>
      <c r="M23" s="238">
        <v>0</v>
      </c>
      <c r="N23" s="238"/>
      <c r="O23" s="238"/>
      <c r="P23" s="682"/>
      <c r="Q23" s="713"/>
    </row>
    <row r="24" spans="1:17" ht="14.4" customHeight="1" x14ac:dyDescent="0.3">
      <c r="A24" s="680" t="s">
        <v>3578</v>
      </c>
      <c r="B24" s="671" t="s">
        <v>3417</v>
      </c>
      <c r="C24" s="671" t="s">
        <v>3450</v>
      </c>
      <c r="D24" s="671" t="s">
        <v>3506</v>
      </c>
      <c r="E24" s="671" t="s">
        <v>3507</v>
      </c>
      <c r="F24" s="238"/>
      <c r="G24" s="238"/>
      <c r="H24" s="238"/>
      <c r="I24" s="238"/>
      <c r="J24" s="238">
        <v>1</v>
      </c>
      <c r="K24" s="238">
        <v>81</v>
      </c>
      <c r="L24" s="238"/>
      <c r="M24" s="238">
        <v>81</v>
      </c>
      <c r="N24" s="238"/>
      <c r="O24" s="238"/>
      <c r="P24" s="682"/>
      <c r="Q24" s="713"/>
    </row>
    <row r="25" spans="1:17" ht="14.4" customHeight="1" x14ac:dyDescent="0.3">
      <c r="A25" s="680" t="s">
        <v>3579</v>
      </c>
      <c r="B25" s="671" t="s">
        <v>3417</v>
      </c>
      <c r="C25" s="671" t="s">
        <v>3450</v>
      </c>
      <c r="D25" s="671" t="s">
        <v>3480</v>
      </c>
      <c r="E25" s="671" t="s">
        <v>3481</v>
      </c>
      <c r="F25" s="238">
        <v>2</v>
      </c>
      <c r="G25" s="238">
        <v>234</v>
      </c>
      <c r="H25" s="238">
        <v>1</v>
      </c>
      <c r="I25" s="238">
        <v>117</v>
      </c>
      <c r="J25" s="238"/>
      <c r="K25" s="238"/>
      <c r="L25" s="238"/>
      <c r="M25" s="238"/>
      <c r="N25" s="238">
        <v>1</v>
      </c>
      <c r="O25" s="238">
        <v>116</v>
      </c>
      <c r="P25" s="682">
        <v>0.49572649572649574</v>
      </c>
      <c r="Q25" s="713">
        <v>116</v>
      </c>
    </row>
    <row r="26" spans="1:17" ht="14.4" customHeight="1" x14ac:dyDescent="0.3">
      <c r="A26" s="680" t="s">
        <v>3579</v>
      </c>
      <c r="B26" s="671" t="s">
        <v>3417</v>
      </c>
      <c r="C26" s="671" t="s">
        <v>3450</v>
      </c>
      <c r="D26" s="671" t="s">
        <v>3494</v>
      </c>
      <c r="E26" s="671" t="s">
        <v>3495</v>
      </c>
      <c r="F26" s="238">
        <v>1</v>
      </c>
      <c r="G26" s="238">
        <v>154</v>
      </c>
      <c r="H26" s="238">
        <v>1</v>
      </c>
      <c r="I26" s="238">
        <v>154</v>
      </c>
      <c r="J26" s="238"/>
      <c r="K26" s="238"/>
      <c r="L26" s="238"/>
      <c r="M26" s="238"/>
      <c r="N26" s="238">
        <v>1</v>
      </c>
      <c r="O26" s="238">
        <v>155</v>
      </c>
      <c r="P26" s="682">
        <v>1.0064935064935066</v>
      </c>
      <c r="Q26" s="713">
        <v>155</v>
      </c>
    </row>
    <row r="27" spans="1:17" ht="14.4" customHeight="1" x14ac:dyDescent="0.3">
      <c r="A27" s="680" t="s">
        <v>3580</v>
      </c>
      <c r="B27" s="671" t="s">
        <v>3417</v>
      </c>
      <c r="C27" s="671" t="s">
        <v>3450</v>
      </c>
      <c r="D27" s="671" t="s">
        <v>3469</v>
      </c>
      <c r="E27" s="671" t="s">
        <v>3470</v>
      </c>
      <c r="F27" s="238"/>
      <c r="G27" s="238"/>
      <c r="H27" s="238"/>
      <c r="I27" s="238"/>
      <c r="J27" s="238"/>
      <c r="K27" s="238"/>
      <c r="L27" s="238"/>
      <c r="M27" s="238"/>
      <c r="N27" s="238">
        <v>1</v>
      </c>
      <c r="O27" s="238">
        <v>93</v>
      </c>
      <c r="P27" s="682"/>
      <c r="Q27" s="713">
        <v>93</v>
      </c>
    </row>
    <row r="28" spans="1:17" ht="14.4" customHeight="1" x14ac:dyDescent="0.3">
      <c r="A28" s="680" t="s">
        <v>3580</v>
      </c>
      <c r="B28" s="671" t="s">
        <v>3417</v>
      </c>
      <c r="C28" s="671" t="s">
        <v>3450</v>
      </c>
      <c r="D28" s="671" t="s">
        <v>3480</v>
      </c>
      <c r="E28" s="671" t="s">
        <v>3481</v>
      </c>
      <c r="F28" s="238"/>
      <c r="G28" s="238"/>
      <c r="H28" s="238"/>
      <c r="I28" s="238"/>
      <c r="J28" s="238"/>
      <c r="K28" s="238"/>
      <c r="L28" s="238"/>
      <c r="M28" s="238"/>
      <c r="N28" s="238">
        <v>2</v>
      </c>
      <c r="O28" s="238">
        <v>232</v>
      </c>
      <c r="P28" s="682"/>
      <c r="Q28" s="713">
        <v>116</v>
      </c>
    </row>
    <row r="29" spans="1:17" ht="14.4" customHeight="1" x14ac:dyDescent="0.3">
      <c r="A29" s="680" t="s">
        <v>3580</v>
      </c>
      <c r="B29" s="671" t="s">
        <v>3417</v>
      </c>
      <c r="C29" s="671" t="s">
        <v>3450</v>
      </c>
      <c r="D29" s="671" t="s">
        <v>3482</v>
      </c>
      <c r="E29" s="671" t="s">
        <v>3483</v>
      </c>
      <c r="F29" s="238"/>
      <c r="G29" s="238"/>
      <c r="H29" s="238"/>
      <c r="I29" s="238"/>
      <c r="J29" s="238"/>
      <c r="K29" s="238"/>
      <c r="L29" s="238"/>
      <c r="M29" s="238"/>
      <c r="N29" s="238">
        <v>2</v>
      </c>
      <c r="O29" s="238">
        <v>998</v>
      </c>
      <c r="P29" s="682"/>
      <c r="Q29" s="713">
        <v>499</v>
      </c>
    </row>
    <row r="30" spans="1:17" ht="14.4" customHeight="1" x14ac:dyDescent="0.3">
      <c r="A30" s="680" t="s">
        <v>3581</v>
      </c>
      <c r="B30" s="671" t="s">
        <v>3417</v>
      </c>
      <c r="C30" s="671" t="s">
        <v>3424</v>
      </c>
      <c r="D30" s="671" t="s">
        <v>3444</v>
      </c>
      <c r="E30" s="671" t="s">
        <v>3445</v>
      </c>
      <c r="F30" s="238">
        <v>1</v>
      </c>
      <c r="G30" s="238">
        <v>247</v>
      </c>
      <c r="H30" s="238">
        <v>1</v>
      </c>
      <c r="I30" s="238">
        <v>247</v>
      </c>
      <c r="J30" s="238"/>
      <c r="K30" s="238"/>
      <c r="L30" s="238"/>
      <c r="M30" s="238"/>
      <c r="N30" s="238"/>
      <c r="O30" s="238"/>
      <c r="P30" s="682"/>
      <c r="Q30" s="713"/>
    </row>
    <row r="31" spans="1:17" ht="14.4" customHeight="1" x14ac:dyDescent="0.3">
      <c r="A31" s="680" t="s">
        <v>3581</v>
      </c>
      <c r="B31" s="671" t="s">
        <v>3417</v>
      </c>
      <c r="C31" s="671" t="s">
        <v>3450</v>
      </c>
      <c r="D31" s="671" t="s">
        <v>3467</v>
      </c>
      <c r="E31" s="671" t="s">
        <v>3468</v>
      </c>
      <c r="F31" s="238">
        <v>1</v>
      </c>
      <c r="G31" s="238">
        <v>222</v>
      </c>
      <c r="H31" s="238">
        <v>1</v>
      </c>
      <c r="I31" s="238">
        <v>222</v>
      </c>
      <c r="J31" s="238"/>
      <c r="K31" s="238"/>
      <c r="L31" s="238"/>
      <c r="M31" s="238"/>
      <c r="N31" s="238"/>
      <c r="O31" s="238"/>
      <c r="P31" s="682"/>
      <c r="Q31" s="713"/>
    </row>
    <row r="32" spans="1:17" ht="14.4" customHeight="1" x14ac:dyDescent="0.3">
      <c r="A32" s="680" t="s">
        <v>3581</v>
      </c>
      <c r="B32" s="671" t="s">
        <v>3417</v>
      </c>
      <c r="C32" s="671" t="s">
        <v>3450</v>
      </c>
      <c r="D32" s="671" t="s">
        <v>3478</v>
      </c>
      <c r="E32" s="671" t="s">
        <v>3479</v>
      </c>
      <c r="F32" s="238">
        <v>2</v>
      </c>
      <c r="G32" s="238">
        <v>440</v>
      </c>
      <c r="H32" s="238">
        <v>1</v>
      </c>
      <c r="I32" s="238">
        <v>220</v>
      </c>
      <c r="J32" s="238">
        <v>1</v>
      </c>
      <c r="K32" s="238">
        <v>232</v>
      </c>
      <c r="L32" s="238">
        <v>0.52727272727272723</v>
      </c>
      <c r="M32" s="238">
        <v>232</v>
      </c>
      <c r="N32" s="238">
        <v>1</v>
      </c>
      <c r="O32" s="238">
        <v>232</v>
      </c>
      <c r="P32" s="682">
        <v>0.52727272727272723</v>
      </c>
      <c r="Q32" s="713">
        <v>232</v>
      </c>
    </row>
    <row r="33" spans="1:17" ht="14.4" customHeight="1" x14ac:dyDescent="0.3">
      <c r="A33" s="680" t="s">
        <v>3581</v>
      </c>
      <c r="B33" s="671" t="s">
        <v>3417</v>
      </c>
      <c r="C33" s="671" t="s">
        <v>3450</v>
      </c>
      <c r="D33" s="671" t="s">
        <v>3480</v>
      </c>
      <c r="E33" s="671" t="s">
        <v>3481</v>
      </c>
      <c r="F33" s="238">
        <v>39</v>
      </c>
      <c r="G33" s="238">
        <v>4563</v>
      </c>
      <c r="H33" s="238">
        <v>1</v>
      </c>
      <c r="I33" s="238">
        <v>117</v>
      </c>
      <c r="J33" s="238">
        <v>24</v>
      </c>
      <c r="K33" s="238">
        <v>2784</v>
      </c>
      <c r="L33" s="238">
        <v>0.61012491781722555</v>
      </c>
      <c r="M33" s="238">
        <v>116</v>
      </c>
      <c r="N33" s="238">
        <v>6</v>
      </c>
      <c r="O33" s="238">
        <v>696</v>
      </c>
      <c r="P33" s="682">
        <v>0.15253122945430639</v>
      </c>
      <c r="Q33" s="713">
        <v>116</v>
      </c>
    </row>
    <row r="34" spans="1:17" ht="14.4" customHeight="1" x14ac:dyDescent="0.3">
      <c r="A34" s="680" t="s">
        <v>3581</v>
      </c>
      <c r="B34" s="671" t="s">
        <v>3417</v>
      </c>
      <c r="C34" s="671" t="s">
        <v>3450</v>
      </c>
      <c r="D34" s="671" t="s">
        <v>3494</v>
      </c>
      <c r="E34" s="671" t="s">
        <v>3495</v>
      </c>
      <c r="F34" s="238">
        <v>1</v>
      </c>
      <c r="G34" s="238">
        <v>154</v>
      </c>
      <c r="H34" s="238">
        <v>1</v>
      </c>
      <c r="I34" s="238">
        <v>154</v>
      </c>
      <c r="J34" s="238"/>
      <c r="K34" s="238"/>
      <c r="L34" s="238"/>
      <c r="M34" s="238"/>
      <c r="N34" s="238">
        <v>1</v>
      </c>
      <c r="O34" s="238">
        <v>155</v>
      </c>
      <c r="P34" s="682">
        <v>1.0064935064935066</v>
      </c>
      <c r="Q34" s="713">
        <v>155</v>
      </c>
    </row>
    <row r="35" spans="1:17" ht="14.4" customHeight="1" x14ac:dyDescent="0.3">
      <c r="A35" s="680" t="s">
        <v>3581</v>
      </c>
      <c r="B35" s="671" t="s">
        <v>3417</v>
      </c>
      <c r="C35" s="671" t="s">
        <v>3450</v>
      </c>
      <c r="D35" s="671" t="s">
        <v>3506</v>
      </c>
      <c r="E35" s="671" t="s">
        <v>3507</v>
      </c>
      <c r="F35" s="238">
        <v>1</v>
      </c>
      <c r="G35" s="238">
        <v>75</v>
      </c>
      <c r="H35" s="238">
        <v>1</v>
      </c>
      <c r="I35" s="238">
        <v>75</v>
      </c>
      <c r="J35" s="238"/>
      <c r="K35" s="238"/>
      <c r="L35" s="238"/>
      <c r="M35" s="238"/>
      <c r="N35" s="238"/>
      <c r="O35" s="238"/>
      <c r="P35" s="682"/>
      <c r="Q35" s="713"/>
    </row>
    <row r="36" spans="1:17" ht="14.4" customHeight="1" x14ac:dyDescent="0.3">
      <c r="A36" s="680" t="s">
        <v>528</v>
      </c>
      <c r="B36" s="671" t="s">
        <v>3417</v>
      </c>
      <c r="C36" s="671" t="s">
        <v>3450</v>
      </c>
      <c r="D36" s="671" t="s">
        <v>3457</v>
      </c>
      <c r="E36" s="671" t="s">
        <v>3458</v>
      </c>
      <c r="F36" s="238">
        <v>51</v>
      </c>
      <c r="G36" s="238">
        <v>1734</v>
      </c>
      <c r="H36" s="238">
        <v>1</v>
      </c>
      <c r="I36" s="238">
        <v>34</v>
      </c>
      <c r="J36" s="238">
        <v>53</v>
      </c>
      <c r="K36" s="238">
        <v>1802</v>
      </c>
      <c r="L36" s="238">
        <v>1.0392156862745099</v>
      </c>
      <c r="M36" s="238">
        <v>34</v>
      </c>
      <c r="N36" s="238">
        <v>47</v>
      </c>
      <c r="O36" s="238">
        <v>1598</v>
      </c>
      <c r="P36" s="682">
        <v>0.92156862745098034</v>
      </c>
      <c r="Q36" s="713">
        <v>34</v>
      </c>
    </row>
    <row r="37" spans="1:17" ht="14.4" customHeight="1" x14ac:dyDescent="0.3">
      <c r="A37" s="680" t="s">
        <v>528</v>
      </c>
      <c r="B37" s="671" t="s">
        <v>3417</v>
      </c>
      <c r="C37" s="671" t="s">
        <v>3450</v>
      </c>
      <c r="D37" s="671" t="s">
        <v>3459</v>
      </c>
      <c r="E37" s="671" t="s">
        <v>3460</v>
      </c>
      <c r="F37" s="238">
        <v>49</v>
      </c>
      <c r="G37" s="238">
        <v>245</v>
      </c>
      <c r="H37" s="238">
        <v>1</v>
      </c>
      <c r="I37" s="238">
        <v>5</v>
      </c>
      <c r="J37" s="238">
        <v>33</v>
      </c>
      <c r="K37" s="238">
        <v>165</v>
      </c>
      <c r="L37" s="238">
        <v>0.67346938775510201</v>
      </c>
      <c r="M37" s="238">
        <v>5</v>
      </c>
      <c r="N37" s="238">
        <v>19</v>
      </c>
      <c r="O37" s="238">
        <v>95</v>
      </c>
      <c r="P37" s="682">
        <v>0.38775510204081631</v>
      </c>
      <c r="Q37" s="713">
        <v>5</v>
      </c>
    </row>
    <row r="38" spans="1:17" ht="14.4" customHeight="1" x14ac:dyDescent="0.3">
      <c r="A38" s="680" t="s">
        <v>528</v>
      </c>
      <c r="B38" s="671" t="s">
        <v>3417</v>
      </c>
      <c r="C38" s="671" t="s">
        <v>3450</v>
      </c>
      <c r="D38" s="671" t="s">
        <v>3461</v>
      </c>
      <c r="E38" s="671" t="s">
        <v>3462</v>
      </c>
      <c r="F38" s="238">
        <v>1</v>
      </c>
      <c r="G38" s="238">
        <v>5</v>
      </c>
      <c r="H38" s="238">
        <v>1</v>
      </c>
      <c r="I38" s="238">
        <v>5</v>
      </c>
      <c r="J38" s="238">
        <v>1</v>
      </c>
      <c r="K38" s="238">
        <v>5</v>
      </c>
      <c r="L38" s="238">
        <v>1</v>
      </c>
      <c r="M38" s="238">
        <v>5</v>
      </c>
      <c r="N38" s="238"/>
      <c r="O38" s="238"/>
      <c r="P38" s="682"/>
      <c r="Q38" s="713"/>
    </row>
    <row r="39" spans="1:17" ht="14.4" customHeight="1" x14ac:dyDescent="0.3">
      <c r="A39" s="680" t="s">
        <v>528</v>
      </c>
      <c r="B39" s="671" t="s">
        <v>3417</v>
      </c>
      <c r="C39" s="671" t="s">
        <v>3450</v>
      </c>
      <c r="D39" s="671" t="s">
        <v>3473</v>
      </c>
      <c r="E39" s="671" t="s">
        <v>3474</v>
      </c>
      <c r="F39" s="238"/>
      <c r="G39" s="238"/>
      <c r="H39" s="238"/>
      <c r="I39" s="238"/>
      <c r="J39" s="238"/>
      <c r="K39" s="238"/>
      <c r="L39" s="238"/>
      <c r="M39" s="238"/>
      <c r="N39" s="238">
        <v>5</v>
      </c>
      <c r="O39" s="238">
        <v>8125</v>
      </c>
      <c r="P39" s="682"/>
      <c r="Q39" s="713">
        <v>1625</v>
      </c>
    </row>
    <row r="40" spans="1:17" ht="14.4" customHeight="1" x14ac:dyDescent="0.3">
      <c r="A40" s="680" t="s">
        <v>528</v>
      </c>
      <c r="B40" s="671" t="s">
        <v>3417</v>
      </c>
      <c r="C40" s="671" t="s">
        <v>3450</v>
      </c>
      <c r="D40" s="671" t="s">
        <v>3478</v>
      </c>
      <c r="E40" s="671" t="s">
        <v>3479</v>
      </c>
      <c r="F40" s="238"/>
      <c r="G40" s="238"/>
      <c r="H40" s="238"/>
      <c r="I40" s="238"/>
      <c r="J40" s="238">
        <v>1</v>
      </c>
      <c r="K40" s="238">
        <v>232</v>
      </c>
      <c r="L40" s="238"/>
      <c r="M40" s="238">
        <v>232</v>
      </c>
      <c r="N40" s="238">
        <v>14</v>
      </c>
      <c r="O40" s="238">
        <v>3248</v>
      </c>
      <c r="P40" s="682"/>
      <c r="Q40" s="713">
        <v>232</v>
      </c>
    </row>
    <row r="41" spans="1:17" ht="14.4" customHeight="1" x14ac:dyDescent="0.3">
      <c r="A41" s="680" t="s">
        <v>528</v>
      </c>
      <c r="B41" s="671" t="s">
        <v>3417</v>
      </c>
      <c r="C41" s="671" t="s">
        <v>3450</v>
      </c>
      <c r="D41" s="671" t="s">
        <v>3480</v>
      </c>
      <c r="E41" s="671" t="s">
        <v>3481</v>
      </c>
      <c r="F41" s="238"/>
      <c r="G41" s="238"/>
      <c r="H41" s="238"/>
      <c r="I41" s="238"/>
      <c r="J41" s="238"/>
      <c r="K41" s="238"/>
      <c r="L41" s="238"/>
      <c r="M41" s="238"/>
      <c r="N41" s="238">
        <v>152</v>
      </c>
      <c r="O41" s="238">
        <v>17632</v>
      </c>
      <c r="P41" s="682"/>
      <c r="Q41" s="713">
        <v>116</v>
      </c>
    </row>
    <row r="42" spans="1:17" ht="14.4" customHeight="1" x14ac:dyDescent="0.3">
      <c r="A42" s="680" t="s">
        <v>528</v>
      </c>
      <c r="B42" s="671" t="s">
        <v>3417</v>
      </c>
      <c r="C42" s="671" t="s">
        <v>3450</v>
      </c>
      <c r="D42" s="671" t="s">
        <v>3486</v>
      </c>
      <c r="E42" s="671" t="s">
        <v>3487</v>
      </c>
      <c r="F42" s="238"/>
      <c r="G42" s="238"/>
      <c r="H42" s="238"/>
      <c r="I42" s="238"/>
      <c r="J42" s="238">
        <v>1</v>
      </c>
      <c r="K42" s="238">
        <v>183</v>
      </c>
      <c r="L42" s="238"/>
      <c r="M42" s="238">
        <v>183</v>
      </c>
      <c r="N42" s="238"/>
      <c r="O42" s="238"/>
      <c r="P42" s="682"/>
      <c r="Q42" s="713"/>
    </row>
    <row r="43" spans="1:17" ht="14.4" customHeight="1" x14ac:dyDescent="0.3">
      <c r="A43" s="680" t="s">
        <v>528</v>
      </c>
      <c r="B43" s="671" t="s">
        <v>3417</v>
      </c>
      <c r="C43" s="671" t="s">
        <v>3450</v>
      </c>
      <c r="D43" s="671" t="s">
        <v>3490</v>
      </c>
      <c r="E43" s="671" t="s">
        <v>3491</v>
      </c>
      <c r="F43" s="238"/>
      <c r="G43" s="238"/>
      <c r="H43" s="238"/>
      <c r="I43" s="238"/>
      <c r="J43" s="238"/>
      <c r="K43" s="238"/>
      <c r="L43" s="238"/>
      <c r="M43" s="238"/>
      <c r="N43" s="238">
        <v>2</v>
      </c>
      <c r="O43" s="238">
        <v>1976</v>
      </c>
      <c r="P43" s="682"/>
      <c r="Q43" s="713">
        <v>988</v>
      </c>
    </row>
    <row r="44" spans="1:17" ht="14.4" customHeight="1" x14ac:dyDescent="0.3">
      <c r="A44" s="680" t="s">
        <v>528</v>
      </c>
      <c r="B44" s="671" t="s">
        <v>3417</v>
      </c>
      <c r="C44" s="671" t="s">
        <v>3450</v>
      </c>
      <c r="D44" s="671" t="s">
        <v>3494</v>
      </c>
      <c r="E44" s="671" t="s">
        <v>3495</v>
      </c>
      <c r="F44" s="238"/>
      <c r="G44" s="238"/>
      <c r="H44" s="238"/>
      <c r="I44" s="238"/>
      <c r="J44" s="238">
        <v>3</v>
      </c>
      <c r="K44" s="238">
        <v>465</v>
      </c>
      <c r="L44" s="238"/>
      <c r="M44" s="238">
        <v>155</v>
      </c>
      <c r="N44" s="238">
        <v>24</v>
      </c>
      <c r="O44" s="238">
        <v>3720</v>
      </c>
      <c r="P44" s="682"/>
      <c r="Q44" s="713">
        <v>155</v>
      </c>
    </row>
    <row r="45" spans="1:17" ht="14.4" customHeight="1" x14ac:dyDescent="0.3">
      <c r="A45" s="680" t="s">
        <v>528</v>
      </c>
      <c r="B45" s="671" t="s">
        <v>3417</v>
      </c>
      <c r="C45" s="671" t="s">
        <v>3450</v>
      </c>
      <c r="D45" s="671" t="s">
        <v>3498</v>
      </c>
      <c r="E45" s="671" t="s">
        <v>3499</v>
      </c>
      <c r="F45" s="238">
        <v>9</v>
      </c>
      <c r="G45" s="238">
        <v>0</v>
      </c>
      <c r="H45" s="238"/>
      <c r="I45" s="238">
        <v>0</v>
      </c>
      <c r="J45" s="238">
        <v>10</v>
      </c>
      <c r="K45" s="238">
        <v>0</v>
      </c>
      <c r="L45" s="238"/>
      <c r="M45" s="238">
        <v>0</v>
      </c>
      <c r="N45" s="238">
        <v>15</v>
      </c>
      <c r="O45" s="238">
        <v>0</v>
      </c>
      <c r="P45" s="682"/>
      <c r="Q45" s="713">
        <v>0</v>
      </c>
    </row>
    <row r="46" spans="1:17" ht="14.4" customHeight="1" x14ac:dyDescent="0.3">
      <c r="A46" s="680" t="s">
        <v>528</v>
      </c>
      <c r="B46" s="671" t="s">
        <v>3417</v>
      </c>
      <c r="C46" s="671" t="s">
        <v>3450</v>
      </c>
      <c r="D46" s="671" t="s">
        <v>3506</v>
      </c>
      <c r="E46" s="671" t="s">
        <v>3507</v>
      </c>
      <c r="F46" s="238"/>
      <c r="G46" s="238"/>
      <c r="H46" s="238"/>
      <c r="I46" s="238"/>
      <c r="J46" s="238">
        <v>9</v>
      </c>
      <c r="K46" s="238">
        <v>729</v>
      </c>
      <c r="L46" s="238"/>
      <c r="M46" s="238">
        <v>81</v>
      </c>
      <c r="N46" s="238">
        <v>38</v>
      </c>
      <c r="O46" s="238">
        <v>3078</v>
      </c>
      <c r="P46" s="682"/>
      <c r="Q46" s="713">
        <v>81</v>
      </c>
    </row>
    <row r="47" spans="1:17" ht="14.4" customHeight="1" x14ac:dyDescent="0.3">
      <c r="A47" s="680" t="s">
        <v>528</v>
      </c>
      <c r="B47" s="671" t="s">
        <v>3417</v>
      </c>
      <c r="C47" s="671" t="s">
        <v>3450</v>
      </c>
      <c r="D47" s="671" t="s">
        <v>3514</v>
      </c>
      <c r="E47" s="671" t="s">
        <v>3515</v>
      </c>
      <c r="F47" s="238"/>
      <c r="G47" s="238"/>
      <c r="H47" s="238"/>
      <c r="I47" s="238"/>
      <c r="J47" s="238"/>
      <c r="K47" s="238"/>
      <c r="L47" s="238"/>
      <c r="M47" s="238"/>
      <c r="N47" s="238">
        <v>1</v>
      </c>
      <c r="O47" s="238">
        <v>186</v>
      </c>
      <c r="P47" s="682"/>
      <c r="Q47" s="713">
        <v>186</v>
      </c>
    </row>
    <row r="48" spans="1:17" ht="14.4" customHeight="1" x14ac:dyDescent="0.3">
      <c r="A48" s="680" t="s">
        <v>528</v>
      </c>
      <c r="B48" s="671" t="s">
        <v>3417</v>
      </c>
      <c r="C48" s="671" t="s">
        <v>3450</v>
      </c>
      <c r="D48" s="671" t="s">
        <v>3521</v>
      </c>
      <c r="E48" s="671" t="s">
        <v>3522</v>
      </c>
      <c r="F48" s="238"/>
      <c r="G48" s="238"/>
      <c r="H48" s="238"/>
      <c r="I48" s="238"/>
      <c r="J48" s="238">
        <v>5</v>
      </c>
      <c r="K48" s="238">
        <v>3470</v>
      </c>
      <c r="L48" s="238"/>
      <c r="M48" s="238">
        <v>694</v>
      </c>
      <c r="N48" s="238">
        <v>19</v>
      </c>
      <c r="O48" s="238">
        <v>13186</v>
      </c>
      <c r="P48" s="682"/>
      <c r="Q48" s="713">
        <v>694</v>
      </c>
    </row>
    <row r="49" spans="1:17" ht="14.4" customHeight="1" x14ac:dyDescent="0.3">
      <c r="A49" s="680" t="s">
        <v>528</v>
      </c>
      <c r="B49" s="671" t="s">
        <v>3417</v>
      </c>
      <c r="C49" s="671" t="s">
        <v>3450</v>
      </c>
      <c r="D49" s="671" t="s">
        <v>3525</v>
      </c>
      <c r="E49" s="671" t="s">
        <v>3526</v>
      </c>
      <c r="F49" s="238"/>
      <c r="G49" s="238"/>
      <c r="H49" s="238"/>
      <c r="I49" s="238"/>
      <c r="J49" s="238"/>
      <c r="K49" s="238"/>
      <c r="L49" s="238"/>
      <c r="M49" s="238"/>
      <c r="N49" s="238">
        <v>1</v>
      </c>
      <c r="O49" s="238">
        <v>1277</v>
      </c>
      <c r="P49" s="682"/>
      <c r="Q49" s="713">
        <v>1277</v>
      </c>
    </row>
    <row r="50" spans="1:17" ht="14.4" customHeight="1" x14ac:dyDescent="0.3">
      <c r="A50" s="680" t="s">
        <v>528</v>
      </c>
      <c r="B50" s="671" t="s">
        <v>3417</v>
      </c>
      <c r="C50" s="671" t="s">
        <v>3450</v>
      </c>
      <c r="D50" s="671" t="s">
        <v>3529</v>
      </c>
      <c r="E50" s="671" t="s">
        <v>3530</v>
      </c>
      <c r="F50" s="238"/>
      <c r="G50" s="238"/>
      <c r="H50" s="238"/>
      <c r="I50" s="238"/>
      <c r="J50" s="238">
        <v>2</v>
      </c>
      <c r="K50" s="238">
        <v>960</v>
      </c>
      <c r="L50" s="238"/>
      <c r="M50" s="238">
        <v>480</v>
      </c>
      <c r="N50" s="238">
        <v>2</v>
      </c>
      <c r="O50" s="238">
        <v>960</v>
      </c>
      <c r="P50" s="682"/>
      <c r="Q50" s="713">
        <v>480</v>
      </c>
    </row>
    <row r="51" spans="1:17" ht="14.4" customHeight="1" x14ac:dyDescent="0.3">
      <c r="A51" s="680" t="s">
        <v>528</v>
      </c>
      <c r="B51" s="671" t="s">
        <v>3417</v>
      </c>
      <c r="C51" s="671" t="s">
        <v>3450</v>
      </c>
      <c r="D51" s="671" t="s">
        <v>3531</v>
      </c>
      <c r="E51" s="671" t="s">
        <v>3532</v>
      </c>
      <c r="F51" s="238"/>
      <c r="G51" s="238"/>
      <c r="H51" s="238"/>
      <c r="I51" s="238"/>
      <c r="J51" s="238"/>
      <c r="K51" s="238"/>
      <c r="L51" s="238"/>
      <c r="M51" s="238"/>
      <c r="N51" s="238">
        <v>2</v>
      </c>
      <c r="O51" s="238">
        <v>6998</v>
      </c>
      <c r="P51" s="682"/>
      <c r="Q51" s="713">
        <v>3499</v>
      </c>
    </row>
    <row r="52" spans="1:17" ht="14.4" customHeight="1" x14ac:dyDescent="0.3">
      <c r="A52" s="680" t="s">
        <v>528</v>
      </c>
      <c r="B52" s="671" t="s">
        <v>3417</v>
      </c>
      <c r="C52" s="671" t="s">
        <v>3450</v>
      </c>
      <c r="D52" s="671" t="s">
        <v>3535</v>
      </c>
      <c r="E52" s="671" t="s">
        <v>3536</v>
      </c>
      <c r="F52" s="238"/>
      <c r="G52" s="238"/>
      <c r="H52" s="238"/>
      <c r="I52" s="238"/>
      <c r="J52" s="238"/>
      <c r="K52" s="238"/>
      <c r="L52" s="238"/>
      <c r="M52" s="238"/>
      <c r="N52" s="238">
        <v>1</v>
      </c>
      <c r="O52" s="238">
        <v>484</v>
      </c>
      <c r="P52" s="682"/>
      <c r="Q52" s="713">
        <v>484</v>
      </c>
    </row>
    <row r="53" spans="1:17" ht="14.4" customHeight="1" x14ac:dyDescent="0.3">
      <c r="A53" s="680" t="s">
        <v>528</v>
      </c>
      <c r="B53" s="671" t="s">
        <v>3417</v>
      </c>
      <c r="C53" s="671" t="s">
        <v>3450</v>
      </c>
      <c r="D53" s="671" t="s">
        <v>3582</v>
      </c>
      <c r="E53" s="671" t="s">
        <v>3583</v>
      </c>
      <c r="F53" s="238"/>
      <c r="G53" s="238"/>
      <c r="H53" s="238"/>
      <c r="I53" s="238"/>
      <c r="J53" s="238"/>
      <c r="K53" s="238"/>
      <c r="L53" s="238"/>
      <c r="M53" s="238"/>
      <c r="N53" s="238">
        <v>1</v>
      </c>
      <c r="O53" s="238">
        <v>2489</v>
      </c>
      <c r="P53" s="682"/>
      <c r="Q53" s="713">
        <v>2489</v>
      </c>
    </row>
    <row r="54" spans="1:17" ht="14.4" customHeight="1" x14ac:dyDescent="0.3">
      <c r="A54" s="680" t="s">
        <v>528</v>
      </c>
      <c r="B54" s="671" t="s">
        <v>3584</v>
      </c>
      <c r="C54" s="671" t="s">
        <v>3450</v>
      </c>
      <c r="D54" s="671" t="s">
        <v>3585</v>
      </c>
      <c r="E54" s="671" t="s">
        <v>3586</v>
      </c>
      <c r="F54" s="238">
        <v>1</v>
      </c>
      <c r="G54" s="238">
        <v>840</v>
      </c>
      <c r="H54" s="238">
        <v>1</v>
      </c>
      <c r="I54" s="238">
        <v>840</v>
      </c>
      <c r="J54" s="238"/>
      <c r="K54" s="238"/>
      <c r="L54" s="238"/>
      <c r="M54" s="238"/>
      <c r="N54" s="238"/>
      <c r="O54" s="238"/>
      <c r="P54" s="682"/>
      <c r="Q54" s="713"/>
    </row>
    <row r="55" spans="1:17" ht="14.4" customHeight="1" x14ac:dyDescent="0.3">
      <c r="A55" s="680" t="s">
        <v>528</v>
      </c>
      <c r="B55" s="671" t="s">
        <v>3551</v>
      </c>
      <c r="C55" s="671" t="s">
        <v>3418</v>
      </c>
      <c r="D55" s="671" t="s">
        <v>3587</v>
      </c>
      <c r="E55" s="671" t="s">
        <v>851</v>
      </c>
      <c r="F55" s="238">
        <v>3</v>
      </c>
      <c r="G55" s="238">
        <v>229.32</v>
      </c>
      <c r="H55" s="238">
        <v>1</v>
      </c>
      <c r="I55" s="238">
        <v>76.44</v>
      </c>
      <c r="J55" s="238"/>
      <c r="K55" s="238"/>
      <c r="L55" s="238"/>
      <c r="M55" s="238"/>
      <c r="N55" s="238"/>
      <c r="O55" s="238"/>
      <c r="P55" s="682"/>
      <c r="Q55" s="713"/>
    </row>
    <row r="56" spans="1:17" ht="14.4" customHeight="1" x14ac:dyDescent="0.3">
      <c r="A56" s="680" t="s">
        <v>528</v>
      </c>
      <c r="B56" s="671" t="s">
        <v>3551</v>
      </c>
      <c r="C56" s="671" t="s">
        <v>3418</v>
      </c>
      <c r="D56" s="671" t="s">
        <v>3588</v>
      </c>
      <c r="E56" s="671" t="s">
        <v>851</v>
      </c>
      <c r="F56" s="238">
        <v>12.2</v>
      </c>
      <c r="G56" s="238">
        <v>1697.92</v>
      </c>
      <c r="H56" s="238">
        <v>1</v>
      </c>
      <c r="I56" s="238">
        <v>139.17377049180328</v>
      </c>
      <c r="J56" s="238">
        <v>34</v>
      </c>
      <c r="K56" s="238">
        <v>4706.2800000000007</v>
      </c>
      <c r="L56" s="238">
        <v>2.771791368262345</v>
      </c>
      <c r="M56" s="238">
        <v>138.42000000000002</v>
      </c>
      <c r="N56" s="238">
        <v>22.1</v>
      </c>
      <c r="O56" s="238">
        <v>2606.9100000000003</v>
      </c>
      <c r="P56" s="682">
        <v>1.5353550226159067</v>
      </c>
      <c r="Q56" s="713">
        <v>117.95972850678734</v>
      </c>
    </row>
    <row r="57" spans="1:17" ht="14.4" customHeight="1" x14ac:dyDescent="0.3">
      <c r="A57" s="680" t="s">
        <v>528</v>
      </c>
      <c r="B57" s="671" t="s">
        <v>3551</v>
      </c>
      <c r="C57" s="671" t="s">
        <v>3418</v>
      </c>
      <c r="D57" s="671" t="s">
        <v>3589</v>
      </c>
      <c r="E57" s="671" t="s">
        <v>3590</v>
      </c>
      <c r="F57" s="238"/>
      <c r="G57" s="238"/>
      <c r="H57" s="238"/>
      <c r="I57" s="238"/>
      <c r="J57" s="238"/>
      <c r="K57" s="238"/>
      <c r="L57" s="238"/>
      <c r="M57" s="238"/>
      <c r="N57" s="238">
        <v>2</v>
      </c>
      <c r="O57" s="238">
        <v>168.16</v>
      </c>
      <c r="P57" s="682"/>
      <c r="Q57" s="713">
        <v>84.08</v>
      </c>
    </row>
    <row r="58" spans="1:17" ht="14.4" customHeight="1" x14ac:dyDescent="0.3">
      <c r="A58" s="680" t="s">
        <v>528</v>
      </c>
      <c r="B58" s="671" t="s">
        <v>3551</v>
      </c>
      <c r="C58" s="671" t="s">
        <v>3418</v>
      </c>
      <c r="D58" s="671" t="s">
        <v>3591</v>
      </c>
      <c r="E58" s="671" t="s">
        <v>3592</v>
      </c>
      <c r="F58" s="238">
        <v>3</v>
      </c>
      <c r="G58" s="238">
        <v>253.62</v>
      </c>
      <c r="H58" s="238">
        <v>1</v>
      </c>
      <c r="I58" s="238">
        <v>84.54</v>
      </c>
      <c r="J58" s="238"/>
      <c r="K58" s="238"/>
      <c r="L58" s="238"/>
      <c r="M58" s="238"/>
      <c r="N58" s="238"/>
      <c r="O58" s="238"/>
      <c r="P58" s="682"/>
      <c r="Q58" s="713"/>
    </row>
    <row r="59" spans="1:17" ht="14.4" customHeight="1" x14ac:dyDescent="0.3">
      <c r="A59" s="680" t="s">
        <v>528</v>
      </c>
      <c r="B59" s="671" t="s">
        <v>3551</v>
      </c>
      <c r="C59" s="671" t="s">
        <v>3418</v>
      </c>
      <c r="D59" s="671" t="s">
        <v>3593</v>
      </c>
      <c r="E59" s="671" t="s">
        <v>3594</v>
      </c>
      <c r="F59" s="238">
        <v>4</v>
      </c>
      <c r="G59" s="238">
        <v>345.16</v>
      </c>
      <c r="H59" s="238">
        <v>1</v>
      </c>
      <c r="I59" s="238">
        <v>86.29</v>
      </c>
      <c r="J59" s="238">
        <v>26.1</v>
      </c>
      <c r="K59" s="238">
        <v>1513.06</v>
      </c>
      <c r="L59" s="238">
        <v>4.3836481631707027</v>
      </c>
      <c r="M59" s="238">
        <v>57.971647509578538</v>
      </c>
      <c r="N59" s="238"/>
      <c r="O59" s="238"/>
      <c r="P59" s="682"/>
      <c r="Q59" s="713"/>
    </row>
    <row r="60" spans="1:17" ht="14.4" customHeight="1" x14ac:dyDescent="0.3">
      <c r="A60" s="680" t="s">
        <v>528</v>
      </c>
      <c r="B60" s="671" t="s">
        <v>3551</v>
      </c>
      <c r="C60" s="671" t="s">
        <v>3418</v>
      </c>
      <c r="D60" s="671" t="s">
        <v>3595</v>
      </c>
      <c r="E60" s="671" t="s">
        <v>3414</v>
      </c>
      <c r="F60" s="238">
        <v>15</v>
      </c>
      <c r="G60" s="238">
        <v>34836.080000000002</v>
      </c>
      <c r="H60" s="238">
        <v>1</v>
      </c>
      <c r="I60" s="238">
        <v>2322.4053333333336</v>
      </c>
      <c r="J60" s="238">
        <v>4</v>
      </c>
      <c r="K60" s="238">
        <v>9798.01</v>
      </c>
      <c r="L60" s="238">
        <v>0.28126040587804368</v>
      </c>
      <c r="M60" s="238">
        <v>2449.5025000000001</v>
      </c>
      <c r="N60" s="238"/>
      <c r="O60" s="238"/>
      <c r="P60" s="682"/>
      <c r="Q60" s="713"/>
    </row>
    <row r="61" spans="1:17" ht="14.4" customHeight="1" x14ac:dyDescent="0.3">
      <c r="A61" s="680" t="s">
        <v>528</v>
      </c>
      <c r="B61" s="671" t="s">
        <v>3551</v>
      </c>
      <c r="C61" s="671" t="s">
        <v>3418</v>
      </c>
      <c r="D61" s="671" t="s">
        <v>3596</v>
      </c>
      <c r="E61" s="671" t="s">
        <v>836</v>
      </c>
      <c r="F61" s="238">
        <v>36.1</v>
      </c>
      <c r="G61" s="238">
        <v>13691.87</v>
      </c>
      <c r="H61" s="238">
        <v>1</v>
      </c>
      <c r="I61" s="238">
        <v>379.27617728531857</v>
      </c>
      <c r="J61" s="238">
        <v>35.199999999999996</v>
      </c>
      <c r="K61" s="238">
        <v>14208.28</v>
      </c>
      <c r="L61" s="238">
        <v>1.037716542736675</v>
      </c>
      <c r="M61" s="238">
        <v>403.64431818181822</v>
      </c>
      <c r="N61" s="238">
        <v>36.199999999999996</v>
      </c>
      <c r="O61" s="238">
        <v>14632.089999999998</v>
      </c>
      <c r="P61" s="682">
        <v>1.0686699479326052</v>
      </c>
      <c r="Q61" s="713">
        <v>404.20138121546961</v>
      </c>
    </row>
    <row r="62" spans="1:17" ht="14.4" customHeight="1" x14ac:dyDescent="0.3">
      <c r="A62" s="680" t="s">
        <v>528</v>
      </c>
      <c r="B62" s="671" t="s">
        <v>3551</v>
      </c>
      <c r="C62" s="671" t="s">
        <v>3418</v>
      </c>
      <c r="D62" s="671" t="s">
        <v>3597</v>
      </c>
      <c r="E62" s="671" t="s">
        <v>3598</v>
      </c>
      <c r="F62" s="238">
        <v>0.3</v>
      </c>
      <c r="G62" s="238">
        <v>314.66000000000003</v>
      </c>
      <c r="H62" s="238">
        <v>1</v>
      </c>
      <c r="I62" s="238">
        <v>1048.8666666666668</v>
      </c>
      <c r="J62" s="238">
        <v>0.3</v>
      </c>
      <c r="K62" s="238">
        <v>122.85</v>
      </c>
      <c r="L62" s="238">
        <v>0.39042140723320407</v>
      </c>
      <c r="M62" s="238">
        <v>409.5</v>
      </c>
      <c r="N62" s="238">
        <v>4</v>
      </c>
      <c r="O62" s="238">
        <v>1638</v>
      </c>
      <c r="P62" s="682">
        <v>5.2056187631093875</v>
      </c>
      <c r="Q62" s="713">
        <v>409.5</v>
      </c>
    </row>
    <row r="63" spans="1:17" ht="14.4" customHeight="1" x14ac:dyDescent="0.3">
      <c r="A63" s="680" t="s">
        <v>528</v>
      </c>
      <c r="B63" s="671" t="s">
        <v>3551</v>
      </c>
      <c r="C63" s="671" t="s">
        <v>3418</v>
      </c>
      <c r="D63" s="671" t="s">
        <v>3599</v>
      </c>
      <c r="E63" s="671" t="s">
        <v>3600</v>
      </c>
      <c r="F63" s="238">
        <v>7</v>
      </c>
      <c r="G63" s="238">
        <v>1092.98</v>
      </c>
      <c r="H63" s="238">
        <v>1</v>
      </c>
      <c r="I63" s="238">
        <v>156.14000000000001</v>
      </c>
      <c r="J63" s="238">
        <v>5.3</v>
      </c>
      <c r="K63" s="238">
        <v>830.48</v>
      </c>
      <c r="L63" s="238">
        <v>0.75983092096836169</v>
      </c>
      <c r="M63" s="238">
        <v>156.69433962264151</v>
      </c>
      <c r="N63" s="238"/>
      <c r="O63" s="238"/>
      <c r="P63" s="682"/>
      <c r="Q63" s="713"/>
    </row>
    <row r="64" spans="1:17" ht="14.4" customHeight="1" x14ac:dyDescent="0.3">
      <c r="A64" s="680" t="s">
        <v>528</v>
      </c>
      <c r="B64" s="671" t="s">
        <v>3551</v>
      </c>
      <c r="C64" s="671" t="s">
        <v>3418</v>
      </c>
      <c r="D64" s="671" t="s">
        <v>3601</v>
      </c>
      <c r="E64" s="671" t="s">
        <v>1466</v>
      </c>
      <c r="F64" s="238">
        <v>7.3</v>
      </c>
      <c r="G64" s="238">
        <v>4337.8</v>
      </c>
      <c r="H64" s="238">
        <v>1</v>
      </c>
      <c r="I64" s="238">
        <v>594.21917808219177</v>
      </c>
      <c r="J64" s="238">
        <v>14.32</v>
      </c>
      <c r="K64" s="238">
        <v>5438.02</v>
      </c>
      <c r="L64" s="238">
        <v>1.2536354834247776</v>
      </c>
      <c r="M64" s="238">
        <v>379.75</v>
      </c>
      <c r="N64" s="238">
        <v>17.7</v>
      </c>
      <c r="O64" s="238">
        <v>6721.59</v>
      </c>
      <c r="P64" s="682">
        <v>1.5495389367882337</v>
      </c>
      <c r="Q64" s="713">
        <v>379.75084745762712</v>
      </c>
    </row>
    <row r="65" spans="1:17" ht="14.4" customHeight="1" x14ac:dyDescent="0.3">
      <c r="A65" s="680" t="s">
        <v>528</v>
      </c>
      <c r="B65" s="671" t="s">
        <v>3551</v>
      </c>
      <c r="C65" s="671" t="s">
        <v>3418</v>
      </c>
      <c r="D65" s="671" t="s">
        <v>3602</v>
      </c>
      <c r="E65" s="671" t="s">
        <v>1472</v>
      </c>
      <c r="F65" s="238">
        <v>96.1</v>
      </c>
      <c r="G65" s="238">
        <v>6926.41</v>
      </c>
      <c r="H65" s="238">
        <v>1</v>
      </c>
      <c r="I65" s="238">
        <v>72.075026014568166</v>
      </c>
      <c r="J65" s="238">
        <v>175.4</v>
      </c>
      <c r="K65" s="238">
        <v>7182.6200000000008</v>
      </c>
      <c r="L65" s="238">
        <v>1.0369903023355536</v>
      </c>
      <c r="M65" s="238">
        <v>40.949942987457241</v>
      </c>
      <c r="N65" s="238">
        <v>322</v>
      </c>
      <c r="O65" s="238">
        <v>16364.25</v>
      </c>
      <c r="P65" s="682">
        <v>2.3625875453517766</v>
      </c>
      <c r="Q65" s="713">
        <v>50.820652173913047</v>
      </c>
    </row>
    <row r="66" spans="1:17" ht="14.4" customHeight="1" x14ac:dyDescent="0.3">
      <c r="A66" s="680" t="s">
        <v>528</v>
      </c>
      <c r="B66" s="671" t="s">
        <v>3551</v>
      </c>
      <c r="C66" s="671" t="s">
        <v>3418</v>
      </c>
      <c r="D66" s="671" t="s">
        <v>3603</v>
      </c>
      <c r="E66" s="671" t="s">
        <v>3604</v>
      </c>
      <c r="F66" s="238"/>
      <c r="G66" s="238"/>
      <c r="H66" s="238"/>
      <c r="I66" s="238"/>
      <c r="J66" s="238"/>
      <c r="K66" s="238"/>
      <c r="L66" s="238"/>
      <c r="M66" s="238"/>
      <c r="N66" s="238">
        <v>4.0999999999999996</v>
      </c>
      <c r="O66" s="238">
        <v>16096.19</v>
      </c>
      <c r="P66" s="682"/>
      <c r="Q66" s="713">
        <v>3925.9000000000005</v>
      </c>
    </row>
    <row r="67" spans="1:17" ht="14.4" customHeight="1" x14ac:dyDescent="0.3">
      <c r="A67" s="680" t="s">
        <v>528</v>
      </c>
      <c r="B67" s="671" t="s">
        <v>3551</v>
      </c>
      <c r="C67" s="671" t="s">
        <v>3418</v>
      </c>
      <c r="D67" s="671" t="s">
        <v>3605</v>
      </c>
      <c r="E67" s="671" t="s">
        <v>3606</v>
      </c>
      <c r="F67" s="238"/>
      <c r="G67" s="238"/>
      <c r="H67" s="238"/>
      <c r="I67" s="238"/>
      <c r="J67" s="238"/>
      <c r="K67" s="238"/>
      <c r="L67" s="238"/>
      <c r="M67" s="238"/>
      <c r="N67" s="238">
        <v>1</v>
      </c>
      <c r="O67" s="238">
        <v>4511.05</v>
      </c>
      <c r="P67" s="682"/>
      <c r="Q67" s="713">
        <v>4511.05</v>
      </c>
    </row>
    <row r="68" spans="1:17" ht="14.4" customHeight="1" x14ac:dyDescent="0.3">
      <c r="A68" s="680" t="s">
        <v>528</v>
      </c>
      <c r="B68" s="671" t="s">
        <v>3551</v>
      </c>
      <c r="C68" s="671" t="s">
        <v>3418</v>
      </c>
      <c r="D68" s="671" t="s">
        <v>3607</v>
      </c>
      <c r="E68" s="671" t="s">
        <v>3608</v>
      </c>
      <c r="F68" s="238"/>
      <c r="G68" s="238"/>
      <c r="H68" s="238"/>
      <c r="I68" s="238"/>
      <c r="J68" s="238"/>
      <c r="K68" s="238"/>
      <c r="L68" s="238"/>
      <c r="M68" s="238"/>
      <c r="N68" s="238">
        <v>1</v>
      </c>
      <c r="O68" s="238">
        <v>9022.09</v>
      </c>
      <c r="P68" s="682"/>
      <c r="Q68" s="713">
        <v>9022.09</v>
      </c>
    </row>
    <row r="69" spans="1:17" ht="14.4" customHeight="1" x14ac:dyDescent="0.3">
      <c r="A69" s="680" t="s">
        <v>528</v>
      </c>
      <c r="B69" s="671" t="s">
        <v>3551</v>
      </c>
      <c r="C69" s="671" t="s">
        <v>3418</v>
      </c>
      <c r="D69" s="671" t="s">
        <v>3609</v>
      </c>
      <c r="E69" s="671" t="s">
        <v>806</v>
      </c>
      <c r="F69" s="238"/>
      <c r="G69" s="238"/>
      <c r="H69" s="238"/>
      <c r="I69" s="238"/>
      <c r="J69" s="238">
        <v>2.2999999999999998</v>
      </c>
      <c r="K69" s="238">
        <v>223.01</v>
      </c>
      <c r="L69" s="238"/>
      <c r="M69" s="238">
        <v>96.960869565217394</v>
      </c>
      <c r="N69" s="238"/>
      <c r="O69" s="238"/>
      <c r="P69" s="682"/>
      <c r="Q69" s="713"/>
    </row>
    <row r="70" spans="1:17" ht="14.4" customHeight="1" x14ac:dyDescent="0.3">
      <c r="A70" s="680" t="s">
        <v>528</v>
      </c>
      <c r="B70" s="671" t="s">
        <v>3551</v>
      </c>
      <c r="C70" s="671" t="s">
        <v>3418</v>
      </c>
      <c r="D70" s="671" t="s">
        <v>3610</v>
      </c>
      <c r="E70" s="671" t="s">
        <v>3611</v>
      </c>
      <c r="F70" s="238">
        <v>1</v>
      </c>
      <c r="G70" s="238">
        <v>1301.17</v>
      </c>
      <c r="H70" s="238">
        <v>1</v>
      </c>
      <c r="I70" s="238">
        <v>1301.17</v>
      </c>
      <c r="J70" s="238">
        <v>2</v>
      </c>
      <c r="K70" s="238">
        <v>2691.76</v>
      </c>
      <c r="L70" s="238">
        <v>2.0687227648962088</v>
      </c>
      <c r="M70" s="238">
        <v>1345.88</v>
      </c>
      <c r="N70" s="238"/>
      <c r="O70" s="238"/>
      <c r="P70" s="682"/>
      <c r="Q70" s="713"/>
    </row>
    <row r="71" spans="1:17" ht="14.4" customHeight="1" x14ac:dyDescent="0.3">
      <c r="A71" s="680" t="s">
        <v>528</v>
      </c>
      <c r="B71" s="671" t="s">
        <v>3551</v>
      </c>
      <c r="C71" s="671" t="s">
        <v>3418</v>
      </c>
      <c r="D71" s="671" t="s">
        <v>3612</v>
      </c>
      <c r="E71" s="671" t="s">
        <v>851</v>
      </c>
      <c r="F71" s="238">
        <v>7.23</v>
      </c>
      <c r="G71" s="238">
        <v>4536.95</v>
      </c>
      <c r="H71" s="238">
        <v>1</v>
      </c>
      <c r="I71" s="238">
        <v>627.51728907330562</v>
      </c>
      <c r="J71" s="238">
        <v>70.94</v>
      </c>
      <c r="K71" s="238">
        <v>48247.280000000006</v>
      </c>
      <c r="L71" s="238">
        <v>10.63429837225449</v>
      </c>
      <c r="M71" s="238">
        <v>680.11389906963643</v>
      </c>
      <c r="N71" s="238">
        <v>17.659999999999997</v>
      </c>
      <c r="O71" s="238">
        <v>12020.630000000001</v>
      </c>
      <c r="P71" s="682">
        <v>2.6494958066542504</v>
      </c>
      <c r="Q71" s="713">
        <v>680.66987542468871</v>
      </c>
    </row>
    <row r="72" spans="1:17" ht="14.4" customHeight="1" x14ac:dyDescent="0.3">
      <c r="A72" s="680" t="s">
        <v>528</v>
      </c>
      <c r="B72" s="671" t="s">
        <v>3551</v>
      </c>
      <c r="C72" s="671" t="s">
        <v>3418</v>
      </c>
      <c r="D72" s="671" t="s">
        <v>3613</v>
      </c>
      <c r="E72" s="671" t="s">
        <v>3614</v>
      </c>
      <c r="F72" s="238"/>
      <c r="G72" s="238"/>
      <c r="H72" s="238"/>
      <c r="I72" s="238"/>
      <c r="J72" s="238"/>
      <c r="K72" s="238"/>
      <c r="L72" s="238"/>
      <c r="M72" s="238"/>
      <c r="N72" s="238">
        <v>2.6</v>
      </c>
      <c r="O72" s="238">
        <v>5612.36</v>
      </c>
      <c r="P72" s="682"/>
      <c r="Q72" s="713">
        <v>2158.6</v>
      </c>
    </row>
    <row r="73" spans="1:17" ht="14.4" customHeight="1" x14ac:dyDescent="0.3">
      <c r="A73" s="680" t="s">
        <v>528</v>
      </c>
      <c r="B73" s="671" t="s">
        <v>3551</v>
      </c>
      <c r="C73" s="671" t="s">
        <v>3418</v>
      </c>
      <c r="D73" s="671" t="s">
        <v>3615</v>
      </c>
      <c r="E73" s="671" t="s">
        <v>1400</v>
      </c>
      <c r="F73" s="238"/>
      <c r="G73" s="238"/>
      <c r="H73" s="238"/>
      <c r="I73" s="238"/>
      <c r="J73" s="238"/>
      <c r="K73" s="238"/>
      <c r="L73" s="238"/>
      <c r="M73" s="238"/>
      <c r="N73" s="238">
        <v>12</v>
      </c>
      <c r="O73" s="238">
        <v>29458.080000000002</v>
      </c>
      <c r="P73" s="682"/>
      <c r="Q73" s="713">
        <v>2454.84</v>
      </c>
    </row>
    <row r="74" spans="1:17" ht="14.4" customHeight="1" x14ac:dyDescent="0.3">
      <c r="A74" s="680" t="s">
        <v>528</v>
      </c>
      <c r="B74" s="671" t="s">
        <v>3551</v>
      </c>
      <c r="C74" s="671" t="s">
        <v>3418</v>
      </c>
      <c r="D74" s="671" t="s">
        <v>3616</v>
      </c>
      <c r="E74" s="671" t="s">
        <v>3617</v>
      </c>
      <c r="F74" s="238"/>
      <c r="G74" s="238"/>
      <c r="H74" s="238"/>
      <c r="I74" s="238"/>
      <c r="J74" s="238"/>
      <c r="K74" s="238"/>
      <c r="L74" s="238"/>
      <c r="M74" s="238"/>
      <c r="N74" s="238">
        <v>8.6</v>
      </c>
      <c r="O74" s="238">
        <v>3471.14</v>
      </c>
      <c r="P74" s="682"/>
      <c r="Q74" s="713">
        <v>403.62093023255812</v>
      </c>
    </row>
    <row r="75" spans="1:17" ht="14.4" customHeight="1" x14ac:dyDescent="0.3">
      <c r="A75" s="680" t="s">
        <v>528</v>
      </c>
      <c r="B75" s="671" t="s">
        <v>3551</v>
      </c>
      <c r="C75" s="671" t="s">
        <v>3418</v>
      </c>
      <c r="D75" s="671" t="s">
        <v>3618</v>
      </c>
      <c r="E75" s="671" t="s">
        <v>814</v>
      </c>
      <c r="F75" s="238"/>
      <c r="G75" s="238"/>
      <c r="H75" s="238"/>
      <c r="I75" s="238"/>
      <c r="J75" s="238">
        <v>6.1999999999999993</v>
      </c>
      <c r="K75" s="238">
        <v>7129.74</v>
      </c>
      <c r="L75" s="238"/>
      <c r="M75" s="238">
        <v>1149.9580645161291</v>
      </c>
      <c r="N75" s="238"/>
      <c r="O75" s="238"/>
      <c r="P75" s="682"/>
      <c r="Q75" s="713"/>
    </row>
    <row r="76" spans="1:17" ht="14.4" customHeight="1" x14ac:dyDescent="0.3">
      <c r="A76" s="680" t="s">
        <v>528</v>
      </c>
      <c r="B76" s="671" t="s">
        <v>3551</v>
      </c>
      <c r="C76" s="671" t="s">
        <v>3619</v>
      </c>
      <c r="D76" s="671" t="s">
        <v>3620</v>
      </c>
      <c r="E76" s="671" t="s">
        <v>3621</v>
      </c>
      <c r="F76" s="238">
        <v>24</v>
      </c>
      <c r="G76" s="238">
        <v>42771.840000000004</v>
      </c>
      <c r="H76" s="238">
        <v>1</v>
      </c>
      <c r="I76" s="238">
        <v>1782.16</v>
      </c>
      <c r="J76" s="238">
        <v>49</v>
      </c>
      <c r="K76" s="238">
        <v>90091.66</v>
      </c>
      <c r="L76" s="238">
        <v>2.106331174903862</v>
      </c>
      <c r="M76" s="238">
        <v>1838.6053061224491</v>
      </c>
      <c r="N76" s="238">
        <v>29</v>
      </c>
      <c r="O76" s="238">
        <v>54101.82</v>
      </c>
      <c r="P76" s="682">
        <v>1.2648934439107598</v>
      </c>
      <c r="Q76" s="713">
        <v>1865.58</v>
      </c>
    </row>
    <row r="77" spans="1:17" ht="14.4" customHeight="1" x14ac:dyDescent="0.3">
      <c r="A77" s="680" t="s">
        <v>528</v>
      </c>
      <c r="B77" s="671" t="s">
        <v>3551</v>
      </c>
      <c r="C77" s="671" t="s">
        <v>3619</v>
      </c>
      <c r="D77" s="671" t="s">
        <v>3622</v>
      </c>
      <c r="E77" s="671" t="s">
        <v>3623</v>
      </c>
      <c r="F77" s="238">
        <v>1</v>
      </c>
      <c r="G77" s="238">
        <v>2579.8200000000002</v>
      </c>
      <c r="H77" s="238">
        <v>1</v>
      </c>
      <c r="I77" s="238">
        <v>2579.8200000000002</v>
      </c>
      <c r="J77" s="238"/>
      <c r="K77" s="238"/>
      <c r="L77" s="238"/>
      <c r="M77" s="238"/>
      <c r="N77" s="238"/>
      <c r="O77" s="238"/>
      <c r="P77" s="682"/>
      <c r="Q77" s="713"/>
    </row>
    <row r="78" spans="1:17" ht="14.4" customHeight="1" x14ac:dyDescent="0.3">
      <c r="A78" s="680" t="s">
        <v>528</v>
      </c>
      <c r="B78" s="671" t="s">
        <v>3551</v>
      </c>
      <c r="C78" s="671" t="s">
        <v>3619</v>
      </c>
      <c r="D78" s="671" t="s">
        <v>3624</v>
      </c>
      <c r="E78" s="671" t="s">
        <v>3625</v>
      </c>
      <c r="F78" s="238"/>
      <c r="G78" s="238"/>
      <c r="H78" s="238"/>
      <c r="I78" s="238"/>
      <c r="J78" s="238">
        <v>3</v>
      </c>
      <c r="K78" s="238">
        <v>5416.5</v>
      </c>
      <c r="L78" s="238"/>
      <c r="M78" s="238">
        <v>1805.5</v>
      </c>
      <c r="N78" s="238"/>
      <c r="O78" s="238"/>
      <c r="P78" s="682"/>
      <c r="Q78" s="713"/>
    </row>
    <row r="79" spans="1:17" ht="14.4" customHeight="1" x14ac:dyDescent="0.3">
      <c r="A79" s="680" t="s">
        <v>528</v>
      </c>
      <c r="B79" s="671" t="s">
        <v>3551</v>
      </c>
      <c r="C79" s="671" t="s">
        <v>3619</v>
      </c>
      <c r="D79" s="671" t="s">
        <v>3626</v>
      </c>
      <c r="E79" s="671" t="s">
        <v>3627</v>
      </c>
      <c r="F79" s="238">
        <v>0.1</v>
      </c>
      <c r="G79" s="238">
        <v>85.97</v>
      </c>
      <c r="H79" s="238">
        <v>1</v>
      </c>
      <c r="I79" s="238">
        <v>859.69999999999993</v>
      </c>
      <c r="J79" s="238">
        <v>14</v>
      </c>
      <c r="K79" s="238">
        <v>12811.34</v>
      </c>
      <c r="L79" s="238">
        <v>149.02105385599629</v>
      </c>
      <c r="M79" s="238">
        <v>915.09571428571428</v>
      </c>
      <c r="N79" s="238"/>
      <c r="O79" s="238"/>
      <c r="P79" s="682"/>
      <c r="Q79" s="713"/>
    </row>
    <row r="80" spans="1:17" ht="14.4" customHeight="1" x14ac:dyDescent="0.3">
      <c r="A80" s="680" t="s">
        <v>528</v>
      </c>
      <c r="B80" s="671" t="s">
        <v>3551</v>
      </c>
      <c r="C80" s="671" t="s">
        <v>3424</v>
      </c>
      <c r="D80" s="671" t="s">
        <v>3628</v>
      </c>
      <c r="E80" s="671" t="s">
        <v>3629</v>
      </c>
      <c r="F80" s="238">
        <v>2</v>
      </c>
      <c r="G80" s="238">
        <v>1190.78</v>
      </c>
      <c r="H80" s="238">
        <v>1</v>
      </c>
      <c r="I80" s="238">
        <v>595.39</v>
      </c>
      <c r="J80" s="238"/>
      <c r="K80" s="238"/>
      <c r="L80" s="238"/>
      <c r="M80" s="238"/>
      <c r="N80" s="238"/>
      <c r="O80" s="238"/>
      <c r="P80" s="682"/>
      <c r="Q80" s="713"/>
    </row>
    <row r="81" spans="1:17" ht="14.4" customHeight="1" x14ac:dyDescent="0.3">
      <c r="A81" s="680" t="s">
        <v>528</v>
      </c>
      <c r="B81" s="671" t="s">
        <v>3551</v>
      </c>
      <c r="C81" s="671" t="s">
        <v>3424</v>
      </c>
      <c r="D81" s="671" t="s">
        <v>3630</v>
      </c>
      <c r="E81" s="671" t="s">
        <v>3631</v>
      </c>
      <c r="F81" s="238"/>
      <c r="G81" s="238"/>
      <c r="H81" s="238"/>
      <c r="I81" s="238"/>
      <c r="J81" s="238">
        <v>3</v>
      </c>
      <c r="K81" s="238">
        <v>1822.23</v>
      </c>
      <c r="L81" s="238"/>
      <c r="M81" s="238">
        <v>607.41</v>
      </c>
      <c r="N81" s="238">
        <v>2</v>
      </c>
      <c r="O81" s="238">
        <v>1214.82</v>
      </c>
      <c r="P81" s="682"/>
      <c r="Q81" s="713">
        <v>607.41</v>
      </c>
    </row>
    <row r="82" spans="1:17" ht="14.4" customHeight="1" x14ac:dyDescent="0.3">
      <c r="A82" s="680" t="s">
        <v>528</v>
      </c>
      <c r="B82" s="671" t="s">
        <v>3551</v>
      </c>
      <c r="C82" s="671" t="s">
        <v>3424</v>
      </c>
      <c r="D82" s="671" t="s">
        <v>3632</v>
      </c>
      <c r="E82" s="671" t="s">
        <v>3633</v>
      </c>
      <c r="F82" s="238"/>
      <c r="G82" s="238"/>
      <c r="H82" s="238"/>
      <c r="I82" s="238"/>
      <c r="J82" s="238">
        <v>1</v>
      </c>
      <c r="K82" s="238">
        <v>13068.03</v>
      </c>
      <c r="L82" s="238"/>
      <c r="M82" s="238">
        <v>13068.03</v>
      </c>
      <c r="N82" s="238">
        <v>1</v>
      </c>
      <c r="O82" s="238">
        <v>13068.03</v>
      </c>
      <c r="P82" s="682"/>
      <c r="Q82" s="713">
        <v>13068.03</v>
      </c>
    </row>
    <row r="83" spans="1:17" ht="14.4" customHeight="1" x14ac:dyDescent="0.3">
      <c r="A83" s="680" t="s">
        <v>528</v>
      </c>
      <c r="B83" s="671" t="s">
        <v>3551</v>
      </c>
      <c r="C83" s="671" t="s">
        <v>3424</v>
      </c>
      <c r="D83" s="671" t="s">
        <v>3634</v>
      </c>
      <c r="E83" s="671" t="s">
        <v>3635</v>
      </c>
      <c r="F83" s="238">
        <v>3</v>
      </c>
      <c r="G83" s="238">
        <v>33690.120000000003</v>
      </c>
      <c r="H83" s="238">
        <v>1</v>
      </c>
      <c r="I83" s="238">
        <v>11230.04</v>
      </c>
      <c r="J83" s="238">
        <v>2</v>
      </c>
      <c r="K83" s="238">
        <v>22460.080000000002</v>
      </c>
      <c r="L83" s="238">
        <v>0.66666666666666663</v>
      </c>
      <c r="M83" s="238">
        <v>11230.04</v>
      </c>
      <c r="N83" s="238">
        <v>2</v>
      </c>
      <c r="O83" s="238">
        <v>22460.080000000002</v>
      </c>
      <c r="P83" s="682">
        <v>0.66666666666666663</v>
      </c>
      <c r="Q83" s="713">
        <v>11230.04</v>
      </c>
    </row>
    <row r="84" spans="1:17" ht="14.4" customHeight="1" x14ac:dyDescent="0.3">
      <c r="A84" s="680" t="s">
        <v>528</v>
      </c>
      <c r="B84" s="671" t="s">
        <v>3551</v>
      </c>
      <c r="C84" s="671" t="s">
        <v>3424</v>
      </c>
      <c r="D84" s="671" t="s">
        <v>3636</v>
      </c>
      <c r="E84" s="671" t="s">
        <v>3637</v>
      </c>
      <c r="F84" s="238">
        <v>43</v>
      </c>
      <c r="G84" s="238">
        <v>598266.74000000022</v>
      </c>
      <c r="H84" s="238">
        <v>1</v>
      </c>
      <c r="I84" s="238">
        <v>13913.180000000006</v>
      </c>
      <c r="J84" s="238">
        <v>26</v>
      </c>
      <c r="K84" s="238">
        <v>361742.67999999993</v>
      </c>
      <c r="L84" s="238">
        <v>0.60465116279069731</v>
      </c>
      <c r="M84" s="238">
        <v>13913.179999999997</v>
      </c>
      <c r="N84" s="238">
        <v>20</v>
      </c>
      <c r="O84" s="238">
        <v>278263.59999999998</v>
      </c>
      <c r="P84" s="682">
        <v>0.46511627906976721</v>
      </c>
      <c r="Q84" s="713">
        <v>13913.179999999998</v>
      </c>
    </row>
    <row r="85" spans="1:17" ht="14.4" customHeight="1" x14ac:dyDescent="0.3">
      <c r="A85" s="680" t="s">
        <v>528</v>
      </c>
      <c r="B85" s="671" t="s">
        <v>3551</v>
      </c>
      <c r="C85" s="671" t="s">
        <v>3424</v>
      </c>
      <c r="D85" s="671" t="s">
        <v>3638</v>
      </c>
      <c r="E85" s="671" t="s">
        <v>3639</v>
      </c>
      <c r="F85" s="238"/>
      <c r="G85" s="238"/>
      <c r="H85" s="238"/>
      <c r="I85" s="238"/>
      <c r="J85" s="238">
        <v>3</v>
      </c>
      <c r="K85" s="238">
        <v>8500.26</v>
      </c>
      <c r="L85" s="238"/>
      <c r="M85" s="238">
        <v>2833.42</v>
      </c>
      <c r="N85" s="238">
        <v>2</v>
      </c>
      <c r="O85" s="238">
        <v>5666.84</v>
      </c>
      <c r="P85" s="682"/>
      <c r="Q85" s="713">
        <v>2833.42</v>
      </c>
    </row>
    <row r="86" spans="1:17" ht="14.4" customHeight="1" x14ac:dyDescent="0.3">
      <c r="A86" s="680" t="s">
        <v>528</v>
      </c>
      <c r="B86" s="671" t="s">
        <v>3551</v>
      </c>
      <c r="C86" s="671" t="s">
        <v>3424</v>
      </c>
      <c r="D86" s="671" t="s">
        <v>3640</v>
      </c>
      <c r="E86" s="671" t="s">
        <v>3641</v>
      </c>
      <c r="F86" s="238">
        <v>15</v>
      </c>
      <c r="G86" s="238">
        <v>407477.39999999991</v>
      </c>
      <c r="H86" s="238">
        <v>1</v>
      </c>
      <c r="I86" s="238">
        <v>27165.159999999993</v>
      </c>
      <c r="J86" s="238">
        <v>17</v>
      </c>
      <c r="K86" s="238">
        <v>461807.72</v>
      </c>
      <c r="L86" s="238">
        <v>1.1333333333333335</v>
      </c>
      <c r="M86" s="238">
        <v>27165.16</v>
      </c>
      <c r="N86" s="238">
        <v>8</v>
      </c>
      <c r="O86" s="238">
        <v>217321.28</v>
      </c>
      <c r="P86" s="682">
        <v>0.53333333333333344</v>
      </c>
      <c r="Q86" s="713">
        <v>27165.16</v>
      </c>
    </row>
    <row r="87" spans="1:17" ht="14.4" customHeight="1" x14ac:dyDescent="0.3">
      <c r="A87" s="680" t="s">
        <v>528</v>
      </c>
      <c r="B87" s="671" t="s">
        <v>3551</v>
      </c>
      <c r="C87" s="671" t="s">
        <v>3424</v>
      </c>
      <c r="D87" s="671" t="s">
        <v>3642</v>
      </c>
      <c r="E87" s="671" t="s">
        <v>3643</v>
      </c>
      <c r="F87" s="238">
        <v>6</v>
      </c>
      <c r="G87" s="238">
        <v>93564.96</v>
      </c>
      <c r="H87" s="238">
        <v>1</v>
      </c>
      <c r="I87" s="238">
        <v>15594.160000000002</v>
      </c>
      <c r="J87" s="238">
        <v>13</v>
      </c>
      <c r="K87" s="238">
        <v>202724.08000000002</v>
      </c>
      <c r="L87" s="238">
        <v>2.1666666666666665</v>
      </c>
      <c r="M87" s="238">
        <v>15594.160000000002</v>
      </c>
      <c r="N87" s="238">
        <v>10</v>
      </c>
      <c r="O87" s="238">
        <v>155941.59999999998</v>
      </c>
      <c r="P87" s="682">
        <v>1.6666666666666663</v>
      </c>
      <c r="Q87" s="713">
        <v>15594.159999999998</v>
      </c>
    </row>
    <row r="88" spans="1:17" ht="14.4" customHeight="1" x14ac:dyDescent="0.3">
      <c r="A88" s="680" t="s">
        <v>528</v>
      </c>
      <c r="B88" s="671" t="s">
        <v>3551</v>
      </c>
      <c r="C88" s="671" t="s">
        <v>3424</v>
      </c>
      <c r="D88" s="671" t="s">
        <v>3644</v>
      </c>
      <c r="E88" s="671" t="s">
        <v>3645</v>
      </c>
      <c r="F88" s="238">
        <v>6</v>
      </c>
      <c r="G88" s="238">
        <v>22211.34</v>
      </c>
      <c r="H88" s="238">
        <v>1</v>
      </c>
      <c r="I88" s="238">
        <v>3701.89</v>
      </c>
      <c r="J88" s="238">
        <v>8</v>
      </c>
      <c r="K88" s="238">
        <v>29615.119999999999</v>
      </c>
      <c r="L88" s="238">
        <v>1.3333333333333333</v>
      </c>
      <c r="M88" s="238">
        <v>3701.89</v>
      </c>
      <c r="N88" s="238">
        <v>6</v>
      </c>
      <c r="O88" s="238">
        <v>22211.34</v>
      </c>
      <c r="P88" s="682">
        <v>1</v>
      </c>
      <c r="Q88" s="713">
        <v>3701.89</v>
      </c>
    </row>
    <row r="89" spans="1:17" ht="14.4" customHeight="1" x14ac:dyDescent="0.3">
      <c r="A89" s="680" t="s">
        <v>528</v>
      </c>
      <c r="B89" s="671" t="s">
        <v>3551</v>
      </c>
      <c r="C89" s="671" t="s">
        <v>3424</v>
      </c>
      <c r="D89" s="671" t="s">
        <v>3646</v>
      </c>
      <c r="E89" s="671" t="s">
        <v>3647</v>
      </c>
      <c r="F89" s="238">
        <v>41</v>
      </c>
      <c r="G89" s="238">
        <v>76950.85000000002</v>
      </c>
      <c r="H89" s="238">
        <v>1</v>
      </c>
      <c r="I89" s="238">
        <v>1876.8500000000006</v>
      </c>
      <c r="J89" s="238">
        <v>26</v>
      </c>
      <c r="K89" s="238">
        <v>48798.1</v>
      </c>
      <c r="L89" s="238">
        <v>0.63414634146341442</v>
      </c>
      <c r="M89" s="238">
        <v>1876.85</v>
      </c>
      <c r="N89" s="238">
        <v>18</v>
      </c>
      <c r="O89" s="238">
        <v>33783.300000000003</v>
      </c>
      <c r="P89" s="682">
        <v>0.43902439024390238</v>
      </c>
      <c r="Q89" s="713">
        <v>1876.8500000000001</v>
      </c>
    </row>
    <row r="90" spans="1:17" ht="14.4" customHeight="1" x14ac:dyDescent="0.3">
      <c r="A90" s="680" t="s">
        <v>528</v>
      </c>
      <c r="B90" s="671" t="s">
        <v>3551</v>
      </c>
      <c r="C90" s="671" t="s">
        <v>3424</v>
      </c>
      <c r="D90" s="671" t="s">
        <v>3648</v>
      </c>
      <c r="E90" s="671" t="s">
        <v>3649</v>
      </c>
      <c r="F90" s="238"/>
      <c r="G90" s="238"/>
      <c r="H90" s="238"/>
      <c r="I90" s="238"/>
      <c r="J90" s="238">
        <v>3</v>
      </c>
      <c r="K90" s="238">
        <v>31044</v>
      </c>
      <c r="L90" s="238"/>
      <c r="M90" s="238">
        <v>10348</v>
      </c>
      <c r="N90" s="238">
        <v>1</v>
      </c>
      <c r="O90" s="238">
        <v>10348</v>
      </c>
      <c r="P90" s="682"/>
      <c r="Q90" s="713">
        <v>10348</v>
      </c>
    </row>
    <row r="91" spans="1:17" ht="14.4" customHeight="1" x14ac:dyDescent="0.3">
      <c r="A91" s="680" t="s">
        <v>528</v>
      </c>
      <c r="B91" s="671" t="s">
        <v>3551</v>
      </c>
      <c r="C91" s="671" t="s">
        <v>3424</v>
      </c>
      <c r="D91" s="671" t="s">
        <v>3650</v>
      </c>
      <c r="E91" s="671" t="s">
        <v>3651</v>
      </c>
      <c r="F91" s="238">
        <v>1</v>
      </c>
      <c r="G91" s="238">
        <v>9856</v>
      </c>
      <c r="H91" s="238">
        <v>1</v>
      </c>
      <c r="I91" s="238">
        <v>9856</v>
      </c>
      <c r="J91" s="238"/>
      <c r="K91" s="238"/>
      <c r="L91" s="238"/>
      <c r="M91" s="238"/>
      <c r="N91" s="238">
        <v>1</v>
      </c>
      <c r="O91" s="238">
        <v>10348</v>
      </c>
      <c r="P91" s="682">
        <v>1.0499188311688312</v>
      </c>
      <c r="Q91" s="713">
        <v>10348</v>
      </c>
    </row>
    <row r="92" spans="1:17" ht="14.4" customHeight="1" x14ac:dyDescent="0.3">
      <c r="A92" s="680" t="s">
        <v>528</v>
      </c>
      <c r="B92" s="671" t="s">
        <v>3551</v>
      </c>
      <c r="C92" s="671" t="s">
        <v>3424</v>
      </c>
      <c r="D92" s="671" t="s">
        <v>3652</v>
      </c>
      <c r="E92" s="671" t="s">
        <v>3653</v>
      </c>
      <c r="F92" s="238"/>
      <c r="G92" s="238"/>
      <c r="H92" s="238"/>
      <c r="I92" s="238"/>
      <c r="J92" s="238"/>
      <c r="K92" s="238"/>
      <c r="L92" s="238"/>
      <c r="M92" s="238"/>
      <c r="N92" s="238">
        <v>2</v>
      </c>
      <c r="O92" s="238">
        <v>20696</v>
      </c>
      <c r="P92" s="682"/>
      <c r="Q92" s="713">
        <v>10348</v>
      </c>
    </row>
    <row r="93" spans="1:17" ht="14.4" customHeight="1" x14ac:dyDescent="0.3">
      <c r="A93" s="680" t="s">
        <v>528</v>
      </c>
      <c r="B93" s="671" t="s">
        <v>3551</v>
      </c>
      <c r="C93" s="671" t="s">
        <v>3424</v>
      </c>
      <c r="D93" s="671" t="s">
        <v>3654</v>
      </c>
      <c r="E93" s="671" t="s">
        <v>3655</v>
      </c>
      <c r="F93" s="238"/>
      <c r="G93" s="238"/>
      <c r="H93" s="238"/>
      <c r="I93" s="238"/>
      <c r="J93" s="238">
        <v>1</v>
      </c>
      <c r="K93" s="238">
        <v>11934</v>
      </c>
      <c r="L93" s="238"/>
      <c r="M93" s="238">
        <v>11934</v>
      </c>
      <c r="N93" s="238"/>
      <c r="O93" s="238"/>
      <c r="P93" s="682"/>
      <c r="Q93" s="713"/>
    </row>
    <row r="94" spans="1:17" ht="14.4" customHeight="1" x14ac:dyDescent="0.3">
      <c r="A94" s="680" t="s">
        <v>528</v>
      </c>
      <c r="B94" s="671" t="s">
        <v>3551</v>
      </c>
      <c r="C94" s="671" t="s">
        <v>3424</v>
      </c>
      <c r="D94" s="671" t="s">
        <v>3656</v>
      </c>
      <c r="E94" s="671" t="s">
        <v>3657</v>
      </c>
      <c r="F94" s="238"/>
      <c r="G94" s="238"/>
      <c r="H94" s="238"/>
      <c r="I94" s="238"/>
      <c r="J94" s="238">
        <v>1</v>
      </c>
      <c r="K94" s="238">
        <v>418</v>
      </c>
      <c r="L94" s="238"/>
      <c r="M94" s="238">
        <v>418</v>
      </c>
      <c r="N94" s="238"/>
      <c r="O94" s="238"/>
      <c r="P94" s="682"/>
      <c r="Q94" s="713"/>
    </row>
    <row r="95" spans="1:17" ht="14.4" customHeight="1" x14ac:dyDescent="0.3">
      <c r="A95" s="680" t="s">
        <v>528</v>
      </c>
      <c r="B95" s="671" t="s">
        <v>3551</v>
      </c>
      <c r="C95" s="671" t="s">
        <v>3424</v>
      </c>
      <c r="D95" s="671" t="s">
        <v>3658</v>
      </c>
      <c r="E95" s="671" t="s">
        <v>3659</v>
      </c>
      <c r="F95" s="238"/>
      <c r="G95" s="238"/>
      <c r="H95" s="238"/>
      <c r="I95" s="238"/>
      <c r="J95" s="238"/>
      <c r="K95" s="238"/>
      <c r="L95" s="238"/>
      <c r="M95" s="238"/>
      <c r="N95" s="238">
        <v>6</v>
      </c>
      <c r="O95" s="238">
        <v>1920</v>
      </c>
      <c r="P95" s="682"/>
      <c r="Q95" s="713">
        <v>320</v>
      </c>
    </row>
    <row r="96" spans="1:17" ht="14.4" customHeight="1" x14ac:dyDescent="0.3">
      <c r="A96" s="680" t="s">
        <v>528</v>
      </c>
      <c r="B96" s="671" t="s">
        <v>3551</v>
      </c>
      <c r="C96" s="671" t="s">
        <v>3424</v>
      </c>
      <c r="D96" s="671" t="s">
        <v>3660</v>
      </c>
      <c r="E96" s="671" t="s">
        <v>3661</v>
      </c>
      <c r="F96" s="238"/>
      <c r="G96" s="238"/>
      <c r="H96" s="238"/>
      <c r="I96" s="238"/>
      <c r="J96" s="238">
        <v>2</v>
      </c>
      <c r="K96" s="238">
        <v>23256</v>
      </c>
      <c r="L96" s="238"/>
      <c r="M96" s="238">
        <v>11628</v>
      </c>
      <c r="N96" s="238"/>
      <c r="O96" s="238"/>
      <c r="P96" s="682"/>
      <c r="Q96" s="713"/>
    </row>
    <row r="97" spans="1:17" ht="14.4" customHeight="1" x14ac:dyDescent="0.3">
      <c r="A97" s="680" t="s">
        <v>528</v>
      </c>
      <c r="B97" s="671" t="s">
        <v>3551</v>
      </c>
      <c r="C97" s="671" t="s">
        <v>3424</v>
      </c>
      <c r="D97" s="671" t="s">
        <v>3662</v>
      </c>
      <c r="E97" s="671" t="s">
        <v>3663</v>
      </c>
      <c r="F97" s="238">
        <v>2</v>
      </c>
      <c r="G97" s="238">
        <v>2624.08</v>
      </c>
      <c r="H97" s="238">
        <v>1</v>
      </c>
      <c r="I97" s="238">
        <v>1312.04</v>
      </c>
      <c r="J97" s="238">
        <v>1</v>
      </c>
      <c r="K97" s="238">
        <v>1312.04</v>
      </c>
      <c r="L97" s="238">
        <v>0.5</v>
      </c>
      <c r="M97" s="238">
        <v>1312.04</v>
      </c>
      <c r="N97" s="238"/>
      <c r="O97" s="238"/>
      <c r="P97" s="682"/>
      <c r="Q97" s="713"/>
    </row>
    <row r="98" spans="1:17" ht="14.4" customHeight="1" x14ac:dyDescent="0.3">
      <c r="A98" s="680" t="s">
        <v>528</v>
      </c>
      <c r="B98" s="671" t="s">
        <v>3551</v>
      </c>
      <c r="C98" s="671" t="s">
        <v>3424</v>
      </c>
      <c r="D98" s="671" t="s">
        <v>3664</v>
      </c>
      <c r="E98" s="671" t="s">
        <v>3665</v>
      </c>
      <c r="F98" s="238"/>
      <c r="G98" s="238"/>
      <c r="H98" s="238"/>
      <c r="I98" s="238"/>
      <c r="J98" s="238">
        <v>1</v>
      </c>
      <c r="K98" s="238">
        <v>5658.55</v>
      </c>
      <c r="L98" s="238"/>
      <c r="M98" s="238">
        <v>5658.55</v>
      </c>
      <c r="N98" s="238">
        <v>1</v>
      </c>
      <c r="O98" s="238">
        <v>5658.55</v>
      </c>
      <c r="P98" s="682"/>
      <c r="Q98" s="713">
        <v>5658.55</v>
      </c>
    </row>
    <row r="99" spans="1:17" ht="14.4" customHeight="1" x14ac:dyDescent="0.3">
      <c r="A99" s="680" t="s">
        <v>528</v>
      </c>
      <c r="B99" s="671" t="s">
        <v>3551</v>
      </c>
      <c r="C99" s="671" t="s">
        <v>3424</v>
      </c>
      <c r="D99" s="671" t="s">
        <v>3666</v>
      </c>
      <c r="E99" s="671" t="s">
        <v>3667</v>
      </c>
      <c r="F99" s="238">
        <v>41</v>
      </c>
      <c r="G99" s="238">
        <v>38114.420000000006</v>
      </c>
      <c r="H99" s="238">
        <v>1</v>
      </c>
      <c r="I99" s="238">
        <v>929.62000000000012</v>
      </c>
      <c r="J99" s="238">
        <v>26</v>
      </c>
      <c r="K99" s="238">
        <v>24170.120000000003</v>
      </c>
      <c r="L99" s="238">
        <v>0.63414634146341464</v>
      </c>
      <c r="M99" s="238">
        <v>929.62000000000012</v>
      </c>
      <c r="N99" s="238">
        <v>19</v>
      </c>
      <c r="O99" s="238">
        <v>17662.78</v>
      </c>
      <c r="P99" s="682">
        <v>0.46341463414634138</v>
      </c>
      <c r="Q99" s="713">
        <v>929.61999999999989</v>
      </c>
    </row>
    <row r="100" spans="1:17" ht="14.4" customHeight="1" x14ac:dyDescent="0.3">
      <c r="A100" s="680" t="s">
        <v>528</v>
      </c>
      <c r="B100" s="671" t="s">
        <v>3551</v>
      </c>
      <c r="C100" s="671" t="s">
        <v>3424</v>
      </c>
      <c r="D100" s="671" t="s">
        <v>3668</v>
      </c>
      <c r="E100" s="671" t="s">
        <v>3669</v>
      </c>
      <c r="F100" s="238">
        <v>1</v>
      </c>
      <c r="G100" s="238">
        <v>17170</v>
      </c>
      <c r="H100" s="238">
        <v>1</v>
      </c>
      <c r="I100" s="238">
        <v>17170</v>
      </c>
      <c r="J100" s="238"/>
      <c r="K100" s="238"/>
      <c r="L100" s="238"/>
      <c r="M100" s="238"/>
      <c r="N100" s="238"/>
      <c r="O100" s="238"/>
      <c r="P100" s="682"/>
      <c r="Q100" s="713"/>
    </row>
    <row r="101" spans="1:17" ht="14.4" customHeight="1" x14ac:dyDescent="0.3">
      <c r="A101" s="680" t="s">
        <v>528</v>
      </c>
      <c r="B101" s="671" t="s">
        <v>3551</v>
      </c>
      <c r="C101" s="671" t="s">
        <v>3424</v>
      </c>
      <c r="D101" s="671" t="s">
        <v>3670</v>
      </c>
      <c r="E101" s="671" t="s">
        <v>3671</v>
      </c>
      <c r="F101" s="238">
        <v>10</v>
      </c>
      <c r="G101" s="238">
        <v>18546.399999999998</v>
      </c>
      <c r="H101" s="238">
        <v>1</v>
      </c>
      <c r="I101" s="238">
        <v>1854.6399999999999</v>
      </c>
      <c r="J101" s="238">
        <v>1</v>
      </c>
      <c r="K101" s="238">
        <v>1854.64</v>
      </c>
      <c r="L101" s="238">
        <v>0.10000000000000002</v>
      </c>
      <c r="M101" s="238">
        <v>1854.64</v>
      </c>
      <c r="N101" s="238"/>
      <c r="O101" s="238"/>
      <c r="P101" s="682"/>
      <c r="Q101" s="713"/>
    </row>
    <row r="102" spans="1:17" ht="14.4" customHeight="1" x14ac:dyDescent="0.3">
      <c r="A102" s="680" t="s">
        <v>528</v>
      </c>
      <c r="B102" s="671" t="s">
        <v>3551</v>
      </c>
      <c r="C102" s="671" t="s">
        <v>3424</v>
      </c>
      <c r="D102" s="671" t="s">
        <v>3672</v>
      </c>
      <c r="E102" s="671" t="s">
        <v>3673</v>
      </c>
      <c r="F102" s="238">
        <v>32</v>
      </c>
      <c r="G102" s="238">
        <v>142465.91999999998</v>
      </c>
      <c r="H102" s="238">
        <v>1</v>
      </c>
      <c r="I102" s="238">
        <v>4452.0599999999995</v>
      </c>
      <c r="J102" s="238">
        <v>14</v>
      </c>
      <c r="K102" s="238">
        <v>62328.84</v>
      </c>
      <c r="L102" s="238">
        <v>0.4375</v>
      </c>
      <c r="M102" s="238">
        <v>4452.0599999999995</v>
      </c>
      <c r="N102" s="238">
        <v>11</v>
      </c>
      <c r="O102" s="238">
        <v>48972.66</v>
      </c>
      <c r="P102" s="682">
        <v>0.34375000000000006</v>
      </c>
      <c r="Q102" s="713">
        <v>4452.0600000000004</v>
      </c>
    </row>
    <row r="103" spans="1:17" ht="14.4" customHeight="1" x14ac:dyDescent="0.3">
      <c r="A103" s="680" t="s">
        <v>528</v>
      </c>
      <c r="B103" s="671" t="s">
        <v>3551</v>
      </c>
      <c r="C103" s="671" t="s">
        <v>3424</v>
      </c>
      <c r="D103" s="671" t="s">
        <v>3425</v>
      </c>
      <c r="E103" s="671" t="s">
        <v>3426</v>
      </c>
      <c r="F103" s="238">
        <v>72</v>
      </c>
      <c r="G103" s="238">
        <v>4348.7999999999993</v>
      </c>
      <c r="H103" s="238">
        <v>1</v>
      </c>
      <c r="I103" s="238">
        <v>60.399999999999991</v>
      </c>
      <c r="J103" s="238">
        <v>92</v>
      </c>
      <c r="K103" s="238">
        <v>5556.8</v>
      </c>
      <c r="L103" s="238">
        <v>1.2777777777777781</v>
      </c>
      <c r="M103" s="238">
        <v>60.4</v>
      </c>
      <c r="N103" s="238">
        <v>71</v>
      </c>
      <c r="O103" s="238">
        <v>4288.3999999999996</v>
      </c>
      <c r="P103" s="682">
        <v>0.98611111111111116</v>
      </c>
      <c r="Q103" s="713">
        <v>60.399999999999991</v>
      </c>
    </row>
    <row r="104" spans="1:17" ht="14.4" customHeight="1" x14ac:dyDescent="0.3">
      <c r="A104" s="680" t="s">
        <v>528</v>
      </c>
      <c r="B104" s="671" t="s">
        <v>3551</v>
      </c>
      <c r="C104" s="671" t="s">
        <v>3424</v>
      </c>
      <c r="D104" s="671" t="s">
        <v>3674</v>
      </c>
      <c r="E104" s="671" t="s">
        <v>3675</v>
      </c>
      <c r="F104" s="238"/>
      <c r="G104" s="238"/>
      <c r="H104" s="238"/>
      <c r="I104" s="238"/>
      <c r="J104" s="238">
        <v>6</v>
      </c>
      <c r="K104" s="238">
        <v>704.4</v>
      </c>
      <c r="L104" s="238"/>
      <c r="M104" s="238">
        <v>117.39999999999999</v>
      </c>
      <c r="N104" s="238"/>
      <c r="O104" s="238"/>
      <c r="P104" s="682"/>
      <c r="Q104" s="713"/>
    </row>
    <row r="105" spans="1:17" ht="14.4" customHeight="1" x14ac:dyDescent="0.3">
      <c r="A105" s="680" t="s">
        <v>528</v>
      </c>
      <c r="B105" s="671" t="s">
        <v>3551</v>
      </c>
      <c r="C105" s="671" t="s">
        <v>3424</v>
      </c>
      <c r="D105" s="671" t="s">
        <v>3676</v>
      </c>
      <c r="E105" s="671" t="s">
        <v>3677</v>
      </c>
      <c r="F105" s="238"/>
      <c r="G105" s="238"/>
      <c r="H105" s="238"/>
      <c r="I105" s="238"/>
      <c r="J105" s="238">
        <v>1</v>
      </c>
      <c r="K105" s="238">
        <v>199.5</v>
      </c>
      <c r="L105" s="238"/>
      <c r="M105" s="238">
        <v>199.5</v>
      </c>
      <c r="N105" s="238"/>
      <c r="O105" s="238"/>
      <c r="P105" s="682"/>
      <c r="Q105" s="713"/>
    </row>
    <row r="106" spans="1:17" ht="14.4" customHeight="1" x14ac:dyDescent="0.3">
      <c r="A106" s="680" t="s">
        <v>528</v>
      </c>
      <c r="B106" s="671" t="s">
        <v>3551</v>
      </c>
      <c r="C106" s="671" t="s">
        <v>3424</v>
      </c>
      <c r="D106" s="671" t="s">
        <v>3678</v>
      </c>
      <c r="E106" s="671" t="s">
        <v>3679</v>
      </c>
      <c r="F106" s="238">
        <v>1</v>
      </c>
      <c r="G106" s="238">
        <v>3236.56</v>
      </c>
      <c r="H106" s="238">
        <v>1</v>
      </c>
      <c r="I106" s="238">
        <v>3236.56</v>
      </c>
      <c r="J106" s="238">
        <v>2</v>
      </c>
      <c r="K106" s="238">
        <v>6473.12</v>
      </c>
      <c r="L106" s="238">
        <v>2</v>
      </c>
      <c r="M106" s="238">
        <v>3236.56</v>
      </c>
      <c r="N106" s="238">
        <v>2</v>
      </c>
      <c r="O106" s="238">
        <v>6473.12</v>
      </c>
      <c r="P106" s="682">
        <v>2</v>
      </c>
      <c r="Q106" s="713">
        <v>3236.56</v>
      </c>
    </row>
    <row r="107" spans="1:17" ht="14.4" customHeight="1" x14ac:dyDescent="0.3">
      <c r="A107" s="680" t="s">
        <v>528</v>
      </c>
      <c r="B107" s="671" t="s">
        <v>3551</v>
      </c>
      <c r="C107" s="671" t="s">
        <v>3424</v>
      </c>
      <c r="D107" s="671" t="s">
        <v>3680</v>
      </c>
      <c r="E107" s="671" t="s">
        <v>3681</v>
      </c>
      <c r="F107" s="238">
        <v>4</v>
      </c>
      <c r="G107" s="238">
        <v>12946.24</v>
      </c>
      <c r="H107" s="238">
        <v>1</v>
      </c>
      <c r="I107" s="238">
        <v>3236.56</v>
      </c>
      <c r="J107" s="238"/>
      <c r="K107" s="238"/>
      <c r="L107" s="238"/>
      <c r="M107" s="238"/>
      <c r="N107" s="238"/>
      <c r="O107" s="238"/>
      <c r="P107" s="682"/>
      <c r="Q107" s="713"/>
    </row>
    <row r="108" spans="1:17" ht="14.4" customHeight="1" x14ac:dyDescent="0.3">
      <c r="A108" s="680" t="s">
        <v>528</v>
      </c>
      <c r="B108" s="671" t="s">
        <v>3551</v>
      </c>
      <c r="C108" s="671" t="s">
        <v>3424</v>
      </c>
      <c r="D108" s="671" t="s">
        <v>3682</v>
      </c>
      <c r="E108" s="671" t="s">
        <v>3683</v>
      </c>
      <c r="F108" s="238"/>
      <c r="G108" s="238"/>
      <c r="H108" s="238"/>
      <c r="I108" s="238"/>
      <c r="J108" s="238"/>
      <c r="K108" s="238"/>
      <c r="L108" s="238"/>
      <c r="M108" s="238"/>
      <c r="N108" s="238">
        <v>1</v>
      </c>
      <c r="O108" s="238">
        <v>4902</v>
      </c>
      <c r="P108" s="682"/>
      <c r="Q108" s="713">
        <v>4902</v>
      </c>
    </row>
    <row r="109" spans="1:17" ht="14.4" customHeight="1" x14ac:dyDescent="0.3">
      <c r="A109" s="680" t="s">
        <v>528</v>
      </c>
      <c r="B109" s="671" t="s">
        <v>3551</v>
      </c>
      <c r="C109" s="671" t="s">
        <v>3424</v>
      </c>
      <c r="D109" s="671" t="s">
        <v>3684</v>
      </c>
      <c r="E109" s="671" t="s">
        <v>3685</v>
      </c>
      <c r="F109" s="238">
        <v>3</v>
      </c>
      <c r="G109" s="238">
        <v>13950</v>
      </c>
      <c r="H109" s="238">
        <v>1</v>
      </c>
      <c r="I109" s="238">
        <v>4650</v>
      </c>
      <c r="J109" s="238">
        <v>2</v>
      </c>
      <c r="K109" s="238">
        <v>9638</v>
      </c>
      <c r="L109" s="238">
        <v>0.69089605734767023</v>
      </c>
      <c r="M109" s="238">
        <v>4819</v>
      </c>
      <c r="N109" s="238"/>
      <c r="O109" s="238"/>
      <c r="P109" s="682"/>
      <c r="Q109" s="713"/>
    </row>
    <row r="110" spans="1:17" ht="14.4" customHeight="1" x14ac:dyDescent="0.3">
      <c r="A110" s="680" t="s">
        <v>528</v>
      </c>
      <c r="B110" s="671" t="s">
        <v>3551</v>
      </c>
      <c r="C110" s="671" t="s">
        <v>3424</v>
      </c>
      <c r="D110" s="671" t="s">
        <v>3686</v>
      </c>
      <c r="E110" s="671" t="s">
        <v>3687</v>
      </c>
      <c r="F110" s="238"/>
      <c r="G110" s="238"/>
      <c r="H110" s="238"/>
      <c r="I110" s="238"/>
      <c r="J110" s="238"/>
      <c r="K110" s="238"/>
      <c r="L110" s="238"/>
      <c r="M110" s="238"/>
      <c r="N110" s="238">
        <v>1</v>
      </c>
      <c r="O110" s="238">
        <v>3547.47</v>
      </c>
      <c r="P110" s="682"/>
      <c r="Q110" s="713">
        <v>3547.47</v>
      </c>
    </row>
    <row r="111" spans="1:17" ht="14.4" customHeight="1" x14ac:dyDescent="0.3">
      <c r="A111" s="680" t="s">
        <v>528</v>
      </c>
      <c r="B111" s="671" t="s">
        <v>3551</v>
      </c>
      <c r="C111" s="671" t="s">
        <v>3424</v>
      </c>
      <c r="D111" s="671" t="s">
        <v>3688</v>
      </c>
      <c r="E111" s="671" t="s">
        <v>3687</v>
      </c>
      <c r="F111" s="238">
        <v>1</v>
      </c>
      <c r="G111" s="238">
        <v>5327.95</v>
      </c>
      <c r="H111" s="238">
        <v>1</v>
      </c>
      <c r="I111" s="238">
        <v>5327.95</v>
      </c>
      <c r="J111" s="238"/>
      <c r="K111" s="238"/>
      <c r="L111" s="238"/>
      <c r="M111" s="238"/>
      <c r="N111" s="238"/>
      <c r="O111" s="238"/>
      <c r="P111" s="682"/>
      <c r="Q111" s="713"/>
    </row>
    <row r="112" spans="1:17" ht="14.4" customHeight="1" x14ac:dyDescent="0.3">
      <c r="A112" s="680" t="s">
        <v>528</v>
      </c>
      <c r="B112" s="671" t="s">
        <v>3551</v>
      </c>
      <c r="C112" s="671" t="s">
        <v>3424</v>
      </c>
      <c r="D112" s="671" t="s">
        <v>3689</v>
      </c>
      <c r="E112" s="671" t="s">
        <v>3690</v>
      </c>
      <c r="F112" s="238"/>
      <c r="G112" s="238"/>
      <c r="H112" s="238"/>
      <c r="I112" s="238"/>
      <c r="J112" s="238">
        <v>1</v>
      </c>
      <c r="K112" s="238">
        <v>285</v>
      </c>
      <c r="L112" s="238"/>
      <c r="M112" s="238">
        <v>285</v>
      </c>
      <c r="N112" s="238"/>
      <c r="O112" s="238"/>
      <c r="P112" s="682"/>
      <c r="Q112" s="713"/>
    </row>
    <row r="113" spans="1:17" ht="14.4" customHeight="1" x14ac:dyDescent="0.3">
      <c r="A113" s="680" t="s">
        <v>528</v>
      </c>
      <c r="B113" s="671" t="s">
        <v>3551</v>
      </c>
      <c r="C113" s="671" t="s">
        <v>3424</v>
      </c>
      <c r="D113" s="671" t="s">
        <v>3691</v>
      </c>
      <c r="E113" s="671" t="s">
        <v>3692</v>
      </c>
      <c r="F113" s="238">
        <v>28</v>
      </c>
      <c r="G113" s="238">
        <v>143697.96</v>
      </c>
      <c r="H113" s="238">
        <v>1</v>
      </c>
      <c r="I113" s="238">
        <v>5132.07</v>
      </c>
      <c r="J113" s="238">
        <v>13</v>
      </c>
      <c r="K113" s="238">
        <v>66716.91</v>
      </c>
      <c r="L113" s="238">
        <v>0.46428571428571436</v>
      </c>
      <c r="M113" s="238">
        <v>5132.0700000000006</v>
      </c>
      <c r="N113" s="238">
        <v>12</v>
      </c>
      <c r="O113" s="238">
        <v>61584.84</v>
      </c>
      <c r="P113" s="682">
        <v>0.42857142857142855</v>
      </c>
      <c r="Q113" s="713">
        <v>5132.07</v>
      </c>
    </row>
    <row r="114" spans="1:17" ht="14.4" customHeight="1" x14ac:dyDescent="0.3">
      <c r="A114" s="680" t="s">
        <v>528</v>
      </c>
      <c r="B114" s="671" t="s">
        <v>3551</v>
      </c>
      <c r="C114" s="671" t="s">
        <v>3424</v>
      </c>
      <c r="D114" s="671" t="s">
        <v>3693</v>
      </c>
      <c r="E114" s="671" t="s">
        <v>3692</v>
      </c>
      <c r="F114" s="238">
        <v>3</v>
      </c>
      <c r="G114" s="238">
        <v>15396.21</v>
      </c>
      <c r="H114" s="238">
        <v>1</v>
      </c>
      <c r="I114" s="238">
        <v>5132.07</v>
      </c>
      <c r="J114" s="238">
        <v>4</v>
      </c>
      <c r="K114" s="238">
        <v>20528.28</v>
      </c>
      <c r="L114" s="238">
        <v>1.3333333333333333</v>
      </c>
      <c r="M114" s="238">
        <v>5132.07</v>
      </c>
      <c r="N114" s="238">
        <v>1</v>
      </c>
      <c r="O114" s="238">
        <v>5132.07</v>
      </c>
      <c r="P114" s="682">
        <v>0.33333333333333331</v>
      </c>
      <c r="Q114" s="713">
        <v>5132.07</v>
      </c>
    </row>
    <row r="115" spans="1:17" ht="14.4" customHeight="1" x14ac:dyDescent="0.3">
      <c r="A115" s="680" t="s">
        <v>528</v>
      </c>
      <c r="B115" s="671" t="s">
        <v>3551</v>
      </c>
      <c r="C115" s="671" t="s">
        <v>3424</v>
      </c>
      <c r="D115" s="671" t="s">
        <v>3694</v>
      </c>
      <c r="E115" s="671" t="s">
        <v>3692</v>
      </c>
      <c r="F115" s="238"/>
      <c r="G115" s="238"/>
      <c r="H115" s="238"/>
      <c r="I115" s="238"/>
      <c r="J115" s="238">
        <v>2</v>
      </c>
      <c r="K115" s="238">
        <v>10585.42</v>
      </c>
      <c r="L115" s="238"/>
      <c r="M115" s="238">
        <v>5292.71</v>
      </c>
      <c r="N115" s="238">
        <v>1</v>
      </c>
      <c r="O115" s="238">
        <v>5292.71</v>
      </c>
      <c r="P115" s="682"/>
      <c r="Q115" s="713">
        <v>5292.71</v>
      </c>
    </row>
    <row r="116" spans="1:17" ht="14.4" customHeight="1" x14ac:dyDescent="0.3">
      <c r="A116" s="680" t="s">
        <v>528</v>
      </c>
      <c r="B116" s="671" t="s">
        <v>3551</v>
      </c>
      <c r="C116" s="671" t="s">
        <v>3424</v>
      </c>
      <c r="D116" s="671" t="s">
        <v>3695</v>
      </c>
      <c r="E116" s="671" t="s">
        <v>3696</v>
      </c>
      <c r="F116" s="238"/>
      <c r="G116" s="238"/>
      <c r="H116" s="238"/>
      <c r="I116" s="238"/>
      <c r="J116" s="238">
        <v>7</v>
      </c>
      <c r="K116" s="238">
        <v>9938.74</v>
      </c>
      <c r="L116" s="238"/>
      <c r="M116" s="238">
        <v>1419.82</v>
      </c>
      <c r="N116" s="238">
        <v>8</v>
      </c>
      <c r="O116" s="238">
        <v>11358.560000000001</v>
      </c>
      <c r="P116" s="682"/>
      <c r="Q116" s="713">
        <v>1419.8200000000002</v>
      </c>
    </row>
    <row r="117" spans="1:17" ht="14.4" customHeight="1" x14ac:dyDescent="0.3">
      <c r="A117" s="680" t="s">
        <v>528</v>
      </c>
      <c r="B117" s="671" t="s">
        <v>3551</v>
      </c>
      <c r="C117" s="671" t="s">
        <v>3424</v>
      </c>
      <c r="D117" s="671" t="s">
        <v>3697</v>
      </c>
      <c r="E117" s="671" t="s">
        <v>3696</v>
      </c>
      <c r="F117" s="238"/>
      <c r="G117" s="238"/>
      <c r="H117" s="238"/>
      <c r="I117" s="238"/>
      <c r="J117" s="238"/>
      <c r="K117" s="238"/>
      <c r="L117" s="238"/>
      <c r="M117" s="238"/>
      <c r="N117" s="238">
        <v>8</v>
      </c>
      <c r="O117" s="238">
        <v>12378.32</v>
      </c>
      <c r="P117" s="682"/>
      <c r="Q117" s="713">
        <v>1547.29</v>
      </c>
    </row>
    <row r="118" spans="1:17" ht="14.4" customHeight="1" x14ac:dyDescent="0.3">
      <c r="A118" s="680" t="s">
        <v>528</v>
      </c>
      <c r="B118" s="671" t="s">
        <v>3551</v>
      </c>
      <c r="C118" s="671" t="s">
        <v>3424</v>
      </c>
      <c r="D118" s="671" t="s">
        <v>3698</v>
      </c>
      <c r="E118" s="671" t="s">
        <v>3699</v>
      </c>
      <c r="F118" s="238">
        <v>2</v>
      </c>
      <c r="G118" s="238">
        <v>3772.36</v>
      </c>
      <c r="H118" s="238">
        <v>1</v>
      </c>
      <c r="I118" s="238">
        <v>1886.18</v>
      </c>
      <c r="J118" s="238"/>
      <c r="K118" s="238"/>
      <c r="L118" s="238"/>
      <c r="M118" s="238"/>
      <c r="N118" s="238">
        <v>8</v>
      </c>
      <c r="O118" s="238">
        <v>15089.44</v>
      </c>
      <c r="P118" s="682">
        <v>4</v>
      </c>
      <c r="Q118" s="713">
        <v>1886.18</v>
      </c>
    </row>
    <row r="119" spans="1:17" ht="14.4" customHeight="1" x14ac:dyDescent="0.3">
      <c r="A119" s="680" t="s">
        <v>528</v>
      </c>
      <c r="B119" s="671" t="s">
        <v>3551</v>
      </c>
      <c r="C119" s="671" t="s">
        <v>3424</v>
      </c>
      <c r="D119" s="671" t="s">
        <v>3700</v>
      </c>
      <c r="E119" s="671" t="s">
        <v>3699</v>
      </c>
      <c r="F119" s="238">
        <v>2</v>
      </c>
      <c r="G119" s="238">
        <v>4068.76</v>
      </c>
      <c r="H119" s="238">
        <v>1</v>
      </c>
      <c r="I119" s="238">
        <v>2034.38</v>
      </c>
      <c r="J119" s="238">
        <v>1</v>
      </c>
      <c r="K119" s="238">
        <v>2034.38</v>
      </c>
      <c r="L119" s="238">
        <v>0.5</v>
      </c>
      <c r="M119" s="238">
        <v>2034.38</v>
      </c>
      <c r="N119" s="238"/>
      <c r="O119" s="238"/>
      <c r="P119" s="682"/>
      <c r="Q119" s="713"/>
    </row>
    <row r="120" spans="1:17" ht="14.4" customHeight="1" x14ac:dyDescent="0.3">
      <c r="A120" s="680" t="s">
        <v>528</v>
      </c>
      <c r="B120" s="671" t="s">
        <v>3551</v>
      </c>
      <c r="C120" s="671" t="s">
        <v>3424</v>
      </c>
      <c r="D120" s="671" t="s">
        <v>3701</v>
      </c>
      <c r="E120" s="671" t="s">
        <v>3699</v>
      </c>
      <c r="F120" s="238">
        <v>1</v>
      </c>
      <c r="G120" s="238">
        <v>2228.1799999999998</v>
      </c>
      <c r="H120" s="238">
        <v>1</v>
      </c>
      <c r="I120" s="238">
        <v>2228.1799999999998</v>
      </c>
      <c r="J120" s="238">
        <v>2</v>
      </c>
      <c r="K120" s="238">
        <v>4456.3599999999997</v>
      </c>
      <c r="L120" s="238">
        <v>2</v>
      </c>
      <c r="M120" s="238">
        <v>2228.1799999999998</v>
      </c>
      <c r="N120" s="238"/>
      <c r="O120" s="238"/>
      <c r="P120" s="682"/>
      <c r="Q120" s="713"/>
    </row>
    <row r="121" spans="1:17" ht="14.4" customHeight="1" x14ac:dyDescent="0.3">
      <c r="A121" s="680" t="s">
        <v>528</v>
      </c>
      <c r="B121" s="671" t="s">
        <v>3551</v>
      </c>
      <c r="C121" s="671" t="s">
        <v>3424</v>
      </c>
      <c r="D121" s="671" t="s">
        <v>3702</v>
      </c>
      <c r="E121" s="671" t="s">
        <v>3699</v>
      </c>
      <c r="F121" s="238"/>
      <c r="G121" s="238"/>
      <c r="H121" s="238"/>
      <c r="I121" s="238"/>
      <c r="J121" s="238">
        <v>6</v>
      </c>
      <c r="K121" s="238">
        <v>14873.88</v>
      </c>
      <c r="L121" s="238"/>
      <c r="M121" s="238">
        <v>2478.98</v>
      </c>
      <c r="N121" s="238"/>
      <c r="O121" s="238"/>
      <c r="P121" s="682"/>
      <c r="Q121" s="713"/>
    </row>
    <row r="122" spans="1:17" ht="14.4" customHeight="1" x14ac:dyDescent="0.3">
      <c r="A122" s="680" t="s">
        <v>528</v>
      </c>
      <c r="B122" s="671" t="s">
        <v>3551</v>
      </c>
      <c r="C122" s="671" t="s">
        <v>3424</v>
      </c>
      <c r="D122" s="671" t="s">
        <v>3703</v>
      </c>
      <c r="E122" s="671" t="s">
        <v>3704</v>
      </c>
      <c r="F122" s="238"/>
      <c r="G122" s="238"/>
      <c r="H122" s="238"/>
      <c r="I122" s="238"/>
      <c r="J122" s="238">
        <v>1</v>
      </c>
      <c r="K122" s="238">
        <v>12038.4</v>
      </c>
      <c r="L122" s="238"/>
      <c r="M122" s="238">
        <v>12038.4</v>
      </c>
      <c r="N122" s="238">
        <v>2</v>
      </c>
      <c r="O122" s="238">
        <v>24076.799999999999</v>
      </c>
      <c r="P122" s="682"/>
      <c r="Q122" s="713">
        <v>12038.4</v>
      </c>
    </row>
    <row r="123" spans="1:17" ht="14.4" customHeight="1" x14ac:dyDescent="0.3">
      <c r="A123" s="680" t="s">
        <v>528</v>
      </c>
      <c r="B123" s="671" t="s">
        <v>3551</v>
      </c>
      <c r="C123" s="671" t="s">
        <v>3424</v>
      </c>
      <c r="D123" s="671" t="s">
        <v>3705</v>
      </c>
      <c r="E123" s="671" t="s">
        <v>3704</v>
      </c>
      <c r="F123" s="238">
        <v>3</v>
      </c>
      <c r="G123" s="238">
        <v>40219.199999999997</v>
      </c>
      <c r="H123" s="238">
        <v>1</v>
      </c>
      <c r="I123" s="238">
        <v>13406.4</v>
      </c>
      <c r="J123" s="238">
        <v>1</v>
      </c>
      <c r="K123" s="238">
        <v>13406.4</v>
      </c>
      <c r="L123" s="238">
        <v>0.33333333333333337</v>
      </c>
      <c r="M123" s="238">
        <v>13406.4</v>
      </c>
      <c r="N123" s="238"/>
      <c r="O123" s="238"/>
      <c r="P123" s="682"/>
      <c r="Q123" s="713"/>
    </row>
    <row r="124" spans="1:17" ht="14.4" customHeight="1" x14ac:dyDescent="0.3">
      <c r="A124" s="680" t="s">
        <v>528</v>
      </c>
      <c r="B124" s="671" t="s">
        <v>3551</v>
      </c>
      <c r="C124" s="671" t="s">
        <v>3424</v>
      </c>
      <c r="D124" s="671" t="s">
        <v>3706</v>
      </c>
      <c r="E124" s="671" t="s">
        <v>3707</v>
      </c>
      <c r="F124" s="238"/>
      <c r="G124" s="238"/>
      <c r="H124" s="238"/>
      <c r="I124" s="238"/>
      <c r="J124" s="238"/>
      <c r="K124" s="238"/>
      <c r="L124" s="238"/>
      <c r="M124" s="238"/>
      <c r="N124" s="238">
        <v>1</v>
      </c>
      <c r="O124" s="238">
        <v>15595.2</v>
      </c>
      <c r="P124" s="682"/>
      <c r="Q124" s="713">
        <v>15595.2</v>
      </c>
    </row>
    <row r="125" spans="1:17" ht="14.4" customHeight="1" x14ac:dyDescent="0.3">
      <c r="A125" s="680" t="s">
        <v>528</v>
      </c>
      <c r="B125" s="671" t="s">
        <v>3551</v>
      </c>
      <c r="C125" s="671" t="s">
        <v>3424</v>
      </c>
      <c r="D125" s="671" t="s">
        <v>3708</v>
      </c>
      <c r="E125" s="671" t="s">
        <v>3709</v>
      </c>
      <c r="F125" s="238">
        <v>4</v>
      </c>
      <c r="G125" s="238">
        <v>78796.800000000003</v>
      </c>
      <c r="H125" s="238">
        <v>1</v>
      </c>
      <c r="I125" s="238">
        <v>19699.2</v>
      </c>
      <c r="J125" s="238">
        <v>5</v>
      </c>
      <c r="K125" s="238">
        <v>98496</v>
      </c>
      <c r="L125" s="238">
        <v>1.25</v>
      </c>
      <c r="M125" s="238">
        <v>19699.2</v>
      </c>
      <c r="N125" s="238">
        <v>3</v>
      </c>
      <c r="O125" s="238">
        <v>59097.600000000006</v>
      </c>
      <c r="P125" s="682">
        <v>0.75</v>
      </c>
      <c r="Q125" s="713">
        <v>19699.2</v>
      </c>
    </row>
    <row r="126" spans="1:17" ht="14.4" customHeight="1" x14ac:dyDescent="0.3">
      <c r="A126" s="680" t="s">
        <v>528</v>
      </c>
      <c r="B126" s="671" t="s">
        <v>3551</v>
      </c>
      <c r="C126" s="671" t="s">
        <v>3424</v>
      </c>
      <c r="D126" s="671" t="s">
        <v>3710</v>
      </c>
      <c r="E126" s="671" t="s">
        <v>3711</v>
      </c>
      <c r="F126" s="238">
        <v>4</v>
      </c>
      <c r="G126" s="238">
        <v>34473.599999999999</v>
      </c>
      <c r="H126" s="238">
        <v>1</v>
      </c>
      <c r="I126" s="238">
        <v>8618.4</v>
      </c>
      <c r="J126" s="238">
        <v>3</v>
      </c>
      <c r="K126" s="238">
        <v>25855.200000000001</v>
      </c>
      <c r="L126" s="238">
        <v>0.75</v>
      </c>
      <c r="M126" s="238">
        <v>8618.4</v>
      </c>
      <c r="N126" s="238">
        <v>3</v>
      </c>
      <c r="O126" s="238">
        <v>25855.199999999997</v>
      </c>
      <c r="P126" s="682">
        <v>0.75</v>
      </c>
      <c r="Q126" s="713">
        <v>8618.4</v>
      </c>
    </row>
    <row r="127" spans="1:17" ht="14.4" customHeight="1" x14ac:dyDescent="0.3">
      <c r="A127" s="680" t="s">
        <v>528</v>
      </c>
      <c r="B127" s="671" t="s">
        <v>3551</v>
      </c>
      <c r="C127" s="671" t="s">
        <v>3424</v>
      </c>
      <c r="D127" s="671" t="s">
        <v>3712</v>
      </c>
      <c r="E127" s="671" t="s">
        <v>3713</v>
      </c>
      <c r="F127" s="238"/>
      <c r="G127" s="238"/>
      <c r="H127" s="238"/>
      <c r="I127" s="238"/>
      <c r="J127" s="238">
        <v>1</v>
      </c>
      <c r="K127" s="238">
        <v>3174.9</v>
      </c>
      <c r="L127" s="238"/>
      <c r="M127" s="238">
        <v>3174.9</v>
      </c>
      <c r="N127" s="238"/>
      <c r="O127" s="238"/>
      <c r="P127" s="682"/>
      <c r="Q127" s="713"/>
    </row>
    <row r="128" spans="1:17" ht="14.4" customHeight="1" x14ac:dyDescent="0.3">
      <c r="A128" s="680" t="s">
        <v>528</v>
      </c>
      <c r="B128" s="671" t="s">
        <v>3551</v>
      </c>
      <c r="C128" s="671" t="s">
        <v>3424</v>
      </c>
      <c r="D128" s="671" t="s">
        <v>3714</v>
      </c>
      <c r="E128" s="671" t="s">
        <v>3715</v>
      </c>
      <c r="F128" s="238"/>
      <c r="G128" s="238"/>
      <c r="H128" s="238"/>
      <c r="I128" s="238"/>
      <c r="J128" s="238">
        <v>2</v>
      </c>
      <c r="K128" s="238">
        <v>2446</v>
      </c>
      <c r="L128" s="238"/>
      <c r="M128" s="238">
        <v>1223</v>
      </c>
      <c r="N128" s="238"/>
      <c r="O128" s="238"/>
      <c r="P128" s="682"/>
      <c r="Q128" s="713"/>
    </row>
    <row r="129" spans="1:17" ht="14.4" customHeight="1" x14ac:dyDescent="0.3">
      <c r="A129" s="680" t="s">
        <v>528</v>
      </c>
      <c r="B129" s="671" t="s">
        <v>3551</v>
      </c>
      <c r="C129" s="671" t="s">
        <v>3424</v>
      </c>
      <c r="D129" s="671" t="s">
        <v>3716</v>
      </c>
      <c r="E129" s="671" t="s">
        <v>3717</v>
      </c>
      <c r="F129" s="238"/>
      <c r="G129" s="238"/>
      <c r="H129" s="238"/>
      <c r="I129" s="238"/>
      <c r="J129" s="238"/>
      <c r="K129" s="238"/>
      <c r="L129" s="238"/>
      <c r="M129" s="238"/>
      <c r="N129" s="238">
        <v>2</v>
      </c>
      <c r="O129" s="238">
        <v>14233.42</v>
      </c>
      <c r="P129" s="682"/>
      <c r="Q129" s="713">
        <v>7116.71</v>
      </c>
    </row>
    <row r="130" spans="1:17" ht="14.4" customHeight="1" x14ac:dyDescent="0.3">
      <c r="A130" s="680" t="s">
        <v>528</v>
      </c>
      <c r="B130" s="671" t="s">
        <v>3551</v>
      </c>
      <c r="C130" s="671" t="s">
        <v>3424</v>
      </c>
      <c r="D130" s="671" t="s">
        <v>3718</v>
      </c>
      <c r="E130" s="671" t="s">
        <v>3696</v>
      </c>
      <c r="F130" s="238"/>
      <c r="G130" s="238"/>
      <c r="H130" s="238"/>
      <c r="I130" s="238"/>
      <c r="J130" s="238">
        <v>2</v>
      </c>
      <c r="K130" s="238">
        <v>2549.46</v>
      </c>
      <c r="L130" s="238"/>
      <c r="M130" s="238">
        <v>1274.73</v>
      </c>
      <c r="N130" s="238">
        <v>1</v>
      </c>
      <c r="O130" s="238">
        <v>1274.73</v>
      </c>
      <c r="P130" s="682"/>
      <c r="Q130" s="713">
        <v>1274.73</v>
      </c>
    </row>
    <row r="131" spans="1:17" ht="14.4" customHeight="1" x14ac:dyDescent="0.3">
      <c r="A131" s="680" t="s">
        <v>528</v>
      </c>
      <c r="B131" s="671" t="s">
        <v>3551</v>
      </c>
      <c r="C131" s="671" t="s">
        <v>3424</v>
      </c>
      <c r="D131" s="671" t="s">
        <v>3719</v>
      </c>
      <c r="E131" s="671" t="s">
        <v>3720</v>
      </c>
      <c r="F131" s="238"/>
      <c r="G131" s="238"/>
      <c r="H131" s="238"/>
      <c r="I131" s="238"/>
      <c r="J131" s="238">
        <v>1</v>
      </c>
      <c r="K131" s="238">
        <v>10628.95</v>
      </c>
      <c r="L131" s="238"/>
      <c r="M131" s="238">
        <v>10628.95</v>
      </c>
      <c r="N131" s="238"/>
      <c r="O131" s="238"/>
      <c r="P131" s="682"/>
      <c r="Q131" s="713"/>
    </row>
    <row r="132" spans="1:17" ht="14.4" customHeight="1" x14ac:dyDescent="0.3">
      <c r="A132" s="680" t="s">
        <v>528</v>
      </c>
      <c r="B132" s="671" t="s">
        <v>3551</v>
      </c>
      <c r="C132" s="671" t="s">
        <v>3424</v>
      </c>
      <c r="D132" s="671" t="s">
        <v>3721</v>
      </c>
      <c r="E132" s="671" t="s">
        <v>3722</v>
      </c>
      <c r="F132" s="238">
        <v>1</v>
      </c>
      <c r="G132" s="238">
        <v>12409</v>
      </c>
      <c r="H132" s="238">
        <v>1</v>
      </c>
      <c r="I132" s="238">
        <v>12409</v>
      </c>
      <c r="J132" s="238"/>
      <c r="K132" s="238"/>
      <c r="L132" s="238"/>
      <c r="M132" s="238"/>
      <c r="N132" s="238"/>
      <c r="O132" s="238"/>
      <c r="P132" s="682"/>
      <c r="Q132" s="713"/>
    </row>
    <row r="133" spans="1:17" ht="14.4" customHeight="1" x14ac:dyDescent="0.3">
      <c r="A133" s="680" t="s">
        <v>528</v>
      </c>
      <c r="B133" s="671" t="s">
        <v>3551</v>
      </c>
      <c r="C133" s="671" t="s">
        <v>3424</v>
      </c>
      <c r="D133" s="671" t="s">
        <v>3723</v>
      </c>
      <c r="E133" s="671" t="s">
        <v>3724</v>
      </c>
      <c r="F133" s="238"/>
      <c r="G133" s="238"/>
      <c r="H133" s="238"/>
      <c r="I133" s="238"/>
      <c r="J133" s="238">
        <v>1</v>
      </c>
      <c r="K133" s="238">
        <v>43347</v>
      </c>
      <c r="L133" s="238"/>
      <c r="M133" s="238">
        <v>43347</v>
      </c>
      <c r="N133" s="238"/>
      <c r="O133" s="238"/>
      <c r="P133" s="682"/>
      <c r="Q133" s="713"/>
    </row>
    <row r="134" spans="1:17" ht="14.4" customHeight="1" x14ac:dyDescent="0.3">
      <c r="A134" s="680" t="s">
        <v>528</v>
      </c>
      <c r="B134" s="671" t="s">
        <v>3551</v>
      </c>
      <c r="C134" s="671" t="s">
        <v>3424</v>
      </c>
      <c r="D134" s="671" t="s">
        <v>3725</v>
      </c>
      <c r="E134" s="671" t="s">
        <v>3726</v>
      </c>
      <c r="F134" s="238"/>
      <c r="G134" s="238"/>
      <c r="H134" s="238"/>
      <c r="I134" s="238"/>
      <c r="J134" s="238">
        <v>1</v>
      </c>
      <c r="K134" s="238">
        <v>5613</v>
      </c>
      <c r="L134" s="238"/>
      <c r="M134" s="238">
        <v>5613</v>
      </c>
      <c r="N134" s="238"/>
      <c r="O134" s="238"/>
      <c r="P134" s="682"/>
      <c r="Q134" s="713"/>
    </row>
    <row r="135" spans="1:17" ht="14.4" customHeight="1" x14ac:dyDescent="0.3">
      <c r="A135" s="680" t="s">
        <v>528</v>
      </c>
      <c r="B135" s="671" t="s">
        <v>3551</v>
      </c>
      <c r="C135" s="671" t="s">
        <v>3424</v>
      </c>
      <c r="D135" s="671" t="s">
        <v>3727</v>
      </c>
      <c r="E135" s="671" t="s">
        <v>3728</v>
      </c>
      <c r="F135" s="238"/>
      <c r="G135" s="238"/>
      <c r="H135" s="238"/>
      <c r="I135" s="238"/>
      <c r="J135" s="238">
        <v>1</v>
      </c>
      <c r="K135" s="238">
        <v>37159</v>
      </c>
      <c r="L135" s="238"/>
      <c r="M135" s="238">
        <v>37159</v>
      </c>
      <c r="N135" s="238"/>
      <c r="O135" s="238"/>
      <c r="P135" s="682"/>
      <c r="Q135" s="713"/>
    </row>
    <row r="136" spans="1:17" ht="14.4" customHeight="1" x14ac:dyDescent="0.3">
      <c r="A136" s="680" t="s">
        <v>528</v>
      </c>
      <c r="B136" s="671" t="s">
        <v>3551</v>
      </c>
      <c r="C136" s="671" t="s">
        <v>3424</v>
      </c>
      <c r="D136" s="671" t="s">
        <v>3729</v>
      </c>
      <c r="E136" s="671" t="s">
        <v>3730</v>
      </c>
      <c r="F136" s="238"/>
      <c r="G136" s="238"/>
      <c r="H136" s="238"/>
      <c r="I136" s="238"/>
      <c r="J136" s="238">
        <v>2</v>
      </c>
      <c r="K136" s="238">
        <v>41522</v>
      </c>
      <c r="L136" s="238"/>
      <c r="M136" s="238">
        <v>20761</v>
      </c>
      <c r="N136" s="238"/>
      <c r="O136" s="238"/>
      <c r="P136" s="682"/>
      <c r="Q136" s="713"/>
    </row>
    <row r="137" spans="1:17" ht="14.4" customHeight="1" x14ac:dyDescent="0.3">
      <c r="A137" s="680" t="s">
        <v>528</v>
      </c>
      <c r="B137" s="671" t="s">
        <v>3551</v>
      </c>
      <c r="C137" s="671" t="s">
        <v>3424</v>
      </c>
      <c r="D137" s="671" t="s">
        <v>3731</v>
      </c>
      <c r="E137" s="671" t="s">
        <v>3732</v>
      </c>
      <c r="F137" s="238"/>
      <c r="G137" s="238"/>
      <c r="H137" s="238"/>
      <c r="I137" s="238"/>
      <c r="J137" s="238">
        <v>1</v>
      </c>
      <c r="K137" s="238">
        <v>6086</v>
      </c>
      <c r="L137" s="238"/>
      <c r="M137" s="238">
        <v>6086</v>
      </c>
      <c r="N137" s="238"/>
      <c r="O137" s="238"/>
      <c r="P137" s="682"/>
      <c r="Q137" s="713"/>
    </row>
    <row r="138" spans="1:17" ht="14.4" customHeight="1" x14ac:dyDescent="0.3">
      <c r="A138" s="680" t="s">
        <v>528</v>
      </c>
      <c r="B138" s="671" t="s">
        <v>3551</v>
      </c>
      <c r="C138" s="671" t="s">
        <v>3424</v>
      </c>
      <c r="D138" s="671" t="s">
        <v>3733</v>
      </c>
      <c r="E138" s="671" t="s">
        <v>3677</v>
      </c>
      <c r="F138" s="238"/>
      <c r="G138" s="238"/>
      <c r="H138" s="238"/>
      <c r="I138" s="238"/>
      <c r="J138" s="238"/>
      <c r="K138" s="238"/>
      <c r="L138" s="238"/>
      <c r="M138" s="238"/>
      <c r="N138" s="238">
        <v>3</v>
      </c>
      <c r="O138" s="238">
        <v>547.20000000000005</v>
      </c>
      <c r="P138" s="682"/>
      <c r="Q138" s="713">
        <v>182.4</v>
      </c>
    </row>
    <row r="139" spans="1:17" ht="14.4" customHeight="1" x14ac:dyDescent="0.3">
      <c r="A139" s="680" t="s">
        <v>528</v>
      </c>
      <c r="B139" s="671" t="s">
        <v>3551</v>
      </c>
      <c r="C139" s="671" t="s">
        <v>3424</v>
      </c>
      <c r="D139" s="671" t="s">
        <v>3734</v>
      </c>
      <c r="E139" s="671" t="s">
        <v>3735</v>
      </c>
      <c r="F139" s="238">
        <v>4</v>
      </c>
      <c r="G139" s="238">
        <v>185127.72</v>
      </c>
      <c r="H139" s="238">
        <v>1</v>
      </c>
      <c r="I139" s="238">
        <v>46281.93</v>
      </c>
      <c r="J139" s="238">
        <v>6</v>
      </c>
      <c r="K139" s="238">
        <v>277691.58</v>
      </c>
      <c r="L139" s="238">
        <v>1.5</v>
      </c>
      <c r="M139" s="238">
        <v>46281.93</v>
      </c>
      <c r="N139" s="238">
        <v>2</v>
      </c>
      <c r="O139" s="238">
        <v>92563.86</v>
      </c>
      <c r="P139" s="682">
        <v>0.5</v>
      </c>
      <c r="Q139" s="713">
        <v>46281.93</v>
      </c>
    </row>
    <row r="140" spans="1:17" ht="14.4" customHeight="1" x14ac:dyDescent="0.3">
      <c r="A140" s="680" t="s">
        <v>528</v>
      </c>
      <c r="B140" s="671" t="s">
        <v>3551</v>
      </c>
      <c r="C140" s="671" t="s">
        <v>3424</v>
      </c>
      <c r="D140" s="671" t="s">
        <v>3736</v>
      </c>
      <c r="E140" s="671" t="s">
        <v>3737</v>
      </c>
      <c r="F140" s="238"/>
      <c r="G140" s="238"/>
      <c r="H140" s="238"/>
      <c r="I140" s="238"/>
      <c r="J140" s="238">
        <v>2</v>
      </c>
      <c r="K140" s="238">
        <v>8985.3799999999992</v>
      </c>
      <c r="L140" s="238"/>
      <c r="M140" s="238">
        <v>4492.6899999999996</v>
      </c>
      <c r="N140" s="238">
        <v>1</v>
      </c>
      <c r="O140" s="238">
        <v>4492.6899999999996</v>
      </c>
      <c r="P140" s="682"/>
      <c r="Q140" s="713">
        <v>4492.6899999999996</v>
      </c>
    </row>
    <row r="141" spans="1:17" ht="14.4" customHeight="1" x14ac:dyDescent="0.3">
      <c r="A141" s="680" t="s">
        <v>528</v>
      </c>
      <c r="B141" s="671" t="s">
        <v>3551</v>
      </c>
      <c r="C141" s="671" t="s">
        <v>3424</v>
      </c>
      <c r="D141" s="671" t="s">
        <v>3738</v>
      </c>
      <c r="E141" s="671" t="s">
        <v>3739</v>
      </c>
      <c r="F141" s="238">
        <v>1</v>
      </c>
      <c r="G141" s="238">
        <v>43594.8</v>
      </c>
      <c r="H141" s="238">
        <v>1</v>
      </c>
      <c r="I141" s="238">
        <v>43594.8</v>
      </c>
      <c r="J141" s="238">
        <v>1</v>
      </c>
      <c r="K141" s="238">
        <v>43594.8</v>
      </c>
      <c r="L141" s="238">
        <v>1</v>
      </c>
      <c r="M141" s="238">
        <v>43594.8</v>
      </c>
      <c r="N141" s="238">
        <v>1</v>
      </c>
      <c r="O141" s="238">
        <v>43594.8</v>
      </c>
      <c r="P141" s="682">
        <v>1</v>
      </c>
      <c r="Q141" s="713">
        <v>43594.8</v>
      </c>
    </row>
    <row r="142" spans="1:17" ht="14.4" customHeight="1" x14ac:dyDescent="0.3">
      <c r="A142" s="680" t="s">
        <v>528</v>
      </c>
      <c r="B142" s="671" t="s">
        <v>3551</v>
      </c>
      <c r="C142" s="671" t="s">
        <v>3424</v>
      </c>
      <c r="D142" s="671" t="s">
        <v>3740</v>
      </c>
      <c r="E142" s="671" t="s">
        <v>3741</v>
      </c>
      <c r="F142" s="238"/>
      <c r="G142" s="238"/>
      <c r="H142" s="238"/>
      <c r="I142" s="238"/>
      <c r="J142" s="238">
        <v>1</v>
      </c>
      <c r="K142" s="238">
        <v>18532.099999999999</v>
      </c>
      <c r="L142" s="238"/>
      <c r="M142" s="238">
        <v>18532.099999999999</v>
      </c>
      <c r="N142" s="238">
        <v>2</v>
      </c>
      <c r="O142" s="238">
        <v>37064.199999999997</v>
      </c>
      <c r="P142" s="682"/>
      <c r="Q142" s="713">
        <v>18532.099999999999</v>
      </c>
    </row>
    <row r="143" spans="1:17" ht="14.4" customHeight="1" x14ac:dyDescent="0.3">
      <c r="A143" s="680" t="s">
        <v>528</v>
      </c>
      <c r="B143" s="671" t="s">
        <v>3551</v>
      </c>
      <c r="C143" s="671" t="s">
        <v>3424</v>
      </c>
      <c r="D143" s="671" t="s">
        <v>3742</v>
      </c>
      <c r="E143" s="671" t="s">
        <v>3741</v>
      </c>
      <c r="F143" s="238">
        <v>1</v>
      </c>
      <c r="G143" s="238">
        <v>27256.2</v>
      </c>
      <c r="H143" s="238">
        <v>1</v>
      </c>
      <c r="I143" s="238">
        <v>27256.2</v>
      </c>
      <c r="J143" s="238"/>
      <c r="K143" s="238"/>
      <c r="L143" s="238"/>
      <c r="M143" s="238"/>
      <c r="N143" s="238">
        <v>1</v>
      </c>
      <c r="O143" s="238">
        <v>27256.2</v>
      </c>
      <c r="P143" s="682">
        <v>1</v>
      </c>
      <c r="Q143" s="713">
        <v>27256.2</v>
      </c>
    </row>
    <row r="144" spans="1:17" ht="14.4" customHeight="1" x14ac:dyDescent="0.3">
      <c r="A144" s="680" t="s">
        <v>528</v>
      </c>
      <c r="B144" s="671" t="s">
        <v>3551</v>
      </c>
      <c r="C144" s="671" t="s">
        <v>3424</v>
      </c>
      <c r="D144" s="671" t="s">
        <v>3743</v>
      </c>
      <c r="E144" s="671" t="s">
        <v>3744</v>
      </c>
      <c r="F144" s="238">
        <v>6</v>
      </c>
      <c r="G144" s="238">
        <v>2551.1999999999998</v>
      </c>
      <c r="H144" s="238">
        <v>1</v>
      </c>
      <c r="I144" s="238">
        <v>425.2</v>
      </c>
      <c r="J144" s="238"/>
      <c r="K144" s="238"/>
      <c r="L144" s="238"/>
      <c r="M144" s="238"/>
      <c r="N144" s="238"/>
      <c r="O144" s="238"/>
      <c r="P144" s="682"/>
      <c r="Q144" s="713"/>
    </row>
    <row r="145" spans="1:17" ht="14.4" customHeight="1" x14ac:dyDescent="0.3">
      <c r="A145" s="680" t="s">
        <v>528</v>
      </c>
      <c r="B145" s="671" t="s">
        <v>3551</v>
      </c>
      <c r="C145" s="671" t="s">
        <v>3424</v>
      </c>
      <c r="D145" s="671" t="s">
        <v>3745</v>
      </c>
      <c r="E145" s="671" t="s">
        <v>3746</v>
      </c>
      <c r="F145" s="238">
        <v>6</v>
      </c>
      <c r="G145" s="238">
        <v>39546</v>
      </c>
      <c r="H145" s="238">
        <v>1</v>
      </c>
      <c r="I145" s="238">
        <v>6591</v>
      </c>
      <c r="J145" s="238"/>
      <c r="K145" s="238"/>
      <c r="L145" s="238"/>
      <c r="M145" s="238"/>
      <c r="N145" s="238"/>
      <c r="O145" s="238"/>
      <c r="P145" s="682"/>
      <c r="Q145" s="713"/>
    </row>
    <row r="146" spans="1:17" ht="14.4" customHeight="1" x14ac:dyDescent="0.3">
      <c r="A146" s="680" t="s">
        <v>528</v>
      </c>
      <c r="B146" s="671" t="s">
        <v>3551</v>
      </c>
      <c r="C146" s="671" t="s">
        <v>3424</v>
      </c>
      <c r="D146" s="671" t="s">
        <v>3747</v>
      </c>
      <c r="E146" s="671" t="s">
        <v>3748</v>
      </c>
      <c r="F146" s="238"/>
      <c r="G146" s="238"/>
      <c r="H146" s="238"/>
      <c r="I146" s="238"/>
      <c r="J146" s="238">
        <v>42</v>
      </c>
      <c r="K146" s="238">
        <v>3444</v>
      </c>
      <c r="L146" s="238"/>
      <c r="M146" s="238">
        <v>82</v>
      </c>
      <c r="N146" s="238"/>
      <c r="O146" s="238"/>
      <c r="P146" s="682"/>
      <c r="Q146" s="713"/>
    </row>
    <row r="147" spans="1:17" ht="14.4" customHeight="1" x14ac:dyDescent="0.3">
      <c r="A147" s="680" t="s">
        <v>528</v>
      </c>
      <c r="B147" s="671" t="s">
        <v>3551</v>
      </c>
      <c r="C147" s="671" t="s">
        <v>3424</v>
      </c>
      <c r="D147" s="671" t="s">
        <v>3749</v>
      </c>
      <c r="E147" s="671" t="s">
        <v>3750</v>
      </c>
      <c r="F147" s="238">
        <v>2</v>
      </c>
      <c r="G147" s="238">
        <v>19926</v>
      </c>
      <c r="H147" s="238">
        <v>1</v>
      </c>
      <c r="I147" s="238">
        <v>9963</v>
      </c>
      <c r="J147" s="238">
        <v>1</v>
      </c>
      <c r="K147" s="238">
        <v>15900</v>
      </c>
      <c r="L147" s="238">
        <v>0.79795242396868415</v>
      </c>
      <c r="M147" s="238">
        <v>15900</v>
      </c>
      <c r="N147" s="238">
        <v>4</v>
      </c>
      <c r="O147" s="238">
        <v>63600</v>
      </c>
      <c r="P147" s="682">
        <v>3.1918096958747366</v>
      </c>
      <c r="Q147" s="713">
        <v>15900</v>
      </c>
    </row>
    <row r="148" spans="1:17" ht="14.4" customHeight="1" x14ac:dyDescent="0.3">
      <c r="A148" s="680" t="s">
        <v>528</v>
      </c>
      <c r="B148" s="671" t="s">
        <v>3551</v>
      </c>
      <c r="C148" s="671" t="s">
        <v>3424</v>
      </c>
      <c r="D148" s="671" t="s">
        <v>3751</v>
      </c>
      <c r="E148" s="671" t="s">
        <v>3752</v>
      </c>
      <c r="F148" s="238">
        <v>7</v>
      </c>
      <c r="G148" s="238">
        <v>42805</v>
      </c>
      <c r="H148" s="238">
        <v>1</v>
      </c>
      <c r="I148" s="238">
        <v>6115</v>
      </c>
      <c r="J148" s="238">
        <v>2</v>
      </c>
      <c r="K148" s="238">
        <v>12230</v>
      </c>
      <c r="L148" s="238">
        <v>0.2857142857142857</v>
      </c>
      <c r="M148" s="238">
        <v>6115</v>
      </c>
      <c r="N148" s="238">
        <v>10</v>
      </c>
      <c r="O148" s="238">
        <v>61150</v>
      </c>
      <c r="P148" s="682">
        <v>1.4285714285714286</v>
      </c>
      <c r="Q148" s="713">
        <v>6115</v>
      </c>
    </row>
    <row r="149" spans="1:17" ht="14.4" customHeight="1" x14ac:dyDescent="0.3">
      <c r="A149" s="680" t="s">
        <v>528</v>
      </c>
      <c r="B149" s="671" t="s">
        <v>3551</v>
      </c>
      <c r="C149" s="671" t="s">
        <v>3424</v>
      </c>
      <c r="D149" s="671" t="s">
        <v>3753</v>
      </c>
      <c r="E149" s="671" t="s">
        <v>3754</v>
      </c>
      <c r="F149" s="238"/>
      <c r="G149" s="238"/>
      <c r="H149" s="238"/>
      <c r="I149" s="238"/>
      <c r="J149" s="238">
        <v>1</v>
      </c>
      <c r="K149" s="238">
        <v>8940</v>
      </c>
      <c r="L149" s="238"/>
      <c r="M149" s="238">
        <v>8940</v>
      </c>
      <c r="N149" s="238">
        <v>2</v>
      </c>
      <c r="O149" s="238">
        <v>17880</v>
      </c>
      <c r="P149" s="682"/>
      <c r="Q149" s="713">
        <v>8940</v>
      </c>
    </row>
    <row r="150" spans="1:17" ht="14.4" customHeight="1" x14ac:dyDescent="0.3">
      <c r="A150" s="680" t="s">
        <v>528</v>
      </c>
      <c r="B150" s="671" t="s">
        <v>3551</v>
      </c>
      <c r="C150" s="671" t="s">
        <v>3424</v>
      </c>
      <c r="D150" s="671" t="s">
        <v>3755</v>
      </c>
      <c r="E150" s="671" t="s">
        <v>3756</v>
      </c>
      <c r="F150" s="238"/>
      <c r="G150" s="238"/>
      <c r="H150" s="238"/>
      <c r="I150" s="238"/>
      <c r="J150" s="238">
        <v>14</v>
      </c>
      <c r="K150" s="238">
        <v>5063.66</v>
      </c>
      <c r="L150" s="238"/>
      <c r="M150" s="238">
        <v>361.69</v>
      </c>
      <c r="N150" s="238">
        <v>3</v>
      </c>
      <c r="O150" s="238">
        <v>1085.07</v>
      </c>
      <c r="P150" s="682"/>
      <c r="Q150" s="713">
        <v>361.69</v>
      </c>
    </row>
    <row r="151" spans="1:17" ht="14.4" customHeight="1" x14ac:dyDescent="0.3">
      <c r="A151" s="680" t="s">
        <v>528</v>
      </c>
      <c r="B151" s="671" t="s">
        <v>3551</v>
      </c>
      <c r="C151" s="671" t="s">
        <v>3424</v>
      </c>
      <c r="D151" s="671" t="s">
        <v>3757</v>
      </c>
      <c r="E151" s="671" t="s">
        <v>3758</v>
      </c>
      <c r="F151" s="238"/>
      <c r="G151" s="238"/>
      <c r="H151" s="238"/>
      <c r="I151" s="238"/>
      <c r="J151" s="238"/>
      <c r="K151" s="238"/>
      <c r="L151" s="238"/>
      <c r="M151" s="238"/>
      <c r="N151" s="238">
        <v>1</v>
      </c>
      <c r="O151" s="238">
        <v>10712.89</v>
      </c>
      <c r="P151" s="682"/>
      <c r="Q151" s="713">
        <v>10712.89</v>
      </c>
    </row>
    <row r="152" spans="1:17" ht="14.4" customHeight="1" x14ac:dyDescent="0.3">
      <c r="A152" s="680" t="s">
        <v>528</v>
      </c>
      <c r="B152" s="671" t="s">
        <v>3551</v>
      </c>
      <c r="C152" s="671" t="s">
        <v>3424</v>
      </c>
      <c r="D152" s="671" t="s">
        <v>3759</v>
      </c>
      <c r="E152" s="671" t="s">
        <v>3760</v>
      </c>
      <c r="F152" s="238"/>
      <c r="G152" s="238"/>
      <c r="H152" s="238"/>
      <c r="I152" s="238"/>
      <c r="J152" s="238">
        <v>1</v>
      </c>
      <c r="K152" s="238">
        <v>8103</v>
      </c>
      <c r="L152" s="238"/>
      <c r="M152" s="238">
        <v>8103</v>
      </c>
      <c r="N152" s="238"/>
      <c r="O152" s="238"/>
      <c r="P152" s="682"/>
      <c r="Q152" s="713"/>
    </row>
    <row r="153" spans="1:17" ht="14.4" customHeight="1" x14ac:dyDescent="0.3">
      <c r="A153" s="680" t="s">
        <v>528</v>
      </c>
      <c r="B153" s="671" t="s">
        <v>3551</v>
      </c>
      <c r="C153" s="671" t="s">
        <v>3424</v>
      </c>
      <c r="D153" s="671" t="s">
        <v>3761</v>
      </c>
      <c r="E153" s="671" t="s">
        <v>3762</v>
      </c>
      <c r="F153" s="238">
        <v>4</v>
      </c>
      <c r="G153" s="238">
        <v>26380</v>
      </c>
      <c r="H153" s="238">
        <v>1</v>
      </c>
      <c r="I153" s="238">
        <v>6595</v>
      </c>
      <c r="J153" s="238"/>
      <c r="K153" s="238"/>
      <c r="L153" s="238"/>
      <c r="M153" s="238"/>
      <c r="N153" s="238"/>
      <c r="O153" s="238"/>
      <c r="P153" s="682"/>
      <c r="Q153" s="713"/>
    </row>
    <row r="154" spans="1:17" ht="14.4" customHeight="1" x14ac:dyDescent="0.3">
      <c r="A154" s="680" t="s">
        <v>528</v>
      </c>
      <c r="B154" s="671" t="s">
        <v>3551</v>
      </c>
      <c r="C154" s="671" t="s">
        <v>3424</v>
      </c>
      <c r="D154" s="671" t="s">
        <v>3763</v>
      </c>
      <c r="E154" s="671" t="s">
        <v>3764</v>
      </c>
      <c r="F154" s="238">
        <v>4</v>
      </c>
      <c r="G154" s="238">
        <v>20097.16</v>
      </c>
      <c r="H154" s="238">
        <v>1</v>
      </c>
      <c r="I154" s="238">
        <v>5024.29</v>
      </c>
      <c r="J154" s="238">
        <v>37</v>
      </c>
      <c r="K154" s="238">
        <v>185898.72999999998</v>
      </c>
      <c r="L154" s="238">
        <v>9.25</v>
      </c>
      <c r="M154" s="238">
        <v>5024.2899999999991</v>
      </c>
      <c r="N154" s="238">
        <v>21</v>
      </c>
      <c r="O154" s="238">
        <v>105510.09</v>
      </c>
      <c r="P154" s="682">
        <v>5.25</v>
      </c>
      <c r="Q154" s="713">
        <v>5024.29</v>
      </c>
    </row>
    <row r="155" spans="1:17" ht="14.4" customHeight="1" x14ac:dyDescent="0.3">
      <c r="A155" s="680" t="s">
        <v>528</v>
      </c>
      <c r="B155" s="671" t="s">
        <v>3551</v>
      </c>
      <c r="C155" s="671" t="s">
        <v>3424</v>
      </c>
      <c r="D155" s="671" t="s">
        <v>3765</v>
      </c>
      <c r="E155" s="671" t="s">
        <v>3766</v>
      </c>
      <c r="F155" s="238"/>
      <c r="G155" s="238"/>
      <c r="H155" s="238"/>
      <c r="I155" s="238"/>
      <c r="J155" s="238">
        <v>6</v>
      </c>
      <c r="K155" s="238">
        <v>30145.739999999998</v>
      </c>
      <c r="L155" s="238"/>
      <c r="M155" s="238">
        <v>5024.29</v>
      </c>
      <c r="N155" s="238">
        <v>2</v>
      </c>
      <c r="O155" s="238">
        <v>10048.58</v>
      </c>
      <c r="P155" s="682"/>
      <c r="Q155" s="713">
        <v>5024.29</v>
      </c>
    </row>
    <row r="156" spans="1:17" ht="14.4" customHeight="1" x14ac:dyDescent="0.3">
      <c r="A156" s="680" t="s">
        <v>528</v>
      </c>
      <c r="B156" s="671" t="s">
        <v>3551</v>
      </c>
      <c r="C156" s="671" t="s">
        <v>3424</v>
      </c>
      <c r="D156" s="671" t="s">
        <v>3767</v>
      </c>
      <c r="E156" s="671" t="s">
        <v>3768</v>
      </c>
      <c r="F156" s="238"/>
      <c r="G156" s="238"/>
      <c r="H156" s="238"/>
      <c r="I156" s="238"/>
      <c r="J156" s="238">
        <v>1</v>
      </c>
      <c r="K156" s="238">
        <v>17391</v>
      </c>
      <c r="L156" s="238"/>
      <c r="M156" s="238">
        <v>17391</v>
      </c>
      <c r="N156" s="238">
        <v>4</v>
      </c>
      <c r="O156" s="238">
        <v>69564</v>
      </c>
      <c r="P156" s="682"/>
      <c r="Q156" s="713">
        <v>17391</v>
      </c>
    </row>
    <row r="157" spans="1:17" ht="14.4" customHeight="1" x14ac:dyDescent="0.3">
      <c r="A157" s="680" t="s">
        <v>528</v>
      </c>
      <c r="B157" s="671" t="s">
        <v>3551</v>
      </c>
      <c r="C157" s="671" t="s">
        <v>3424</v>
      </c>
      <c r="D157" s="671" t="s">
        <v>3769</v>
      </c>
      <c r="E157" s="671" t="s">
        <v>3770</v>
      </c>
      <c r="F157" s="238"/>
      <c r="G157" s="238"/>
      <c r="H157" s="238"/>
      <c r="I157" s="238"/>
      <c r="J157" s="238">
        <v>1</v>
      </c>
      <c r="K157" s="238">
        <v>66413</v>
      </c>
      <c r="L157" s="238"/>
      <c r="M157" s="238">
        <v>66413</v>
      </c>
      <c r="N157" s="238">
        <v>1</v>
      </c>
      <c r="O157" s="238">
        <v>66413</v>
      </c>
      <c r="P157" s="682"/>
      <c r="Q157" s="713">
        <v>66413</v>
      </c>
    </row>
    <row r="158" spans="1:17" ht="14.4" customHeight="1" x14ac:dyDescent="0.3">
      <c r="A158" s="680" t="s">
        <v>528</v>
      </c>
      <c r="B158" s="671" t="s">
        <v>3551</v>
      </c>
      <c r="C158" s="671" t="s">
        <v>3424</v>
      </c>
      <c r="D158" s="671" t="s">
        <v>3771</v>
      </c>
      <c r="E158" s="671" t="s">
        <v>3772</v>
      </c>
      <c r="F158" s="238"/>
      <c r="G158" s="238"/>
      <c r="H158" s="238"/>
      <c r="I158" s="238"/>
      <c r="J158" s="238">
        <v>3</v>
      </c>
      <c r="K158" s="238">
        <v>38037</v>
      </c>
      <c r="L158" s="238"/>
      <c r="M158" s="238">
        <v>12679</v>
      </c>
      <c r="N158" s="238">
        <v>2</v>
      </c>
      <c r="O158" s="238">
        <v>25358</v>
      </c>
      <c r="P158" s="682"/>
      <c r="Q158" s="713">
        <v>12679</v>
      </c>
    </row>
    <row r="159" spans="1:17" ht="14.4" customHeight="1" x14ac:dyDescent="0.3">
      <c r="A159" s="680" t="s">
        <v>528</v>
      </c>
      <c r="B159" s="671" t="s">
        <v>3551</v>
      </c>
      <c r="C159" s="671" t="s">
        <v>3424</v>
      </c>
      <c r="D159" s="671" t="s">
        <v>3773</v>
      </c>
      <c r="E159" s="671" t="s">
        <v>3774</v>
      </c>
      <c r="F159" s="238">
        <v>18</v>
      </c>
      <c r="G159" s="238">
        <v>133585.19999999998</v>
      </c>
      <c r="H159" s="238">
        <v>1</v>
      </c>
      <c r="I159" s="238">
        <v>7421.3999999999987</v>
      </c>
      <c r="J159" s="238">
        <v>1</v>
      </c>
      <c r="K159" s="238">
        <v>7421.4</v>
      </c>
      <c r="L159" s="238">
        <v>5.5555555555555559E-2</v>
      </c>
      <c r="M159" s="238">
        <v>7421.4</v>
      </c>
      <c r="N159" s="238">
        <v>1</v>
      </c>
      <c r="O159" s="238">
        <v>7421.4</v>
      </c>
      <c r="P159" s="682">
        <v>5.5555555555555559E-2</v>
      </c>
      <c r="Q159" s="713">
        <v>7421.4</v>
      </c>
    </row>
    <row r="160" spans="1:17" ht="14.4" customHeight="1" x14ac:dyDescent="0.3">
      <c r="A160" s="680" t="s">
        <v>528</v>
      </c>
      <c r="B160" s="671" t="s">
        <v>3551</v>
      </c>
      <c r="C160" s="671" t="s">
        <v>3424</v>
      </c>
      <c r="D160" s="671" t="s">
        <v>3775</v>
      </c>
      <c r="E160" s="671" t="s">
        <v>3776</v>
      </c>
      <c r="F160" s="238">
        <v>18</v>
      </c>
      <c r="G160" s="238">
        <v>285526.44</v>
      </c>
      <c r="H160" s="238">
        <v>1</v>
      </c>
      <c r="I160" s="238">
        <v>15862.58</v>
      </c>
      <c r="J160" s="238">
        <v>31</v>
      </c>
      <c r="K160" s="238">
        <v>491739.98000000004</v>
      </c>
      <c r="L160" s="238">
        <v>1.7222222222222223</v>
      </c>
      <c r="M160" s="238">
        <v>15862.580000000002</v>
      </c>
      <c r="N160" s="238">
        <v>11</v>
      </c>
      <c r="O160" s="238">
        <v>174488.38</v>
      </c>
      <c r="P160" s="682">
        <v>0.61111111111111116</v>
      </c>
      <c r="Q160" s="713">
        <v>15862.58</v>
      </c>
    </row>
    <row r="161" spans="1:17" ht="14.4" customHeight="1" x14ac:dyDescent="0.3">
      <c r="A161" s="680" t="s">
        <v>528</v>
      </c>
      <c r="B161" s="671" t="s">
        <v>3551</v>
      </c>
      <c r="C161" s="671" t="s">
        <v>3424</v>
      </c>
      <c r="D161" s="671" t="s">
        <v>3777</v>
      </c>
      <c r="E161" s="671" t="s">
        <v>3778</v>
      </c>
      <c r="F161" s="238">
        <v>10</v>
      </c>
      <c r="G161" s="238">
        <v>40770.5</v>
      </c>
      <c r="H161" s="238">
        <v>1</v>
      </c>
      <c r="I161" s="238">
        <v>4077.05</v>
      </c>
      <c r="J161" s="238">
        <v>12</v>
      </c>
      <c r="K161" s="238">
        <v>48924.6</v>
      </c>
      <c r="L161" s="238">
        <v>1.2</v>
      </c>
      <c r="M161" s="238">
        <v>4077.0499999999997</v>
      </c>
      <c r="N161" s="238">
        <v>2</v>
      </c>
      <c r="O161" s="238">
        <v>8154.1</v>
      </c>
      <c r="P161" s="682">
        <v>0.2</v>
      </c>
      <c r="Q161" s="713">
        <v>4077.05</v>
      </c>
    </row>
    <row r="162" spans="1:17" ht="14.4" customHeight="1" x14ac:dyDescent="0.3">
      <c r="A162" s="680" t="s">
        <v>528</v>
      </c>
      <c r="B162" s="671" t="s">
        <v>3551</v>
      </c>
      <c r="C162" s="671" t="s">
        <v>3424</v>
      </c>
      <c r="D162" s="671" t="s">
        <v>3779</v>
      </c>
      <c r="E162" s="671" t="s">
        <v>3780</v>
      </c>
      <c r="F162" s="238"/>
      <c r="G162" s="238"/>
      <c r="H162" s="238"/>
      <c r="I162" s="238"/>
      <c r="J162" s="238"/>
      <c r="K162" s="238"/>
      <c r="L162" s="238"/>
      <c r="M162" s="238"/>
      <c r="N162" s="238">
        <v>2</v>
      </c>
      <c r="O162" s="238">
        <v>60301.86</v>
      </c>
      <c r="P162" s="682"/>
      <c r="Q162" s="713">
        <v>30150.93</v>
      </c>
    </row>
    <row r="163" spans="1:17" ht="14.4" customHeight="1" x14ac:dyDescent="0.3">
      <c r="A163" s="680" t="s">
        <v>528</v>
      </c>
      <c r="B163" s="671" t="s">
        <v>3551</v>
      </c>
      <c r="C163" s="671" t="s">
        <v>3424</v>
      </c>
      <c r="D163" s="671" t="s">
        <v>3781</v>
      </c>
      <c r="E163" s="671" t="s">
        <v>3782</v>
      </c>
      <c r="F163" s="238">
        <v>1</v>
      </c>
      <c r="G163" s="238">
        <v>627</v>
      </c>
      <c r="H163" s="238">
        <v>1</v>
      </c>
      <c r="I163" s="238">
        <v>627</v>
      </c>
      <c r="J163" s="238">
        <v>3</v>
      </c>
      <c r="K163" s="238">
        <v>1881</v>
      </c>
      <c r="L163" s="238">
        <v>3</v>
      </c>
      <c r="M163" s="238">
        <v>627</v>
      </c>
      <c r="N163" s="238"/>
      <c r="O163" s="238"/>
      <c r="P163" s="682"/>
      <c r="Q163" s="713"/>
    </row>
    <row r="164" spans="1:17" ht="14.4" customHeight="1" x14ac:dyDescent="0.3">
      <c r="A164" s="680" t="s">
        <v>528</v>
      </c>
      <c r="B164" s="671" t="s">
        <v>3551</v>
      </c>
      <c r="C164" s="671" t="s">
        <v>3424</v>
      </c>
      <c r="D164" s="671" t="s">
        <v>3783</v>
      </c>
      <c r="E164" s="671" t="s">
        <v>3784</v>
      </c>
      <c r="F164" s="238"/>
      <c r="G164" s="238"/>
      <c r="H164" s="238"/>
      <c r="I164" s="238"/>
      <c r="J164" s="238">
        <v>1</v>
      </c>
      <c r="K164" s="238">
        <v>8394.5499999999993</v>
      </c>
      <c r="L164" s="238"/>
      <c r="M164" s="238">
        <v>8394.5499999999993</v>
      </c>
      <c r="N164" s="238"/>
      <c r="O164" s="238"/>
      <c r="P164" s="682"/>
      <c r="Q164" s="713"/>
    </row>
    <row r="165" spans="1:17" ht="14.4" customHeight="1" x14ac:dyDescent="0.3">
      <c r="A165" s="680" t="s">
        <v>528</v>
      </c>
      <c r="B165" s="671" t="s">
        <v>3551</v>
      </c>
      <c r="C165" s="671" t="s">
        <v>3424</v>
      </c>
      <c r="D165" s="671" t="s">
        <v>3785</v>
      </c>
      <c r="E165" s="671" t="s">
        <v>3786</v>
      </c>
      <c r="F165" s="238"/>
      <c r="G165" s="238"/>
      <c r="H165" s="238"/>
      <c r="I165" s="238"/>
      <c r="J165" s="238">
        <v>1</v>
      </c>
      <c r="K165" s="238">
        <v>5587.04</v>
      </c>
      <c r="L165" s="238"/>
      <c r="M165" s="238">
        <v>5587.04</v>
      </c>
      <c r="N165" s="238"/>
      <c r="O165" s="238"/>
      <c r="P165" s="682"/>
      <c r="Q165" s="713"/>
    </row>
    <row r="166" spans="1:17" ht="14.4" customHeight="1" x14ac:dyDescent="0.3">
      <c r="A166" s="680" t="s">
        <v>528</v>
      </c>
      <c r="B166" s="671" t="s">
        <v>3551</v>
      </c>
      <c r="C166" s="671" t="s">
        <v>3424</v>
      </c>
      <c r="D166" s="671" t="s">
        <v>3787</v>
      </c>
      <c r="E166" s="671" t="s">
        <v>3788</v>
      </c>
      <c r="F166" s="238">
        <v>1</v>
      </c>
      <c r="G166" s="238">
        <v>2590.91</v>
      </c>
      <c r="H166" s="238">
        <v>1</v>
      </c>
      <c r="I166" s="238">
        <v>2590.91</v>
      </c>
      <c r="J166" s="238"/>
      <c r="K166" s="238"/>
      <c r="L166" s="238"/>
      <c r="M166" s="238"/>
      <c r="N166" s="238"/>
      <c r="O166" s="238"/>
      <c r="P166" s="682"/>
      <c r="Q166" s="713"/>
    </row>
    <row r="167" spans="1:17" ht="14.4" customHeight="1" x14ac:dyDescent="0.3">
      <c r="A167" s="680" t="s">
        <v>528</v>
      </c>
      <c r="B167" s="671" t="s">
        <v>3551</v>
      </c>
      <c r="C167" s="671" t="s">
        <v>3424</v>
      </c>
      <c r="D167" s="671" t="s">
        <v>3789</v>
      </c>
      <c r="E167" s="671" t="s">
        <v>3790</v>
      </c>
      <c r="F167" s="238"/>
      <c r="G167" s="238"/>
      <c r="H167" s="238"/>
      <c r="I167" s="238"/>
      <c r="J167" s="238">
        <v>2</v>
      </c>
      <c r="K167" s="238">
        <v>41857.9</v>
      </c>
      <c r="L167" s="238"/>
      <c r="M167" s="238">
        <v>20928.95</v>
      </c>
      <c r="N167" s="238"/>
      <c r="O167" s="238"/>
      <c r="P167" s="682"/>
      <c r="Q167" s="713"/>
    </row>
    <row r="168" spans="1:17" ht="14.4" customHeight="1" x14ac:dyDescent="0.3">
      <c r="A168" s="680" t="s">
        <v>528</v>
      </c>
      <c r="B168" s="671" t="s">
        <v>3551</v>
      </c>
      <c r="C168" s="671" t="s">
        <v>3424</v>
      </c>
      <c r="D168" s="671" t="s">
        <v>3791</v>
      </c>
      <c r="E168" s="671" t="s">
        <v>3790</v>
      </c>
      <c r="F168" s="238"/>
      <c r="G168" s="238"/>
      <c r="H168" s="238"/>
      <c r="I168" s="238"/>
      <c r="J168" s="238">
        <v>2</v>
      </c>
      <c r="K168" s="238">
        <v>28368.2</v>
      </c>
      <c r="L168" s="238"/>
      <c r="M168" s="238">
        <v>14184.1</v>
      </c>
      <c r="N168" s="238"/>
      <c r="O168" s="238"/>
      <c r="P168" s="682"/>
      <c r="Q168" s="713"/>
    </row>
    <row r="169" spans="1:17" ht="14.4" customHeight="1" x14ac:dyDescent="0.3">
      <c r="A169" s="680" t="s">
        <v>528</v>
      </c>
      <c r="B169" s="671" t="s">
        <v>3551</v>
      </c>
      <c r="C169" s="671" t="s">
        <v>3424</v>
      </c>
      <c r="D169" s="671" t="s">
        <v>3792</v>
      </c>
      <c r="E169" s="671" t="s">
        <v>3793</v>
      </c>
      <c r="F169" s="238">
        <v>1</v>
      </c>
      <c r="G169" s="238">
        <v>15486.38</v>
      </c>
      <c r="H169" s="238">
        <v>1</v>
      </c>
      <c r="I169" s="238">
        <v>15486.38</v>
      </c>
      <c r="J169" s="238"/>
      <c r="K169" s="238"/>
      <c r="L169" s="238"/>
      <c r="M169" s="238"/>
      <c r="N169" s="238"/>
      <c r="O169" s="238"/>
      <c r="P169" s="682"/>
      <c r="Q169" s="713"/>
    </row>
    <row r="170" spans="1:17" ht="14.4" customHeight="1" x14ac:dyDescent="0.3">
      <c r="A170" s="680" t="s">
        <v>528</v>
      </c>
      <c r="B170" s="671" t="s">
        <v>3551</v>
      </c>
      <c r="C170" s="671" t="s">
        <v>3424</v>
      </c>
      <c r="D170" s="671" t="s">
        <v>3794</v>
      </c>
      <c r="E170" s="671" t="s">
        <v>3795</v>
      </c>
      <c r="F170" s="238">
        <v>1</v>
      </c>
      <c r="G170" s="238">
        <v>3701.89</v>
      </c>
      <c r="H170" s="238">
        <v>1</v>
      </c>
      <c r="I170" s="238">
        <v>3701.89</v>
      </c>
      <c r="J170" s="238"/>
      <c r="K170" s="238"/>
      <c r="L170" s="238"/>
      <c r="M170" s="238"/>
      <c r="N170" s="238"/>
      <c r="O170" s="238"/>
      <c r="P170" s="682"/>
      <c r="Q170" s="713"/>
    </row>
    <row r="171" spans="1:17" ht="14.4" customHeight="1" x14ac:dyDescent="0.3">
      <c r="A171" s="680" t="s">
        <v>528</v>
      </c>
      <c r="B171" s="671" t="s">
        <v>3551</v>
      </c>
      <c r="C171" s="671" t="s">
        <v>3424</v>
      </c>
      <c r="D171" s="671" t="s">
        <v>3796</v>
      </c>
      <c r="E171" s="671" t="s">
        <v>3797</v>
      </c>
      <c r="F171" s="238">
        <v>27</v>
      </c>
      <c r="G171" s="238">
        <v>135655.83000000002</v>
      </c>
      <c r="H171" s="238">
        <v>1</v>
      </c>
      <c r="I171" s="238">
        <v>5024.2900000000009</v>
      </c>
      <c r="J171" s="238"/>
      <c r="K171" s="238"/>
      <c r="L171" s="238"/>
      <c r="M171" s="238"/>
      <c r="N171" s="238"/>
      <c r="O171" s="238"/>
      <c r="P171" s="682"/>
      <c r="Q171" s="713"/>
    </row>
    <row r="172" spans="1:17" ht="14.4" customHeight="1" x14ac:dyDescent="0.3">
      <c r="A172" s="680" t="s">
        <v>528</v>
      </c>
      <c r="B172" s="671" t="s">
        <v>3551</v>
      </c>
      <c r="C172" s="671" t="s">
        <v>3424</v>
      </c>
      <c r="D172" s="671" t="s">
        <v>3798</v>
      </c>
      <c r="E172" s="671" t="s">
        <v>3799</v>
      </c>
      <c r="F172" s="238">
        <v>3</v>
      </c>
      <c r="G172" s="238">
        <v>15072.869999999999</v>
      </c>
      <c r="H172" s="238">
        <v>1</v>
      </c>
      <c r="I172" s="238">
        <v>5024.29</v>
      </c>
      <c r="J172" s="238"/>
      <c r="K172" s="238"/>
      <c r="L172" s="238"/>
      <c r="M172" s="238"/>
      <c r="N172" s="238"/>
      <c r="O172" s="238"/>
      <c r="P172" s="682"/>
      <c r="Q172" s="713"/>
    </row>
    <row r="173" spans="1:17" ht="14.4" customHeight="1" x14ac:dyDescent="0.3">
      <c r="A173" s="680" t="s">
        <v>528</v>
      </c>
      <c r="B173" s="671" t="s">
        <v>3551</v>
      </c>
      <c r="C173" s="671" t="s">
        <v>3424</v>
      </c>
      <c r="D173" s="671" t="s">
        <v>3800</v>
      </c>
      <c r="E173" s="671" t="s">
        <v>3801</v>
      </c>
      <c r="F173" s="238">
        <v>21</v>
      </c>
      <c r="G173" s="238">
        <v>548443.56000000006</v>
      </c>
      <c r="H173" s="238">
        <v>1</v>
      </c>
      <c r="I173" s="238">
        <v>26116.360000000004</v>
      </c>
      <c r="J173" s="238">
        <v>26</v>
      </c>
      <c r="K173" s="238">
        <v>658369.80000000005</v>
      </c>
      <c r="L173" s="238">
        <v>1.2004330947016681</v>
      </c>
      <c r="M173" s="238">
        <v>25321.915384615386</v>
      </c>
      <c r="N173" s="238">
        <v>8</v>
      </c>
      <c r="O173" s="238">
        <v>208930.88</v>
      </c>
      <c r="P173" s="682">
        <v>0.38095238095238093</v>
      </c>
      <c r="Q173" s="713">
        <v>26116.36</v>
      </c>
    </row>
    <row r="174" spans="1:17" ht="14.4" customHeight="1" x14ac:dyDescent="0.3">
      <c r="A174" s="680" t="s">
        <v>528</v>
      </c>
      <c r="B174" s="671" t="s">
        <v>3551</v>
      </c>
      <c r="C174" s="671" t="s">
        <v>3424</v>
      </c>
      <c r="D174" s="671" t="s">
        <v>3802</v>
      </c>
      <c r="E174" s="671" t="s">
        <v>3803</v>
      </c>
      <c r="F174" s="238">
        <v>21</v>
      </c>
      <c r="G174" s="238">
        <v>341689.11</v>
      </c>
      <c r="H174" s="238">
        <v>1</v>
      </c>
      <c r="I174" s="238">
        <v>16270.91</v>
      </c>
      <c r="J174" s="238">
        <v>26</v>
      </c>
      <c r="K174" s="238">
        <v>423043.66000000003</v>
      </c>
      <c r="L174" s="238">
        <v>1.2380952380952381</v>
      </c>
      <c r="M174" s="238">
        <v>16270.910000000002</v>
      </c>
      <c r="N174" s="238">
        <v>8</v>
      </c>
      <c r="O174" s="238">
        <v>130167.28</v>
      </c>
      <c r="P174" s="682">
        <v>0.38095238095238099</v>
      </c>
      <c r="Q174" s="713">
        <v>16270.91</v>
      </c>
    </row>
    <row r="175" spans="1:17" ht="14.4" customHeight="1" x14ac:dyDescent="0.3">
      <c r="A175" s="680" t="s">
        <v>528</v>
      </c>
      <c r="B175" s="671" t="s">
        <v>3551</v>
      </c>
      <c r="C175" s="671" t="s">
        <v>3424</v>
      </c>
      <c r="D175" s="671" t="s">
        <v>3804</v>
      </c>
      <c r="E175" s="671" t="s">
        <v>3805</v>
      </c>
      <c r="F175" s="238">
        <v>21</v>
      </c>
      <c r="G175" s="238">
        <v>184990.88999999998</v>
      </c>
      <c r="H175" s="238">
        <v>1</v>
      </c>
      <c r="I175" s="238">
        <v>8809.09</v>
      </c>
      <c r="J175" s="238">
        <v>28</v>
      </c>
      <c r="K175" s="238">
        <v>246654.52</v>
      </c>
      <c r="L175" s="238">
        <v>1.3333333333333335</v>
      </c>
      <c r="M175" s="238">
        <v>8809.09</v>
      </c>
      <c r="N175" s="238">
        <v>8</v>
      </c>
      <c r="O175" s="238">
        <v>70472.72</v>
      </c>
      <c r="P175" s="682">
        <v>0.38095238095238099</v>
      </c>
      <c r="Q175" s="713">
        <v>8809.09</v>
      </c>
    </row>
    <row r="176" spans="1:17" ht="14.4" customHeight="1" x14ac:dyDescent="0.3">
      <c r="A176" s="680" t="s">
        <v>528</v>
      </c>
      <c r="B176" s="671" t="s">
        <v>3551</v>
      </c>
      <c r="C176" s="671" t="s">
        <v>3424</v>
      </c>
      <c r="D176" s="671" t="s">
        <v>3806</v>
      </c>
      <c r="E176" s="671" t="s">
        <v>3807</v>
      </c>
      <c r="F176" s="238">
        <v>47</v>
      </c>
      <c r="G176" s="238">
        <v>191308.79999999999</v>
      </c>
      <c r="H176" s="238">
        <v>1</v>
      </c>
      <c r="I176" s="238">
        <v>4070.3999999999996</v>
      </c>
      <c r="J176" s="238">
        <v>44</v>
      </c>
      <c r="K176" s="238">
        <v>185592</v>
      </c>
      <c r="L176" s="238">
        <v>0.97011742272179857</v>
      </c>
      <c r="M176" s="238">
        <v>4218</v>
      </c>
      <c r="N176" s="238">
        <v>45</v>
      </c>
      <c r="O176" s="238">
        <v>189810</v>
      </c>
      <c r="P176" s="682">
        <v>0.99216554596547579</v>
      </c>
      <c r="Q176" s="713">
        <v>4218</v>
      </c>
    </row>
    <row r="177" spans="1:17" ht="14.4" customHeight="1" x14ac:dyDescent="0.3">
      <c r="A177" s="680" t="s">
        <v>528</v>
      </c>
      <c r="B177" s="671" t="s">
        <v>3551</v>
      </c>
      <c r="C177" s="671" t="s">
        <v>3424</v>
      </c>
      <c r="D177" s="671" t="s">
        <v>3808</v>
      </c>
      <c r="E177" s="671" t="s">
        <v>3809</v>
      </c>
      <c r="F177" s="238"/>
      <c r="G177" s="238"/>
      <c r="H177" s="238"/>
      <c r="I177" s="238"/>
      <c r="J177" s="238">
        <v>2</v>
      </c>
      <c r="K177" s="238">
        <v>39672</v>
      </c>
      <c r="L177" s="238"/>
      <c r="M177" s="238">
        <v>19836</v>
      </c>
      <c r="N177" s="238"/>
      <c r="O177" s="238"/>
      <c r="P177" s="682"/>
      <c r="Q177" s="713"/>
    </row>
    <row r="178" spans="1:17" ht="14.4" customHeight="1" x14ac:dyDescent="0.3">
      <c r="A178" s="680" t="s">
        <v>528</v>
      </c>
      <c r="B178" s="671" t="s">
        <v>3551</v>
      </c>
      <c r="C178" s="671" t="s">
        <v>3424</v>
      </c>
      <c r="D178" s="671" t="s">
        <v>3810</v>
      </c>
      <c r="E178" s="671" t="s">
        <v>3811</v>
      </c>
      <c r="F178" s="238"/>
      <c r="G178" s="238"/>
      <c r="H178" s="238"/>
      <c r="I178" s="238"/>
      <c r="J178" s="238">
        <v>2</v>
      </c>
      <c r="K178" s="238">
        <v>8605.9599999999991</v>
      </c>
      <c r="L178" s="238"/>
      <c r="M178" s="238">
        <v>4302.9799999999996</v>
      </c>
      <c r="N178" s="238"/>
      <c r="O178" s="238"/>
      <c r="P178" s="682"/>
      <c r="Q178" s="713"/>
    </row>
    <row r="179" spans="1:17" ht="14.4" customHeight="1" x14ac:dyDescent="0.3">
      <c r="A179" s="680" t="s">
        <v>528</v>
      </c>
      <c r="B179" s="671" t="s">
        <v>3551</v>
      </c>
      <c r="C179" s="671" t="s">
        <v>3424</v>
      </c>
      <c r="D179" s="671" t="s">
        <v>3812</v>
      </c>
      <c r="E179" s="671" t="s">
        <v>3813</v>
      </c>
      <c r="F179" s="238">
        <v>13</v>
      </c>
      <c r="G179" s="238">
        <v>1540.5</v>
      </c>
      <c r="H179" s="238">
        <v>1</v>
      </c>
      <c r="I179" s="238">
        <v>118.5</v>
      </c>
      <c r="J179" s="238">
        <v>4</v>
      </c>
      <c r="K179" s="238">
        <v>474</v>
      </c>
      <c r="L179" s="238">
        <v>0.30769230769230771</v>
      </c>
      <c r="M179" s="238">
        <v>118.5</v>
      </c>
      <c r="N179" s="238">
        <v>15</v>
      </c>
      <c r="O179" s="238">
        <v>1777.5</v>
      </c>
      <c r="P179" s="682">
        <v>1.1538461538461537</v>
      </c>
      <c r="Q179" s="713">
        <v>118.5</v>
      </c>
    </row>
    <row r="180" spans="1:17" ht="14.4" customHeight="1" x14ac:dyDescent="0.3">
      <c r="A180" s="680" t="s">
        <v>528</v>
      </c>
      <c r="B180" s="671" t="s">
        <v>3551</v>
      </c>
      <c r="C180" s="671" t="s">
        <v>3424</v>
      </c>
      <c r="D180" s="671" t="s">
        <v>3814</v>
      </c>
      <c r="E180" s="671" t="s">
        <v>3813</v>
      </c>
      <c r="F180" s="238"/>
      <c r="G180" s="238"/>
      <c r="H180" s="238"/>
      <c r="I180" s="238"/>
      <c r="J180" s="238">
        <v>6</v>
      </c>
      <c r="K180" s="238">
        <v>1579.8</v>
      </c>
      <c r="L180" s="238"/>
      <c r="M180" s="238">
        <v>263.3</v>
      </c>
      <c r="N180" s="238"/>
      <c r="O180" s="238"/>
      <c r="P180" s="682"/>
      <c r="Q180" s="713"/>
    </row>
    <row r="181" spans="1:17" ht="14.4" customHeight="1" x14ac:dyDescent="0.3">
      <c r="A181" s="680" t="s">
        <v>528</v>
      </c>
      <c r="B181" s="671" t="s">
        <v>3551</v>
      </c>
      <c r="C181" s="671" t="s">
        <v>3424</v>
      </c>
      <c r="D181" s="671" t="s">
        <v>3815</v>
      </c>
      <c r="E181" s="671" t="s">
        <v>3816</v>
      </c>
      <c r="F181" s="238">
        <v>2</v>
      </c>
      <c r="G181" s="238">
        <v>469.6</v>
      </c>
      <c r="H181" s="238">
        <v>1</v>
      </c>
      <c r="I181" s="238">
        <v>234.8</v>
      </c>
      <c r="J181" s="238"/>
      <c r="K181" s="238"/>
      <c r="L181" s="238"/>
      <c r="M181" s="238"/>
      <c r="N181" s="238"/>
      <c r="O181" s="238"/>
      <c r="P181" s="682"/>
      <c r="Q181" s="713"/>
    </row>
    <row r="182" spans="1:17" ht="14.4" customHeight="1" x14ac:dyDescent="0.3">
      <c r="A182" s="680" t="s">
        <v>528</v>
      </c>
      <c r="B182" s="671" t="s">
        <v>3551</v>
      </c>
      <c r="C182" s="671" t="s">
        <v>3424</v>
      </c>
      <c r="D182" s="671" t="s">
        <v>3817</v>
      </c>
      <c r="E182" s="671" t="s">
        <v>3818</v>
      </c>
      <c r="F182" s="238">
        <v>2</v>
      </c>
      <c r="G182" s="238">
        <v>200.6</v>
      </c>
      <c r="H182" s="238">
        <v>1</v>
      </c>
      <c r="I182" s="238">
        <v>100.3</v>
      </c>
      <c r="J182" s="238">
        <v>2</v>
      </c>
      <c r="K182" s="238">
        <v>200.6</v>
      </c>
      <c r="L182" s="238">
        <v>1</v>
      </c>
      <c r="M182" s="238">
        <v>100.3</v>
      </c>
      <c r="N182" s="238">
        <v>2</v>
      </c>
      <c r="O182" s="238">
        <v>200.6</v>
      </c>
      <c r="P182" s="682">
        <v>1</v>
      </c>
      <c r="Q182" s="713">
        <v>100.3</v>
      </c>
    </row>
    <row r="183" spans="1:17" ht="14.4" customHeight="1" x14ac:dyDescent="0.3">
      <c r="A183" s="680" t="s">
        <v>528</v>
      </c>
      <c r="B183" s="671" t="s">
        <v>3551</v>
      </c>
      <c r="C183" s="671" t="s">
        <v>3424</v>
      </c>
      <c r="D183" s="671" t="s">
        <v>3819</v>
      </c>
      <c r="E183" s="671" t="s">
        <v>3820</v>
      </c>
      <c r="F183" s="238"/>
      <c r="G183" s="238"/>
      <c r="H183" s="238"/>
      <c r="I183" s="238"/>
      <c r="J183" s="238">
        <v>6</v>
      </c>
      <c r="K183" s="238">
        <v>62878.259999999995</v>
      </c>
      <c r="L183" s="238"/>
      <c r="M183" s="238">
        <v>10479.709999999999</v>
      </c>
      <c r="N183" s="238">
        <v>7</v>
      </c>
      <c r="O183" s="238">
        <v>73357.97</v>
      </c>
      <c r="P183" s="682"/>
      <c r="Q183" s="713">
        <v>10479.710000000001</v>
      </c>
    </row>
    <row r="184" spans="1:17" ht="14.4" customHeight="1" x14ac:dyDescent="0.3">
      <c r="A184" s="680" t="s">
        <v>528</v>
      </c>
      <c r="B184" s="671" t="s">
        <v>3551</v>
      </c>
      <c r="C184" s="671" t="s">
        <v>3424</v>
      </c>
      <c r="D184" s="671" t="s">
        <v>3821</v>
      </c>
      <c r="E184" s="671" t="s">
        <v>3822</v>
      </c>
      <c r="F184" s="238"/>
      <c r="G184" s="238"/>
      <c r="H184" s="238"/>
      <c r="I184" s="238"/>
      <c r="J184" s="238"/>
      <c r="K184" s="238"/>
      <c r="L184" s="238"/>
      <c r="M184" s="238"/>
      <c r="N184" s="238">
        <v>1</v>
      </c>
      <c r="O184" s="238">
        <v>135.69</v>
      </c>
      <c r="P184" s="682"/>
      <c r="Q184" s="713">
        <v>135.69</v>
      </c>
    </row>
    <row r="185" spans="1:17" ht="14.4" customHeight="1" x14ac:dyDescent="0.3">
      <c r="A185" s="680" t="s">
        <v>528</v>
      </c>
      <c r="B185" s="671" t="s">
        <v>3551</v>
      </c>
      <c r="C185" s="671" t="s">
        <v>3424</v>
      </c>
      <c r="D185" s="671" t="s">
        <v>3823</v>
      </c>
      <c r="E185" s="671" t="s">
        <v>3824</v>
      </c>
      <c r="F185" s="238">
        <v>2</v>
      </c>
      <c r="G185" s="238">
        <v>2760</v>
      </c>
      <c r="H185" s="238">
        <v>1</v>
      </c>
      <c r="I185" s="238">
        <v>1380</v>
      </c>
      <c r="J185" s="238"/>
      <c r="K185" s="238"/>
      <c r="L185" s="238"/>
      <c r="M185" s="238"/>
      <c r="N185" s="238"/>
      <c r="O185" s="238"/>
      <c r="P185" s="682"/>
      <c r="Q185" s="713"/>
    </row>
    <row r="186" spans="1:17" ht="14.4" customHeight="1" x14ac:dyDescent="0.3">
      <c r="A186" s="680" t="s">
        <v>528</v>
      </c>
      <c r="B186" s="671" t="s">
        <v>3551</v>
      </c>
      <c r="C186" s="671" t="s">
        <v>3424</v>
      </c>
      <c r="D186" s="671" t="s">
        <v>3825</v>
      </c>
      <c r="E186" s="671" t="s">
        <v>3826</v>
      </c>
      <c r="F186" s="238">
        <v>3</v>
      </c>
      <c r="G186" s="238">
        <v>3936</v>
      </c>
      <c r="H186" s="238">
        <v>1</v>
      </c>
      <c r="I186" s="238">
        <v>1312</v>
      </c>
      <c r="J186" s="238"/>
      <c r="K186" s="238"/>
      <c r="L186" s="238"/>
      <c r="M186" s="238"/>
      <c r="N186" s="238"/>
      <c r="O186" s="238"/>
      <c r="P186" s="682"/>
      <c r="Q186" s="713"/>
    </row>
    <row r="187" spans="1:17" ht="14.4" customHeight="1" x14ac:dyDescent="0.3">
      <c r="A187" s="680" t="s">
        <v>528</v>
      </c>
      <c r="B187" s="671" t="s">
        <v>3551</v>
      </c>
      <c r="C187" s="671" t="s">
        <v>3424</v>
      </c>
      <c r="D187" s="671" t="s">
        <v>3427</v>
      </c>
      <c r="E187" s="671" t="s">
        <v>3428</v>
      </c>
      <c r="F187" s="238">
        <v>2</v>
      </c>
      <c r="G187" s="238">
        <v>140</v>
      </c>
      <c r="H187" s="238">
        <v>1</v>
      </c>
      <c r="I187" s="238">
        <v>70</v>
      </c>
      <c r="J187" s="238">
        <v>12</v>
      </c>
      <c r="K187" s="238">
        <v>840</v>
      </c>
      <c r="L187" s="238">
        <v>6</v>
      </c>
      <c r="M187" s="238">
        <v>70</v>
      </c>
      <c r="N187" s="238">
        <v>3</v>
      </c>
      <c r="O187" s="238">
        <v>210</v>
      </c>
      <c r="P187" s="682">
        <v>1.5</v>
      </c>
      <c r="Q187" s="713">
        <v>70</v>
      </c>
    </row>
    <row r="188" spans="1:17" ht="14.4" customHeight="1" x14ac:dyDescent="0.3">
      <c r="A188" s="680" t="s">
        <v>528</v>
      </c>
      <c r="B188" s="671" t="s">
        <v>3551</v>
      </c>
      <c r="C188" s="671" t="s">
        <v>3424</v>
      </c>
      <c r="D188" s="671" t="s">
        <v>3431</v>
      </c>
      <c r="E188" s="671" t="s">
        <v>3414</v>
      </c>
      <c r="F188" s="238">
        <v>2</v>
      </c>
      <c r="G188" s="238">
        <v>150</v>
      </c>
      <c r="H188" s="238">
        <v>1</v>
      </c>
      <c r="I188" s="238">
        <v>75</v>
      </c>
      <c r="J188" s="238"/>
      <c r="K188" s="238"/>
      <c r="L188" s="238"/>
      <c r="M188" s="238"/>
      <c r="N188" s="238"/>
      <c r="O188" s="238"/>
      <c r="P188" s="682"/>
      <c r="Q188" s="713"/>
    </row>
    <row r="189" spans="1:17" ht="14.4" customHeight="1" x14ac:dyDescent="0.3">
      <c r="A189" s="680" t="s">
        <v>528</v>
      </c>
      <c r="B189" s="671" t="s">
        <v>3551</v>
      </c>
      <c r="C189" s="671" t="s">
        <v>3424</v>
      </c>
      <c r="D189" s="671" t="s">
        <v>3432</v>
      </c>
      <c r="E189" s="671" t="s">
        <v>3433</v>
      </c>
      <c r="F189" s="238">
        <v>3</v>
      </c>
      <c r="G189" s="238">
        <v>441</v>
      </c>
      <c r="H189" s="238">
        <v>1</v>
      </c>
      <c r="I189" s="238">
        <v>147</v>
      </c>
      <c r="J189" s="238">
        <v>14</v>
      </c>
      <c r="K189" s="238">
        <v>2058</v>
      </c>
      <c r="L189" s="238">
        <v>4.666666666666667</v>
      </c>
      <c r="M189" s="238">
        <v>147</v>
      </c>
      <c r="N189" s="238"/>
      <c r="O189" s="238"/>
      <c r="P189" s="682"/>
      <c r="Q189" s="713"/>
    </row>
    <row r="190" spans="1:17" ht="14.4" customHeight="1" x14ac:dyDescent="0.3">
      <c r="A190" s="680" t="s">
        <v>528</v>
      </c>
      <c r="B190" s="671" t="s">
        <v>3551</v>
      </c>
      <c r="C190" s="671" t="s">
        <v>3424</v>
      </c>
      <c r="D190" s="671" t="s">
        <v>3438</v>
      </c>
      <c r="E190" s="671" t="s">
        <v>3439</v>
      </c>
      <c r="F190" s="238">
        <v>9</v>
      </c>
      <c r="G190" s="238">
        <v>1341</v>
      </c>
      <c r="H190" s="238">
        <v>1</v>
      </c>
      <c r="I190" s="238">
        <v>149</v>
      </c>
      <c r="J190" s="238">
        <v>31</v>
      </c>
      <c r="K190" s="238">
        <v>4619</v>
      </c>
      <c r="L190" s="238">
        <v>3.4444444444444446</v>
      </c>
      <c r="M190" s="238">
        <v>149</v>
      </c>
      <c r="N190" s="238">
        <v>2</v>
      </c>
      <c r="O190" s="238">
        <v>298</v>
      </c>
      <c r="P190" s="682">
        <v>0.22222222222222221</v>
      </c>
      <c r="Q190" s="713">
        <v>149</v>
      </c>
    </row>
    <row r="191" spans="1:17" ht="14.4" customHeight="1" x14ac:dyDescent="0.3">
      <c r="A191" s="680" t="s">
        <v>528</v>
      </c>
      <c r="B191" s="671" t="s">
        <v>3551</v>
      </c>
      <c r="C191" s="671" t="s">
        <v>3424</v>
      </c>
      <c r="D191" s="671" t="s">
        <v>3441</v>
      </c>
      <c r="E191" s="671" t="s">
        <v>3442</v>
      </c>
      <c r="F191" s="238">
        <v>2</v>
      </c>
      <c r="G191" s="238">
        <v>388</v>
      </c>
      <c r="H191" s="238">
        <v>1</v>
      </c>
      <c r="I191" s="238">
        <v>194</v>
      </c>
      <c r="J191" s="238"/>
      <c r="K191" s="238"/>
      <c r="L191" s="238"/>
      <c r="M191" s="238"/>
      <c r="N191" s="238"/>
      <c r="O191" s="238"/>
      <c r="P191" s="682"/>
      <c r="Q191" s="713"/>
    </row>
    <row r="192" spans="1:17" ht="14.4" customHeight="1" x14ac:dyDescent="0.3">
      <c r="A192" s="680" t="s">
        <v>528</v>
      </c>
      <c r="B192" s="671" t="s">
        <v>3551</v>
      </c>
      <c r="C192" s="671" t="s">
        <v>3424</v>
      </c>
      <c r="D192" s="671" t="s">
        <v>3444</v>
      </c>
      <c r="E192" s="671" t="s">
        <v>3445</v>
      </c>
      <c r="F192" s="238">
        <v>1</v>
      </c>
      <c r="G192" s="238">
        <v>247</v>
      </c>
      <c r="H192" s="238">
        <v>1</v>
      </c>
      <c r="I192" s="238">
        <v>247</v>
      </c>
      <c r="J192" s="238">
        <v>1</v>
      </c>
      <c r="K192" s="238">
        <v>247</v>
      </c>
      <c r="L192" s="238">
        <v>1</v>
      </c>
      <c r="M192" s="238">
        <v>247</v>
      </c>
      <c r="N192" s="238"/>
      <c r="O192" s="238"/>
      <c r="P192" s="682"/>
      <c r="Q192" s="713"/>
    </row>
    <row r="193" spans="1:17" ht="14.4" customHeight="1" x14ac:dyDescent="0.3">
      <c r="A193" s="680" t="s">
        <v>528</v>
      </c>
      <c r="B193" s="671" t="s">
        <v>3551</v>
      </c>
      <c r="C193" s="671" t="s">
        <v>3424</v>
      </c>
      <c r="D193" s="671" t="s">
        <v>3447</v>
      </c>
      <c r="E193" s="671" t="s">
        <v>3448</v>
      </c>
      <c r="F193" s="238">
        <v>1</v>
      </c>
      <c r="G193" s="238">
        <v>290</v>
      </c>
      <c r="H193" s="238">
        <v>1</v>
      </c>
      <c r="I193" s="238">
        <v>290</v>
      </c>
      <c r="J193" s="238">
        <v>1</v>
      </c>
      <c r="K193" s="238">
        <v>290</v>
      </c>
      <c r="L193" s="238">
        <v>1</v>
      </c>
      <c r="M193" s="238">
        <v>290</v>
      </c>
      <c r="N193" s="238"/>
      <c r="O193" s="238"/>
      <c r="P193" s="682"/>
      <c r="Q193" s="713"/>
    </row>
    <row r="194" spans="1:17" ht="14.4" customHeight="1" x14ac:dyDescent="0.3">
      <c r="A194" s="680" t="s">
        <v>528</v>
      </c>
      <c r="B194" s="671" t="s">
        <v>3551</v>
      </c>
      <c r="C194" s="671" t="s">
        <v>3424</v>
      </c>
      <c r="D194" s="671" t="s">
        <v>3449</v>
      </c>
      <c r="E194" s="671" t="s">
        <v>3414</v>
      </c>
      <c r="F194" s="238"/>
      <c r="G194" s="238"/>
      <c r="H194" s="238"/>
      <c r="I194" s="238"/>
      <c r="J194" s="238">
        <v>1</v>
      </c>
      <c r="K194" s="238">
        <v>290</v>
      </c>
      <c r="L194" s="238"/>
      <c r="M194" s="238">
        <v>290</v>
      </c>
      <c r="N194" s="238"/>
      <c r="O194" s="238"/>
      <c r="P194" s="682"/>
      <c r="Q194" s="713"/>
    </row>
    <row r="195" spans="1:17" ht="14.4" customHeight="1" x14ac:dyDescent="0.3">
      <c r="A195" s="680" t="s">
        <v>528</v>
      </c>
      <c r="B195" s="671" t="s">
        <v>3551</v>
      </c>
      <c r="C195" s="671" t="s">
        <v>3424</v>
      </c>
      <c r="D195" s="671" t="s">
        <v>3827</v>
      </c>
      <c r="E195" s="671" t="s">
        <v>3828</v>
      </c>
      <c r="F195" s="238">
        <v>2</v>
      </c>
      <c r="G195" s="238">
        <v>2104.4</v>
      </c>
      <c r="H195" s="238">
        <v>1</v>
      </c>
      <c r="I195" s="238">
        <v>1052.2</v>
      </c>
      <c r="J195" s="238"/>
      <c r="K195" s="238"/>
      <c r="L195" s="238"/>
      <c r="M195" s="238"/>
      <c r="N195" s="238"/>
      <c r="O195" s="238"/>
      <c r="P195" s="682"/>
      <c r="Q195" s="713"/>
    </row>
    <row r="196" spans="1:17" ht="14.4" customHeight="1" x14ac:dyDescent="0.3">
      <c r="A196" s="680" t="s">
        <v>528</v>
      </c>
      <c r="B196" s="671" t="s">
        <v>3551</v>
      </c>
      <c r="C196" s="671" t="s">
        <v>3424</v>
      </c>
      <c r="D196" s="671" t="s">
        <v>3829</v>
      </c>
      <c r="E196" s="671" t="s">
        <v>3830</v>
      </c>
      <c r="F196" s="238">
        <v>60</v>
      </c>
      <c r="G196" s="238">
        <v>71940</v>
      </c>
      <c r="H196" s="238">
        <v>1</v>
      </c>
      <c r="I196" s="238">
        <v>1199</v>
      </c>
      <c r="J196" s="238">
        <v>57</v>
      </c>
      <c r="K196" s="238">
        <v>70794</v>
      </c>
      <c r="L196" s="238">
        <v>0.98407005838198502</v>
      </c>
      <c r="M196" s="238">
        <v>1242</v>
      </c>
      <c r="N196" s="238">
        <v>42</v>
      </c>
      <c r="O196" s="238">
        <v>52164</v>
      </c>
      <c r="P196" s="682">
        <v>0.72510425354462049</v>
      </c>
      <c r="Q196" s="713">
        <v>1242</v>
      </c>
    </row>
    <row r="197" spans="1:17" ht="14.4" customHeight="1" x14ac:dyDescent="0.3">
      <c r="A197" s="680" t="s">
        <v>528</v>
      </c>
      <c r="B197" s="671" t="s">
        <v>3551</v>
      </c>
      <c r="C197" s="671" t="s">
        <v>3424</v>
      </c>
      <c r="D197" s="671" t="s">
        <v>3831</v>
      </c>
      <c r="E197" s="671" t="s">
        <v>3832</v>
      </c>
      <c r="F197" s="238">
        <v>47</v>
      </c>
      <c r="G197" s="238">
        <v>61476</v>
      </c>
      <c r="H197" s="238">
        <v>1</v>
      </c>
      <c r="I197" s="238">
        <v>1308</v>
      </c>
      <c r="J197" s="238">
        <v>57</v>
      </c>
      <c r="K197" s="238">
        <v>77235</v>
      </c>
      <c r="L197" s="238">
        <v>1.2563439390981848</v>
      </c>
      <c r="M197" s="238">
        <v>1355</v>
      </c>
      <c r="N197" s="238">
        <v>42</v>
      </c>
      <c r="O197" s="238">
        <v>56910</v>
      </c>
      <c r="P197" s="682">
        <v>0.925727113019715</v>
      </c>
      <c r="Q197" s="713">
        <v>1355</v>
      </c>
    </row>
    <row r="198" spans="1:17" ht="14.4" customHeight="1" x14ac:dyDescent="0.3">
      <c r="A198" s="680" t="s">
        <v>528</v>
      </c>
      <c r="B198" s="671" t="s">
        <v>3551</v>
      </c>
      <c r="C198" s="671" t="s">
        <v>3424</v>
      </c>
      <c r="D198" s="671" t="s">
        <v>3833</v>
      </c>
      <c r="E198" s="671" t="s">
        <v>3834</v>
      </c>
      <c r="F198" s="238"/>
      <c r="G198" s="238"/>
      <c r="H198" s="238"/>
      <c r="I198" s="238"/>
      <c r="J198" s="238">
        <v>4</v>
      </c>
      <c r="K198" s="238">
        <v>18504</v>
      </c>
      <c r="L198" s="238"/>
      <c r="M198" s="238">
        <v>4626</v>
      </c>
      <c r="N198" s="238"/>
      <c r="O198" s="238"/>
      <c r="P198" s="682"/>
      <c r="Q198" s="713"/>
    </row>
    <row r="199" spans="1:17" ht="14.4" customHeight="1" x14ac:dyDescent="0.3">
      <c r="A199" s="680" t="s">
        <v>528</v>
      </c>
      <c r="B199" s="671" t="s">
        <v>3551</v>
      </c>
      <c r="C199" s="671" t="s">
        <v>3424</v>
      </c>
      <c r="D199" s="671" t="s">
        <v>3835</v>
      </c>
      <c r="E199" s="671" t="s">
        <v>3836</v>
      </c>
      <c r="F199" s="238">
        <v>6</v>
      </c>
      <c r="G199" s="238">
        <v>14736</v>
      </c>
      <c r="H199" s="238">
        <v>1</v>
      </c>
      <c r="I199" s="238">
        <v>2456</v>
      </c>
      <c r="J199" s="238">
        <v>5</v>
      </c>
      <c r="K199" s="238">
        <v>12280</v>
      </c>
      <c r="L199" s="238">
        <v>0.83333333333333337</v>
      </c>
      <c r="M199" s="238">
        <v>2456</v>
      </c>
      <c r="N199" s="238">
        <v>6</v>
      </c>
      <c r="O199" s="238">
        <v>14736</v>
      </c>
      <c r="P199" s="682">
        <v>1</v>
      </c>
      <c r="Q199" s="713">
        <v>2456</v>
      </c>
    </row>
    <row r="200" spans="1:17" ht="14.4" customHeight="1" x14ac:dyDescent="0.3">
      <c r="A200" s="680" t="s">
        <v>528</v>
      </c>
      <c r="B200" s="671" t="s">
        <v>3551</v>
      </c>
      <c r="C200" s="671" t="s">
        <v>3424</v>
      </c>
      <c r="D200" s="671" t="s">
        <v>3837</v>
      </c>
      <c r="E200" s="671" t="s">
        <v>3675</v>
      </c>
      <c r="F200" s="238">
        <v>18</v>
      </c>
      <c r="G200" s="238">
        <v>35730</v>
      </c>
      <c r="H200" s="238">
        <v>1</v>
      </c>
      <c r="I200" s="238">
        <v>1985</v>
      </c>
      <c r="J200" s="238">
        <v>40</v>
      </c>
      <c r="K200" s="238">
        <v>79400</v>
      </c>
      <c r="L200" s="238">
        <v>2.2222222222222223</v>
      </c>
      <c r="M200" s="238">
        <v>1985</v>
      </c>
      <c r="N200" s="238">
        <v>12</v>
      </c>
      <c r="O200" s="238">
        <v>23820</v>
      </c>
      <c r="P200" s="682">
        <v>0.66666666666666663</v>
      </c>
      <c r="Q200" s="713">
        <v>1985</v>
      </c>
    </row>
    <row r="201" spans="1:17" ht="14.4" customHeight="1" x14ac:dyDescent="0.3">
      <c r="A201" s="680" t="s">
        <v>528</v>
      </c>
      <c r="B201" s="671" t="s">
        <v>3551</v>
      </c>
      <c r="C201" s="671" t="s">
        <v>3424</v>
      </c>
      <c r="D201" s="671" t="s">
        <v>3838</v>
      </c>
      <c r="E201" s="671" t="s">
        <v>3675</v>
      </c>
      <c r="F201" s="238">
        <v>7</v>
      </c>
      <c r="G201" s="238">
        <v>13895</v>
      </c>
      <c r="H201" s="238">
        <v>1</v>
      </c>
      <c r="I201" s="238">
        <v>1985</v>
      </c>
      <c r="J201" s="238">
        <v>18</v>
      </c>
      <c r="K201" s="238">
        <v>35730</v>
      </c>
      <c r="L201" s="238">
        <v>2.5714285714285716</v>
      </c>
      <c r="M201" s="238">
        <v>1985</v>
      </c>
      <c r="N201" s="238">
        <v>11</v>
      </c>
      <c r="O201" s="238">
        <v>21835</v>
      </c>
      <c r="P201" s="682">
        <v>1.5714285714285714</v>
      </c>
      <c r="Q201" s="713">
        <v>1985</v>
      </c>
    </row>
    <row r="202" spans="1:17" ht="14.4" customHeight="1" x14ac:dyDescent="0.3">
      <c r="A202" s="680" t="s">
        <v>528</v>
      </c>
      <c r="B202" s="671" t="s">
        <v>3551</v>
      </c>
      <c r="C202" s="671" t="s">
        <v>3424</v>
      </c>
      <c r="D202" s="671" t="s">
        <v>3839</v>
      </c>
      <c r="E202" s="671" t="s">
        <v>3840</v>
      </c>
      <c r="F202" s="238">
        <v>9</v>
      </c>
      <c r="G202" s="238">
        <v>2421</v>
      </c>
      <c r="H202" s="238">
        <v>1</v>
      </c>
      <c r="I202" s="238">
        <v>269</v>
      </c>
      <c r="J202" s="238">
        <v>7</v>
      </c>
      <c r="K202" s="238">
        <v>1883</v>
      </c>
      <c r="L202" s="238">
        <v>0.77777777777777779</v>
      </c>
      <c r="M202" s="238">
        <v>269</v>
      </c>
      <c r="N202" s="238">
        <v>6</v>
      </c>
      <c r="O202" s="238">
        <v>1614</v>
      </c>
      <c r="P202" s="682">
        <v>0.66666666666666663</v>
      </c>
      <c r="Q202" s="713">
        <v>269</v>
      </c>
    </row>
    <row r="203" spans="1:17" ht="14.4" customHeight="1" x14ac:dyDescent="0.3">
      <c r="A203" s="680" t="s">
        <v>528</v>
      </c>
      <c r="B203" s="671" t="s">
        <v>3551</v>
      </c>
      <c r="C203" s="671" t="s">
        <v>3424</v>
      </c>
      <c r="D203" s="671" t="s">
        <v>3841</v>
      </c>
      <c r="E203" s="671" t="s">
        <v>3840</v>
      </c>
      <c r="F203" s="238"/>
      <c r="G203" s="238"/>
      <c r="H203" s="238"/>
      <c r="I203" s="238"/>
      <c r="J203" s="238">
        <v>2</v>
      </c>
      <c r="K203" s="238">
        <v>740</v>
      </c>
      <c r="L203" s="238"/>
      <c r="M203" s="238">
        <v>370</v>
      </c>
      <c r="N203" s="238">
        <v>3</v>
      </c>
      <c r="O203" s="238">
        <v>1110</v>
      </c>
      <c r="P203" s="682"/>
      <c r="Q203" s="713">
        <v>370</v>
      </c>
    </row>
    <row r="204" spans="1:17" ht="14.4" customHeight="1" x14ac:dyDescent="0.3">
      <c r="A204" s="680" t="s">
        <v>528</v>
      </c>
      <c r="B204" s="671" t="s">
        <v>3551</v>
      </c>
      <c r="C204" s="671" t="s">
        <v>3424</v>
      </c>
      <c r="D204" s="671" t="s">
        <v>3842</v>
      </c>
      <c r="E204" s="671" t="s">
        <v>3843</v>
      </c>
      <c r="F204" s="238">
        <v>5</v>
      </c>
      <c r="G204" s="238">
        <v>52990</v>
      </c>
      <c r="H204" s="238">
        <v>1</v>
      </c>
      <c r="I204" s="238">
        <v>10598</v>
      </c>
      <c r="J204" s="238">
        <v>2</v>
      </c>
      <c r="K204" s="238">
        <v>21196</v>
      </c>
      <c r="L204" s="238">
        <v>0.4</v>
      </c>
      <c r="M204" s="238">
        <v>10598</v>
      </c>
      <c r="N204" s="238">
        <v>9</v>
      </c>
      <c r="O204" s="238">
        <v>95382</v>
      </c>
      <c r="P204" s="682">
        <v>1.8</v>
      </c>
      <c r="Q204" s="713">
        <v>10598</v>
      </c>
    </row>
    <row r="205" spans="1:17" ht="14.4" customHeight="1" x14ac:dyDescent="0.3">
      <c r="A205" s="680" t="s">
        <v>528</v>
      </c>
      <c r="B205" s="671" t="s">
        <v>3551</v>
      </c>
      <c r="C205" s="671" t="s">
        <v>3424</v>
      </c>
      <c r="D205" s="671" t="s">
        <v>3844</v>
      </c>
      <c r="E205" s="671" t="s">
        <v>3845</v>
      </c>
      <c r="F205" s="238">
        <v>1</v>
      </c>
      <c r="G205" s="238">
        <v>14769</v>
      </c>
      <c r="H205" s="238">
        <v>1</v>
      </c>
      <c r="I205" s="238">
        <v>14769</v>
      </c>
      <c r="J205" s="238">
        <v>1</v>
      </c>
      <c r="K205" s="238">
        <v>14769</v>
      </c>
      <c r="L205" s="238">
        <v>1</v>
      </c>
      <c r="M205" s="238">
        <v>14769</v>
      </c>
      <c r="N205" s="238">
        <v>1</v>
      </c>
      <c r="O205" s="238">
        <v>14769</v>
      </c>
      <c r="P205" s="682">
        <v>1</v>
      </c>
      <c r="Q205" s="713">
        <v>14769</v>
      </c>
    </row>
    <row r="206" spans="1:17" ht="14.4" customHeight="1" x14ac:dyDescent="0.3">
      <c r="A206" s="680" t="s">
        <v>528</v>
      </c>
      <c r="B206" s="671" t="s">
        <v>3551</v>
      </c>
      <c r="C206" s="671" t="s">
        <v>3424</v>
      </c>
      <c r="D206" s="671" t="s">
        <v>3846</v>
      </c>
      <c r="E206" s="671" t="s">
        <v>3847</v>
      </c>
      <c r="F206" s="238"/>
      <c r="G206" s="238"/>
      <c r="H206" s="238"/>
      <c r="I206" s="238"/>
      <c r="J206" s="238">
        <v>9</v>
      </c>
      <c r="K206" s="238">
        <v>24219</v>
      </c>
      <c r="L206" s="238"/>
      <c r="M206" s="238">
        <v>2691</v>
      </c>
      <c r="N206" s="238">
        <v>12</v>
      </c>
      <c r="O206" s="238">
        <v>32292</v>
      </c>
      <c r="P206" s="682"/>
      <c r="Q206" s="713">
        <v>2691</v>
      </c>
    </row>
    <row r="207" spans="1:17" ht="14.4" customHeight="1" x14ac:dyDescent="0.3">
      <c r="A207" s="680" t="s">
        <v>528</v>
      </c>
      <c r="B207" s="671" t="s">
        <v>3551</v>
      </c>
      <c r="C207" s="671" t="s">
        <v>3424</v>
      </c>
      <c r="D207" s="671" t="s">
        <v>3848</v>
      </c>
      <c r="E207" s="671" t="s">
        <v>3849</v>
      </c>
      <c r="F207" s="238">
        <v>13</v>
      </c>
      <c r="G207" s="238">
        <v>33241</v>
      </c>
      <c r="H207" s="238">
        <v>1</v>
      </c>
      <c r="I207" s="238">
        <v>2557</v>
      </c>
      <c r="J207" s="238">
        <v>7</v>
      </c>
      <c r="K207" s="238">
        <v>17899</v>
      </c>
      <c r="L207" s="238">
        <v>0.53846153846153844</v>
      </c>
      <c r="M207" s="238">
        <v>2557</v>
      </c>
      <c r="N207" s="238">
        <v>21</v>
      </c>
      <c r="O207" s="238">
        <v>53697</v>
      </c>
      <c r="P207" s="682">
        <v>1.6153846153846154</v>
      </c>
      <c r="Q207" s="713">
        <v>2557</v>
      </c>
    </row>
    <row r="208" spans="1:17" ht="14.4" customHeight="1" x14ac:dyDescent="0.3">
      <c r="A208" s="680" t="s">
        <v>528</v>
      </c>
      <c r="B208" s="671" t="s">
        <v>3551</v>
      </c>
      <c r="C208" s="671" t="s">
        <v>3424</v>
      </c>
      <c r="D208" s="671" t="s">
        <v>3850</v>
      </c>
      <c r="E208" s="671" t="s">
        <v>3851</v>
      </c>
      <c r="F208" s="238">
        <v>12</v>
      </c>
      <c r="G208" s="238">
        <v>30684</v>
      </c>
      <c r="H208" s="238">
        <v>1</v>
      </c>
      <c r="I208" s="238">
        <v>2557</v>
      </c>
      <c r="J208" s="238">
        <v>7</v>
      </c>
      <c r="K208" s="238">
        <v>17899</v>
      </c>
      <c r="L208" s="238">
        <v>0.58333333333333337</v>
      </c>
      <c r="M208" s="238">
        <v>2557</v>
      </c>
      <c r="N208" s="238">
        <v>20</v>
      </c>
      <c r="O208" s="238">
        <v>51140</v>
      </c>
      <c r="P208" s="682">
        <v>1.6666666666666667</v>
      </c>
      <c r="Q208" s="713">
        <v>2557</v>
      </c>
    </row>
    <row r="209" spans="1:17" ht="14.4" customHeight="1" x14ac:dyDescent="0.3">
      <c r="A209" s="680" t="s">
        <v>528</v>
      </c>
      <c r="B209" s="671" t="s">
        <v>3551</v>
      </c>
      <c r="C209" s="671" t="s">
        <v>3424</v>
      </c>
      <c r="D209" s="671" t="s">
        <v>3852</v>
      </c>
      <c r="E209" s="671" t="s">
        <v>3853</v>
      </c>
      <c r="F209" s="238">
        <v>1</v>
      </c>
      <c r="G209" s="238">
        <v>66990</v>
      </c>
      <c r="H209" s="238">
        <v>1</v>
      </c>
      <c r="I209" s="238">
        <v>66990</v>
      </c>
      <c r="J209" s="238"/>
      <c r="K209" s="238"/>
      <c r="L209" s="238"/>
      <c r="M209" s="238"/>
      <c r="N209" s="238"/>
      <c r="O209" s="238"/>
      <c r="P209" s="682"/>
      <c r="Q209" s="713"/>
    </row>
    <row r="210" spans="1:17" ht="14.4" customHeight="1" x14ac:dyDescent="0.3">
      <c r="A210" s="680" t="s">
        <v>528</v>
      </c>
      <c r="B210" s="671" t="s">
        <v>3551</v>
      </c>
      <c r="C210" s="671" t="s">
        <v>3424</v>
      </c>
      <c r="D210" s="671" t="s">
        <v>3854</v>
      </c>
      <c r="E210" s="671" t="s">
        <v>3414</v>
      </c>
      <c r="F210" s="238">
        <v>1</v>
      </c>
      <c r="G210" s="238">
        <v>20118</v>
      </c>
      <c r="H210" s="238">
        <v>1</v>
      </c>
      <c r="I210" s="238">
        <v>20118</v>
      </c>
      <c r="J210" s="238"/>
      <c r="K210" s="238"/>
      <c r="L210" s="238"/>
      <c r="M210" s="238"/>
      <c r="N210" s="238"/>
      <c r="O210" s="238"/>
      <c r="P210" s="682"/>
      <c r="Q210" s="713"/>
    </row>
    <row r="211" spans="1:17" ht="14.4" customHeight="1" x14ac:dyDescent="0.3">
      <c r="A211" s="680" t="s">
        <v>528</v>
      </c>
      <c r="B211" s="671" t="s">
        <v>3551</v>
      </c>
      <c r="C211" s="671" t="s">
        <v>3424</v>
      </c>
      <c r="D211" s="671" t="s">
        <v>3855</v>
      </c>
      <c r="E211" s="671" t="s">
        <v>3414</v>
      </c>
      <c r="F211" s="238">
        <v>1</v>
      </c>
      <c r="G211" s="238">
        <v>19215</v>
      </c>
      <c r="H211" s="238">
        <v>1</v>
      </c>
      <c r="I211" s="238">
        <v>19215</v>
      </c>
      <c r="J211" s="238"/>
      <c r="K211" s="238"/>
      <c r="L211" s="238"/>
      <c r="M211" s="238"/>
      <c r="N211" s="238"/>
      <c r="O211" s="238"/>
      <c r="P211" s="682"/>
      <c r="Q211" s="713"/>
    </row>
    <row r="212" spans="1:17" ht="14.4" customHeight="1" x14ac:dyDescent="0.3">
      <c r="A212" s="680" t="s">
        <v>528</v>
      </c>
      <c r="B212" s="671" t="s">
        <v>3551</v>
      </c>
      <c r="C212" s="671" t="s">
        <v>3424</v>
      </c>
      <c r="D212" s="671" t="s">
        <v>3856</v>
      </c>
      <c r="E212" s="671" t="s">
        <v>3857</v>
      </c>
      <c r="F212" s="238"/>
      <c r="G212" s="238"/>
      <c r="H212" s="238"/>
      <c r="I212" s="238"/>
      <c r="J212" s="238">
        <v>1</v>
      </c>
      <c r="K212" s="238">
        <v>22321</v>
      </c>
      <c r="L212" s="238"/>
      <c r="M212" s="238">
        <v>22321</v>
      </c>
      <c r="N212" s="238"/>
      <c r="O212" s="238"/>
      <c r="P212" s="682"/>
      <c r="Q212" s="713"/>
    </row>
    <row r="213" spans="1:17" ht="14.4" customHeight="1" x14ac:dyDescent="0.3">
      <c r="A213" s="680" t="s">
        <v>528</v>
      </c>
      <c r="B213" s="671" t="s">
        <v>3551</v>
      </c>
      <c r="C213" s="671" t="s">
        <v>3424</v>
      </c>
      <c r="D213" s="671" t="s">
        <v>3858</v>
      </c>
      <c r="E213" s="671" t="s">
        <v>3859</v>
      </c>
      <c r="F213" s="238"/>
      <c r="G213" s="238"/>
      <c r="H213" s="238"/>
      <c r="I213" s="238"/>
      <c r="J213" s="238">
        <v>2</v>
      </c>
      <c r="K213" s="238">
        <v>3598</v>
      </c>
      <c r="L213" s="238"/>
      <c r="M213" s="238">
        <v>1799</v>
      </c>
      <c r="N213" s="238">
        <v>2</v>
      </c>
      <c r="O213" s="238">
        <v>3598</v>
      </c>
      <c r="P213" s="682"/>
      <c r="Q213" s="713">
        <v>1799</v>
      </c>
    </row>
    <row r="214" spans="1:17" ht="14.4" customHeight="1" x14ac:dyDescent="0.3">
      <c r="A214" s="680" t="s">
        <v>528</v>
      </c>
      <c r="B214" s="671" t="s">
        <v>3551</v>
      </c>
      <c r="C214" s="671" t="s">
        <v>3424</v>
      </c>
      <c r="D214" s="671" t="s">
        <v>3860</v>
      </c>
      <c r="E214" s="671" t="s">
        <v>3861</v>
      </c>
      <c r="F214" s="238"/>
      <c r="G214" s="238"/>
      <c r="H214" s="238"/>
      <c r="I214" s="238"/>
      <c r="J214" s="238">
        <v>2</v>
      </c>
      <c r="K214" s="238">
        <v>32005.14</v>
      </c>
      <c r="L214" s="238"/>
      <c r="M214" s="238">
        <v>16002.57</v>
      </c>
      <c r="N214" s="238"/>
      <c r="O214" s="238"/>
      <c r="P214" s="682"/>
      <c r="Q214" s="713"/>
    </row>
    <row r="215" spans="1:17" ht="14.4" customHeight="1" x14ac:dyDescent="0.3">
      <c r="A215" s="680" t="s">
        <v>528</v>
      </c>
      <c r="B215" s="671" t="s">
        <v>3551</v>
      </c>
      <c r="C215" s="671" t="s">
        <v>3424</v>
      </c>
      <c r="D215" s="671" t="s">
        <v>3862</v>
      </c>
      <c r="E215" s="671" t="s">
        <v>3863</v>
      </c>
      <c r="F215" s="238">
        <v>3</v>
      </c>
      <c r="G215" s="238">
        <v>14901.900000000001</v>
      </c>
      <c r="H215" s="238">
        <v>1</v>
      </c>
      <c r="I215" s="238">
        <v>4967.3</v>
      </c>
      <c r="J215" s="238">
        <v>8</v>
      </c>
      <c r="K215" s="238">
        <v>41176</v>
      </c>
      <c r="L215" s="238">
        <v>2.7631375864822605</v>
      </c>
      <c r="M215" s="238">
        <v>5147</v>
      </c>
      <c r="N215" s="238">
        <v>3</v>
      </c>
      <c r="O215" s="238">
        <v>15441</v>
      </c>
      <c r="P215" s="682">
        <v>1.0361765949308477</v>
      </c>
      <c r="Q215" s="713">
        <v>5147</v>
      </c>
    </row>
    <row r="216" spans="1:17" ht="14.4" customHeight="1" x14ac:dyDescent="0.3">
      <c r="A216" s="680" t="s">
        <v>528</v>
      </c>
      <c r="B216" s="671" t="s">
        <v>3551</v>
      </c>
      <c r="C216" s="671" t="s">
        <v>3424</v>
      </c>
      <c r="D216" s="671" t="s">
        <v>3864</v>
      </c>
      <c r="E216" s="671" t="s">
        <v>3865</v>
      </c>
      <c r="F216" s="238"/>
      <c r="G216" s="238"/>
      <c r="H216" s="238"/>
      <c r="I216" s="238"/>
      <c r="J216" s="238">
        <v>1</v>
      </c>
      <c r="K216" s="238">
        <v>30776.89</v>
      </c>
      <c r="L216" s="238"/>
      <c r="M216" s="238">
        <v>30776.89</v>
      </c>
      <c r="N216" s="238"/>
      <c r="O216" s="238"/>
      <c r="P216" s="682"/>
      <c r="Q216" s="713"/>
    </row>
    <row r="217" spans="1:17" ht="14.4" customHeight="1" x14ac:dyDescent="0.3">
      <c r="A217" s="680" t="s">
        <v>528</v>
      </c>
      <c r="B217" s="671" t="s">
        <v>3551</v>
      </c>
      <c r="C217" s="671" t="s">
        <v>3424</v>
      </c>
      <c r="D217" s="671" t="s">
        <v>3866</v>
      </c>
      <c r="E217" s="671" t="s">
        <v>3867</v>
      </c>
      <c r="F217" s="238"/>
      <c r="G217" s="238"/>
      <c r="H217" s="238"/>
      <c r="I217" s="238"/>
      <c r="J217" s="238">
        <v>9</v>
      </c>
      <c r="K217" s="238">
        <v>98981.01</v>
      </c>
      <c r="L217" s="238"/>
      <c r="M217" s="238">
        <v>10997.89</v>
      </c>
      <c r="N217" s="238">
        <v>4</v>
      </c>
      <c r="O217" s="238">
        <v>43991.56</v>
      </c>
      <c r="P217" s="682"/>
      <c r="Q217" s="713">
        <v>10997.89</v>
      </c>
    </row>
    <row r="218" spans="1:17" ht="14.4" customHeight="1" x14ac:dyDescent="0.3">
      <c r="A218" s="680" t="s">
        <v>528</v>
      </c>
      <c r="B218" s="671" t="s">
        <v>3551</v>
      </c>
      <c r="C218" s="671" t="s">
        <v>3424</v>
      </c>
      <c r="D218" s="671" t="s">
        <v>3868</v>
      </c>
      <c r="E218" s="671" t="s">
        <v>3867</v>
      </c>
      <c r="F218" s="238">
        <v>8</v>
      </c>
      <c r="G218" s="238">
        <v>87983.12</v>
      </c>
      <c r="H218" s="238">
        <v>1</v>
      </c>
      <c r="I218" s="238">
        <v>10997.89</v>
      </c>
      <c r="J218" s="238">
        <v>3</v>
      </c>
      <c r="K218" s="238">
        <v>32993.67</v>
      </c>
      <c r="L218" s="238">
        <v>0.375</v>
      </c>
      <c r="M218" s="238">
        <v>10997.89</v>
      </c>
      <c r="N218" s="238"/>
      <c r="O218" s="238"/>
      <c r="P218" s="682"/>
      <c r="Q218" s="713"/>
    </row>
    <row r="219" spans="1:17" ht="14.4" customHeight="1" x14ac:dyDescent="0.3">
      <c r="A219" s="680" t="s">
        <v>528</v>
      </c>
      <c r="B219" s="671" t="s">
        <v>3551</v>
      </c>
      <c r="C219" s="671" t="s">
        <v>3424</v>
      </c>
      <c r="D219" s="671" t="s">
        <v>3869</v>
      </c>
      <c r="E219" s="671" t="s">
        <v>3870</v>
      </c>
      <c r="F219" s="238">
        <v>12</v>
      </c>
      <c r="G219" s="238">
        <v>116304.84000000003</v>
      </c>
      <c r="H219" s="238">
        <v>1</v>
      </c>
      <c r="I219" s="238">
        <v>9692.0700000000015</v>
      </c>
      <c r="J219" s="238">
        <v>23</v>
      </c>
      <c r="K219" s="238">
        <v>222917.61000000002</v>
      </c>
      <c r="L219" s="238">
        <v>1.9166666666666663</v>
      </c>
      <c r="M219" s="238">
        <v>9692.0700000000015</v>
      </c>
      <c r="N219" s="238">
        <v>15</v>
      </c>
      <c r="O219" s="238">
        <v>145381.04999999999</v>
      </c>
      <c r="P219" s="682">
        <v>1.2499999999999996</v>
      </c>
      <c r="Q219" s="713">
        <v>9692.07</v>
      </c>
    </row>
    <row r="220" spans="1:17" ht="14.4" customHeight="1" x14ac:dyDescent="0.3">
      <c r="A220" s="680" t="s">
        <v>528</v>
      </c>
      <c r="B220" s="671" t="s">
        <v>3551</v>
      </c>
      <c r="C220" s="671" t="s">
        <v>3424</v>
      </c>
      <c r="D220" s="671" t="s">
        <v>3871</v>
      </c>
      <c r="E220" s="671" t="s">
        <v>3872</v>
      </c>
      <c r="F220" s="238"/>
      <c r="G220" s="238"/>
      <c r="H220" s="238"/>
      <c r="I220" s="238"/>
      <c r="J220" s="238">
        <v>5</v>
      </c>
      <c r="K220" s="238">
        <v>54989.45</v>
      </c>
      <c r="L220" s="238"/>
      <c r="M220" s="238">
        <v>10997.89</v>
      </c>
      <c r="N220" s="238">
        <v>4</v>
      </c>
      <c r="O220" s="238">
        <v>43991.56</v>
      </c>
      <c r="P220" s="682"/>
      <c r="Q220" s="713">
        <v>10997.89</v>
      </c>
    </row>
    <row r="221" spans="1:17" ht="14.4" customHeight="1" x14ac:dyDescent="0.3">
      <c r="A221" s="680" t="s">
        <v>528</v>
      </c>
      <c r="B221" s="671" t="s">
        <v>3551</v>
      </c>
      <c r="C221" s="671" t="s">
        <v>3424</v>
      </c>
      <c r="D221" s="671" t="s">
        <v>3873</v>
      </c>
      <c r="E221" s="671" t="s">
        <v>3872</v>
      </c>
      <c r="F221" s="238"/>
      <c r="G221" s="238"/>
      <c r="H221" s="238"/>
      <c r="I221" s="238"/>
      <c r="J221" s="238">
        <v>22</v>
      </c>
      <c r="K221" s="238">
        <v>599206.74</v>
      </c>
      <c r="L221" s="238"/>
      <c r="M221" s="238">
        <v>27236.67</v>
      </c>
      <c r="N221" s="238">
        <v>6</v>
      </c>
      <c r="O221" s="238">
        <v>163420.01999999999</v>
      </c>
      <c r="P221" s="682"/>
      <c r="Q221" s="713">
        <v>27236.67</v>
      </c>
    </row>
    <row r="222" spans="1:17" ht="14.4" customHeight="1" x14ac:dyDescent="0.3">
      <c r="A222" s="680" t="s">
        <v>528</v>
      </c>
      <c r="B222" s="671" t="s">
        <v>3551</v>
      </c>
      <c r="C222" s="671" t="s">
        <v>3424</v>
      </c>
      <c r="D222" s="671" t="s">
        <v>3874</v>
      </c>
      <c r="E222" s="671" t="s">
        <v>3875</v>
      </c>
      <c r="F222" s="238">
        <v>23</v>
      </c>
      <c r="G222" s="238">
        <v>42285.729999999996</v>
      </c>
      <c r="H222" s="238">
        <v>1</v>
      </c>
      <c r="I222" s="238">
        <v>1838.5099999999998</v>
      </c>
      <c r="J222" s="238">
        <v>22</v>
      </c>
      <c r="K222" s="238">
        <v>40447.219999999994</v>
      </c>
      <c r="L222" s="238">
        <v>0.9565217391304347</v>
      </c>
      <c r="M222" s="238">
        <v>1838.5099999999998</v>
      </c>
      <c r="N222" s="238">
        <v>10</v>
      </c>
      <c r="O222" s="238">
        <v>18385.099999999999</v>
      </c>
      <c r="P222" s="682">
        <v>0.43478260869565216</v>
      </c>
      <c r="Q222" s="713">
        <v>1838.5099999999998</v>
      </c>
    </row>
    <row r="223" spans="1:17" ht="14.4" customHeight="1" x14ac:dyDescent="0.3">
      <c r="A223" s="680" t="s">
        <v>528</v>
      </c>
      <c r="B223" s="671" t="s">
        <v>3551</v>
      </c>
      <c r="C223" s="671" t="s">
        <v>3424</v>
      </c>
      <c r="D223" s="671" t="s">
        <v>3876</v>
      </c>
      <c r="E223" s="671" t="s">
        <v>3877</v>
      </c>
      <c r="F223" s="238">
        <v>1</v>
      </c>
      <c r="G223" s="238">
        <v>2829.27</v>
      </c>
      <c r="H223" s="238">
        <v>1</v>
      </c>
      <c r="I223" s="238">
        <v>2829.27</v>
      </c>
      <c r="J223" s="238"/>
      <c r="K223" s="238"/>
      <c r="L223" s="238"/>
      <c r="M223" s="238"/>
      <c r="N223" s="238"/>
      <c r="O223" s="238"/>
      <c r="P223" s="682"/>
      <c r="Q223" s="713"/>
    </row>
    <row r="224" spans="1:17" ht="14.4" customHeight="1" x14ac:dyDescent="0.3">
      <c r="A224" s="680" t="s">
        <v>528</v>
      </c>
      <c r="B224" s="671" t="s">
        <v>3551</v>
      </c>
      <c r="C224" s="671" t="s">
        <v>3424</v>
      </c>
      <c r="D224" s="671" t="s">
        <v>3878</v>
      </c>
      <c r="E224" s="671" t="s">
        <v>3879</v>
      </c>
      <c r="F224" s="238">
        <v>14</v>
      </c>
      <c r="G224" s="238">
        <v>493309.04000000004</v>
      </c>
      <c r="H224" s="238">
        <v>1</v>
      </c>
      <c r="I224" s="238">
        <v>35236.36</v>
      </c>
      <c r="J224" s="238">
        <v>14</v>
      </c>
      <c r="K224" s="238">
        <v>493309.04</v>
      </c>
      <c r="L224" s="238">
        <v>0.99999999999999989</v>
      </c>
      <c r="M224" s="238">
        <v>35236.36</v>
      </c>
      <c r="N224" s="238">
        <v>33</v>
      </c>
      <c r="O224" s="238">
        <v>1162799.8799999999</v>
      </c>
      <c r="P224" s="682">
        <v>2.3571428571428568</v>
      </c>
      <c r="Q224" s="713">
        <v>35236.359999999993</v>
      </c>
    </row>
    <row r="225" spans="1:17" ht="14.4" customHeight="1" x14ac:dyDescent="0.3">
      <c r="A225" s="680" t="s">
        <v>528</v>
      </c>
      <c r="B225" s="671" t="s">
        <v>3551</v>
      </c>
      <c r="C225" s="671" t="s">
        <v>3424</v>
      </c>
      <c r="D225" s="671" t="s">
        <v>3880</v>
      </c>
      <c r="E225" s="671" t="s">
        <v>3881</v>
      </c>
      <c r="F225" s="238">
        <v>13</v>
      </c>
      <c r="G225" s="238">
        <v>256210.88999999998</v>
      </c>
      <c r="H225" s="238">
        <v>1</v>
      </c>
      <c r="I225" s="238">
        <v>19708.53</v>
      </c>
      <c r="J225" s="238">
        <v>13</v>
      </c>
      <c r="K225" s="238">
        <v>256210.88999999998</v>
      </c>
      <c r="L225" s="238">
        <v>1</v>
      </c>
      <c r="M225" s="238">
        <v>19708.53</v>
      </c>
      <c r="N225" s="238">
        <v>33</v>
      </c>
      <c r="O225" s="238">
        <v>650381.48999999987</v>
      </c>
      <c r="P225" s="682">
        <v>2.5384615384615383</v>
      </c>
      <c r="Q225" s="713">
        <v>19708.529999999995</v>
      </c>
    </row>
    <row r="226" spans="1:17" ht="14.4" customHeight="1" x14ac:dyDescent="0.3">
      <c r="A226" s="680" t="s">
        <v>528</v>
      </c>
      <c r="B226" s="671" t="s">
        <v>3551</v>
      </c>
      <c r="C226" s="671" t="s">
        <v>3424</v>
      </c>
      <c r="D226" s="671" t="s">
        <v>3882</v>
      </c>
      <c r="E226" s="671" t="s">
        <v>3883</v>
      </c>
      <c r="F226" s="238">
        <v>14</v>
      </c>
      <c r="G226" s="238">
        <v>130776.23999999999</v>
      </c>
      <c r="H226" s="238">
        <v>1</v>
      </c>
      <c r="I226" s="238">
        <v>9341.16</v>
      </c>
      <c r="J226" s="238">
        <v>15</v>
      </c>
      <c r="K226" s="238">
        <v>140117.40000000002</v>
      </c>
      <c r="L226" s="238">
        <v>1.0714285714285716</v>
      </c>
      <c r="M226" s="238">
        <v>9341.1600000000017</v>
      </c>
      <c r="N226" s="238">
        <v>33</v>
      </c>
      <c r="O226" s="238">
        <v>308258.28000000003</v>
      </c>
      <c r="P226" s="682">
        <v>2.3571428571428577</v>
      </c>
      <c r="Q226" s="713">
        <v>9341.1600000000017</v>
      </c>
    </row>
    <row r="227" spans="1:17" ht="14.4" customHeight="1" x14ac:dyDescent="0.3">
      <c r="A227" s="680" t="s">
        <v>528</v>
      </c>
      <c r="B227" s="671" t="s">
        <v>3551</v>
      </c>
      <c r="C227" s="671" t="s">
        <v>3424</v>
      </c>
      <c r="D227" s="671" t="s">
        <v>3884</v>
      </c>
      <c r="E227" s="671" t="s">
        <v>3885</v>
      </c>
      <c r="F227" s="238">
        <v>13</v>
      </c>
      <c r="G227" s="238">
        <v>80957.63</v>
      </c>
      <c r="H227" s="238">
        <v>1</v>
      </c>
      <c r="I227" s="238">
        <v>6227.51</v>
      </c>
      <c r="J227" s="238">
        <v>13</v>
      </c>
      <c r="K227" s="238">
        <v>80957.63</v>
      </c>
      <c r="L227" s="238">
        <v>1</v>
      </c>
      <c r="M227" s="238">
        <v>6227.51</v>
      </c>
      <c r="N227" s="238">
        <v>32</v>
      </c>
      <c r="O227" s="238">
        <v>199280.32</v>
      </c>
      <c r="P227" s="682">
        <v>2.4615384615384617</v>
      </c>
      <c r="Q227" s="713">
        <v>6227.51</v>
      </c>
    </row>
    <row r="228" spans="1:17" ht="14.4" customHeight="1" x14ac:dyDescent="0.3">
      <c r="A228" s="680" t="s">
        <v>528</v>
      </c>
      <c r="B228" s="671" t="s">
        <v>3551</v>
      </c>
      <c r="C228" s="671" t="s">
        <v>3424</v>
      </c>
      <c r="D228" s="671" t="s">
        <v>3886</v>
      </c>
      <c r="E228" s="671" t="s">
        <v>3887</v>
      </c>
      <c r="F228" s="238"/>
      <c r="G228" s="238"/>
      <c r="H228" s="238"/>
      <c r="I228" s="238"/>
      <c r="J228" s="238">
        <v>1</v>
      </c>
      <c r="K228" s="238">
        <v>18395</v>
      </c>
      <c r="L228" s="238"/>
      <c r="M228" s="238">
        <v>18395</v>
      </c>
      <c r="N228" s="238"/>
      <c r="O228" s="238"/>
      <c r="P228" s="682"/>
      <c r="Q228" s="713"/>
    </row>
    <row r="229" spans="1:17" ht="14.4" customHeight="1" x14ac:dyDescent="0.3">
      <c r="A229" s="680" t="s">
        <v>528</v>
      </c>
      <c r="B229" s="671" t="s">
        <v>3551</v>
      </c>
      <c r="C229" s="671" t="s">
        <v>3424</v>
      </c>
      <c r="D229" s="671" t="s">
        <v>3888</v>
      </c>
      <c r="E229" s="671" t="s">
        <v>3889</v>
      </c>
      <c r="F229" s="238">
        <v>1</v>
      </c>
      <c r="G229" s="238">
        <v>39790</v>
      </c>
      <c r="H229" s="238">
        <v>1</v>
      </c>
      <c r="I229" s="238">
        <v>39790</v>
      </c>
      <c r="J229" s="238"/>
      <c r="K229" s="238"/>
      <c r="L229" s="238"/>
      <c r="M229" s="238"/>
      <c r="N229" s="238"/>
      <c r="O229" s="238"/>
      <c r="P229" s="682"/>
      <c r="Q229" s="713"/>
    </row>
    <row r="230" spans="1:17" ht="14.4" customHeight="1" x14ac:dyDescent="0.3">
      <c r="A230" s="680" t="s">
        <v>528</v>
      </c>
      <c r="B230" s="671" t="s">
        <v>3551</v>
      </c>
      <c r="C230" s="671" t="s">
        <v>3424</v>
      </c>
      <c r="D230" s="671" t="s">
        <v>3890</v>
      </c>
      <c r="E230" s="671" t="s">
        <v>3891</v>
      </c>
      <c r="F230" s="238">
        <v>12</v>
      </c>
      <c r="G230" s="238">
        <v>87000</v>
      </c>
      <c r="H230" s="238">
        <v>1</v>
      </c>
      <c r="I230" s="238">
        <v>7250</v>
      </c>
      <c r="J230" s="238">
        <v>24</v>
      </c>
      <c r="K230" s="238">
        <v>180312</v>
      </c>
      <c r="L230" s="238">
        <v>2.0725517241379312</v>
      </c>
      <c r="M230" s="238">
        <v>7513</v>
      </c>
      <c r="N230" s="238">
        <v>16</v>
      </c>
      <c r="O230" s="238">
        <v>120208</v>
      </c>
      <c r="P230" s="682">
        <v>1.3817011494252873</v>
      </c>
      <c r="Q230" s="713">
        <v>7513</v>
      </c>
    </row>
    <row r="231" spans="1:17" ht="14.4" customHeight="1" x14ac:dyDescent="0.3">
      <c r="A231" s="680" t="s">
        <v>528</v>
      </c>
      <c r="B231" s="671" t="s">
        <v>3551</v>
      </c>
      <c r="C231" s="671" t="s">
        <v>3424</v>
      </c>
      <c r="D231" s="671" t="s">
        <v>3892</v>
      </c>
      <c r="E231" s="671" t="s">
        <v>3414</v>
      </c>
      <c r="F231" s="238">
        <v>2</v>
      </c>
      <c r="G231" s="238">
        <v>27954</v>
      </c>
      <c r="H231" s="238">
        <v>1</v>
      </c>
      <c r="I231" s="238">
        <v>13977</v>
      </c>
      <c r="J231" s="238"/>
      <c r="K231" s="238"/>
      <c r="L231" s="238"/>
      <c r="M231" s="238"/>
      <c r="N231" s="238"/>
      <c r="O231" s="238"/>
      <c r="P231" s="682"/>
      <c r="Q231" s="713"/>
    </row>
    <row r="232" spans="1:17" ht="14.4" customHeight="1" x14ac:dyDescent="0.3">
      <c r="A232" s="680" t="s">
        <v>528</v>
      </c>
      <c r="B232" s="671" t="s">
        <v>3551</v>
      </c>
      <c r="C232" s="671" t="s">
        <v>3424</v>
      </c>
      <c r="D232" s="671" t="s">
        <v>3893</v>
      </c>
      <c r="E232" s="671" t="s">
        <v>3894</v>
      </c>
      <c r="F232" s="238">
        <v>1</v>
      </c>
      <c r="G232" s="238">
        <v>3347.2</v>
      </c>
      <c r="H232" s="238">
        <v>1</v>
      </c>
      <c r="I232" s="238">
        <v>3347.2</v>
      </c>
      <c r="J232" s="238"/>
      <c r="K232" s="238"/>
      <c r="L232" s="238"/>
      <c r="M232" s="238"/>
      <c r="N232" s="238"/>
      <c r="O232" s="238"/>
      <c r="P232" s="682"/>
      <c r="Q232" s="713"/>
    </row>
    <row r="233" spans="1:17" ht="14.4" customHeight="1" x14ac:dyDescent="0.3">
      <c r="A233" s="680" t="s">
        <v>528</v>
      </c>
      <c r="B233" s="671" t="s">
        <v>3551</v>
      </c>
      <c r="C233" s="671" t="s">
        <v>3424</v>
      </c>
      <c r="D233" s="671" t="s">
        <v>3895</v>
      </c>
      <c r="E233" s="671" t="s">
        <v>3896</v>
      </c>
      <c r="F233" s="238">
        <v>1</v>
      </c>
      <c r="G233" s="238">
        <v>6798</v>
      </c>
      <c r="H233" s="238">
        <v>1</v>
      </c>
      <c r="I233" s="238">
        <v>6798</v>
      </c>
      <c r="J233" s="238">
        <v>1</v>
      </c>
      <c r="K233" s="238">
        <v>7045.2</v>
      </c>
      <c r="L233" s="238">
        <v>1.0363636363636364</v>
      </c>
      <c r="M233" s="238">
        <v>7045.2</v>
      </c>
      <c r="N233" s="238">
        <v>5</v>
      </c>
      <c r="O233" s="238">
        <v>35226</v>
      </c>
      <c r="P233" s="682">
        <v>5.1818181818181817</v>
      </c>
      <c r="Q233" s="713">
        <v>7045.2</v>
      </c>
    </row>
    <row r="234" spans="1:17" ht="14.4" customHeight="1" x14ac:dyDescent="0.3">
      <c r="A234" s="680" t="s">
        <v>528</v>
      </c>
      <c r="B234" s="671" t="s">
        <v>3551</v>
      </c>
      <c r="C234" s="671" t="s">
        <v>3424</v>
      </c>
      <c r="D234" s="671" t="s">
        <v>3897</v>
      </c>
      <c r="E234" s="671" t="s">
        <v>3898</v>
      </c>
      <c r="F234" s="238">
        <v>21</v>
      </c>
      <c r="G234" s="238">
        <v>33348</v>
      </c>
      <c r="H234" s="238">
        <v>1</v>
      </c>
      <c r="I234" s="238">
        <v>1588</v>
      </c>
      <c r="J234" s="238">
        <v>21</v>
      </c>
      <c r="K234" s="238">
        <v>33348</v>
      </c>
      <c r="L234" s="238">
        <v>1</v>
      </c>
      <c r="M234" s="238">
        <v>1588</v>
      </c>
      <c r="N234" s="238">
        <v>16</v>
      </c>
      <c r="O234" s="238">
        <v>25408</v>
      </c>
      <c r="P234" s="682">
        <v>0.76190476190476186</v>
      </c>
      <c r="Q234" s="713">
        <v>1588</v>
      </c>
    </row>
    <row r="235" spans="1:17" ht="14.4" customHeight="1" x14ac:dyDescent="0.3">
      <c r="A235" s="680" t="s">
        <v>528</v>
      </c>
      <c r="B235" s="671" t="s">
        <v>3551</v>
      </c>
      <c r="C235" s="671" t="s">
        <v>3424</v>
      </c>
      <c r="D235" s="671" t="s">
        <v>3899</v>
      </c>
      <c r="E235" s="671" t="s">
        <v>3900</v>
      </c>
      <c r="F235" s="238">
        <v>18</v>
      </c>
      <c r="G235" s="238">
        <v>45072</v>
      </c>
      <c r="H235" s="238">
        <v>1</v>
      </c>
      <c r="I235" s="238">
        <v>2504</v>
      </c>
      <c r="J235" s="238">
        <v>41</v>
      </c>
      <c r="K235" s="238">
        <v>102664</v>
      </c>
      <c r="L235" s="238">
        <v>2.2777777777777777</v>
      </c>
      <c r="M235" s="238">
        <v>2504</v>
      </c>
      <c r="N235" s="238">
        <v>44</v>
      </c>
      <c r="O235" s="238">
        <v>110176</v>
      </c>
      <c r="P235" s="682">
        <v>2.4444444444444446</v>
      </c>
      <c r="Q235" s="713">
        <v>2504</v>
      </c>
    </row>
    <row r="236" spans="1:17" ht="14.4" customHeight="1" x14ac:dyDescent="0.3">
      <c r="A236" s="680" t="s">
        <v>528</v>
      </c>
      <c r="B236" s="671" t="s">
        <v>3551</v>
      </c>
      <c r="C236" s="671" t="s">
        <v>3424</v>
      </c>
      <c r="D236" s="671" t="s">
        <v>3901</v>
      </c>
      <c r="E236" s="671" t="s">
        <v>3902</v>
      </c>
      <c r="F236" s="238">
        <v>0.5</v>
      </c>
      <c r="G236" s="238">
        <v>1898.5</v>
      </c>
      <c r="H236" s="238">
        <v>1</v>
      </c>
      <c r="I236" s="238">
        <v>3797</v>
      </c>
      <c r="J236" s="238"/>
      <c r="K236" s="238"/>
      <c r="L236" s="238"/>
      <c r="M236" s="238"/>
      <c r="N236" s="238"/>
      <c r="O236" s="238"/>
      <c r="P236" s="682"/>
      <c r="Q236" s="713"/>
    </row>
    <row r="237" spans="1:17" ht="14.4" customHeight="1" x14ac:dyDescent="0.3">
      <c r="A237" s="680" t="s">
        <v>528</v>
      </c>
      <c r="B237" s="671" t="s">
        <v>3551</v>
      </c>
      <c r="C237" s="671" t="s">
        <v>3424</v>
      </c>
      <c r="D237" s="671" t="s">
        <v>3903</v>
      </c>
      <c r="E237" s="671" t="s">
        <v>3904</v>
      </c>
      <c r="F237" s="238">
        <v>2</v>
      </c>
      <c r="G237" s="238">
        <v>43984.800000000003</v>
      </c>
      <c r="H237" s="238">
        <v>1</v>
      </c>
      <c r="I237" s="238">
        <v>21992.400000000001</v>
      </c>
      <c r="J237" s="238">
        <v>3</v>
      </c>
      <c r="K237" s="238">
        <v>65977.200000000012</v>
      </c>
      <c r="L237" s="238">
        <v>1.5000000000000002</v>
      </c>
      <c r="M237" s="238">
        <v>21992.400000000005</v>
      </c>
      <c r="N237" s="238">
        <v>3</v>
      </c>
      <c r="O237" s="238">
        <v>65977.200000000012</v>
      </c>
      <c r="P237" s="682">
        <v>1.5000000000000002</v>
      </c>
      <c r="Q237" s="713">
        <v>21992.400000000005</v>
      </c>
    </row>
    <row r="238" spans="1:17" ht="14.4" customHeight="1" x14ac:dyDescent="0.3">
      <c r="A238" s="680" t="s">
        <v>528</v>
      </c>
      <c r="B238" s="671" t="s">
        <v>3551</v>
      </c>
      <c r="C238" s="671" t="s">
        <v>3424</v>
      </c>
      <c r="D238" s="671" t="s">
        <v>3905</v>
      </c>
      <c r="E238" s="671" t="s">
        <v>3904</v>
      </c>
      <c r="F238" s="238">
        <v>2</v>
      </c>
      <c r="G238" s="238">
        <v>24891</v>
      </c>
      <c r="H238" s="238">
        <v>1</v>
      </c>
      <c r="I238" s="238">
        <v>12445.5</v>
      </c>
      <c r="J238" s="238">
        <v>3</v>
      </c>
      <c r="K238" s="238">
        <v>37336.5</v>
      </c>
      <c r="L238" s="238">
        <v>1.5</v>
      </c>
      <c r="M238" s="238">
        <v>12445.5</v>
      </c>
      <c r="N238" s="238">
        <v>3</v>
      </c>
      <c r="O238" s="238">
        <v>37336.5</v>
      </c>
      <c r="P238" s="682">
        <v>1.5</v>
      </c>
      <c r="Q238" s="713">
        <v>12445.5</v>
      </c>
    </row>
    <row r="239" spans="1:17" ht="14.4" customHeight="1" x14ac:dyDescent="0.3">
      <c r="A239" s="680" t="s">
        <v>528</v>
      </c>
      <c r="B239" s="671" t="s">
        <v>3551</v>
      </c>
      <c r="C239" s="671" t="s">
        <v>3424</v>
      </c>
      <c r="D239" s="671" t="s">
        <v>3906</v>
      </c>
      <c r="E239" s="671" t="s">
        <v>3904</v>
      </c>
      <c r="F239" s="238">
        <v>2</v>
      </c>
      <c r="G239" s="238">
        <v>10586.6</v>
      </c>
      <c r="H239" s="238">
        <v>1</v>
      </c>
      <c r="I239" s="238">
        <v>5293.3</v>
      </c>
      <c r="J239" s="238">
        <v>3</v>
      </c>
      <c r="K239" s="238">
        <v>15879.900000000001</v>
      </c>
      <c r="L239" s="238">
        <v>1.5</v>
      </c>
      <c r="M239" s="238">
        <v>5293.3</v>
      </c>
      <c r="N239" s="238">
        <v>3</v>
      </c>
      <c r="O239" s="238">
        <v>15879.900000000001</v>
      </c>
      <c r="P239" s="682">
        <v>1.5</v>
      </c>
      <c r="Q239" s="713">
        <v>5293.3</v>
      </c>
    </row>
    <row r="240" spans="1:17" ht="14.4" customHeight="1" x14ac:dyDescent="0.3">
      <c r="A240" s="680" t="s">
        <v>528</v>
      </c>
      <c r="B240" s="671" t="s">
        <v>3551</v>
      </c>
      <c r="C240" s="671" t="s">
        <v>3424</v>
      </c>
      <c r="D240" s="671" t="s">
        <v>3907</v>
      </c>
      <c r="E240" s="671" t="s">
        <v>3908</v>
      </c>
      <c r="F240" s="238"/>
      <c r="G240" s="238"/>
      <c r="H240" s="238"/>
      <c r="I240" s="238"/>
      <c r="J240" s="238">
        <v>3</v>
      </c>
      <c r="K240" s="238">
        <v>66222</v>
      </c>
      <c r="L240" s="238"/>
      <c r="M240" s="238">
        <v>22074</v>
      </c>
      <c r="N240" s="238">
        <v>3</v>
      </c>
      <c r="O240" s="238">
        <v>66222</v>
      </c>
      <c r="P240" s="682"/>
      <c r="Q240" s="713">
        <v>22074</v>
      </c>
    </row>
    <row r="241" spans="1:17" ht="14.4" customHeight="1" x14ac:dyDescent="0.3">
      <c r="A241" s="680" t="s">
        <v>528</v>
      </c>
      <c r="B241" s="671" t="s">
        <v>3551</v>
      </c>
      <c r="C241" s="671" t="s">
        <v>3424</v>
      </c>
      <c r="D241" s="671" t="s">
        <v>3909</v>
      </c>
      <c r="E241" s="671" t="s">
        <v>3675</v>
      </c>
      <c r="F241" s="238"/>
      <c r="G241" s="238"/>
      <c r="H241" s="238"/>
      <c r="I241" s="238"/>
      <c r="J241" s="238">
        <v>2</v>
      </c>
      <c r="K241" s="238">
        <v>4176.6000000000004</v>
      </c>
      <c r="L241" s="238"/>
      <c r="M241" s="238">
        <v>2088.3000000000002</v>
      </c>
      <c r="N241" s="238"/>
      <c r="O241" s="238"/>
      <c r="P241" s="682"/>
      <c r="Q241" s="713"/>
    </row>
    <row r="242" spans="1:17" ht="14.4" customHeight="1" x14ac:dyDescent="0.3">
      <c r="A242" s="680" t="s">
        <v>528</v>
      </c>
      <c r="B242" s="671" t="s">
        <v>3551</v>
      </c>
      <c r="C242" s="671" t="s">
        <v>3424</v>
      </c>
      <c r="D242" s="671" t="s">
        <v>3910</v>
      </c>
      <c r="E242" s="671" t="s">
        <v>3911</v>
      </c>
      <c r="F242" s="238"/>
      <c r="G242" s="238"/>
      <c r="H242" s="238"/>
      <c r="I242" s="238"/>
      <c r="J242" s="238">
        <v>1</v>
      </c>
      <c r="K242" s="238">
        <v>717.4</v>
      </c>
      <c r="L242" s="238"/>
      <c r="M242" s="238">
        <v>717.4</v>
      </c>
      <c r="N242" s="238"/>
      <c r="O242" s="238"/>
      <c r="P242" s="682"/>
      <c r="Q242" s="713"/>
    </row>
    <row r="243" spans="1:17" ht="14.4" customHeight="1" x14ac:dyDescent="0.3">
      <c r="A243" s="680" t="s">
        <v>528</v>
      </c>
      <c r="B243" s="671" t="s">
        <v>3551</v>
      </c>
      <c r="C243" s="671" t="s">
        <v>3424</v>
      </c>
      <c r="D243" s="671" t="s">
        <v>3912</v>
      </c>
      <c r="E243" s="671" t="s">
        <v>3913</v>
      </c>
      <c r="F243" s="238"/>
      <c r="G243" s="238"/>
      <c r="H243" s="238"/>
      <c r="I243" s="238"/>
      <c r="J243" s="238">
        <v>1</v>
      </c>
      <c r="K243" s="238">
        <v>3662.61</v>
      </c>
      <c r="L243" s="238"/>
      <c r="M243" s="238">
        <v>3662.61</v>
      </c>
      <c r="N243" s="238"/>
      <c r="O243" s="238"/>
      <c r="P243" s="682"/>
      <c r="Q243" s="713"/>
    </row>
    <row r="244" spans="1:17" ht="14.4" customHeight="1" x14ac:dyDescent="0.3">
      <c r="A244" s="680" t="s">
        <v>528</v>
      </c>
      <c r="B244" s="671" t="s">
        <v>3551</v>
      </c>
      <c r="C244" s="671" t="s">
        <v>3424</v>
      </c>
      <c r="D244" s="671" t="s">
        <v>3914</v>
      </c>
      <c r="E244" s="671" t="s">
        <v>3915</v>
      </c>
      <c r="F244" s="238"/>
      <c r="G244" s="238"/>
      <c r="H244" s="238"/>
      <c r="I244" s="238"/>
      <c r="J244" s="238"/>
      <c r="K244" s="238"/>
      <c r="L244" s="238"/>
      <c r="M244" s="238"/>
      <c r="N244" s="238">
        <v>4</v>
      </c>
      <c r="O244" s="238">
        <v>26724</v>
      </c>
      <c r="P244" s="682"/>
      <c r="Q244" s="713">
        <v>6681</v>
      </c>
    </row>
    <row r="245" spans="1:17" ht="14.4" customHeight="1" x14ac:dyDescent="0.3">
      <c r="A245" s="680" t="s">
        <v>528</v>
      </c>
      <c r="B245" s="671" t="s">
        <v>3551</v>
      </c>
      <c r="C245" s="671" t="s">
        <v>3424</v>
      </c>
      <c r="D245" s="671" t="s">
        <v>3916</v>
      </c>
      <c r="E245" s="671" t="s">
        <v>3917</v>
      </c>
      <c r="F245" s="238">
        <v>1</v>
      </c>
      <c r="G245" s="238">
        <v>9889</v>
      </c>
      <c r="H245" s="238">
        <v>1</v>
      </c>
      <c r="I245" s="238">
        <v>9889</v>
      </c>
      <c r="J245" s="238">
        <v>3</v>
      </c>
      <c r="K245" s="238">
        <v>30745.800000000003</v>
      </c>
      <c r="L245" s="238">
        <v>3.1090909090909093</v>
      </c>
      <c r="M245" s="238">
        <v>10248.6</v>
      </c>
      <c r="N245" s="238">
        <v>1</v>
      </c>
      <c r="O245" s="238">
        <v>10248.6</v>
      </c>
      <c r="P245" s="682">
        <v>1.0363636363636364</v>
      </c>
      <c r="Q245" s="713">
        <v>10248.6</v>
      </c>
    </row>
    <row r="246" spans="1:17" ht="14.4" customHeight="1" x14ac:dyDescent="0.3">
      <c r="A246" s="680" t="s">
        <v>528</v>
      </c>
      <c r="B246" s="671" t="s">
        <v>3551</v>
      </c>
      <c r="C246" s="671" t="s">
        <v>3424</v>
      </c>
      <c r="D246" s="671" t="s">
        <v>3918</v>
      </c>
      <c r="E246" s="671" t="s">
        <v>3919</v>
      </c>
      <c r="F246" s="238"/>
      <c r="G246" s="238"/>
      <c r="H246" s="238"/>
      <c r="I246" s="238"/>
      <c r="J246" s="238">
        <v>2</v>
      </c>
      <c r="K246" s="238">
        <v>13596</v>
      </c>
      <c r="L246" s="238"/>
      <c r="M246" s="238">
        <v>6798</v>
      </c>
      <c r="N246" s="238"/>
      <c r="O246" s="238"/>
      <c r="P246" s="682"/>
      <c r="Q246" s="713"/>
    </row>
    <row r="247" spans="1:17" ht="14.4" customHeight="1" x14ac:dyDescent="0.3">
      <c r="A247" s="680" t="s">
        <v>528</v>
      </c>
      <c r="B247" s="671" t="s">
        <v>3551</v>
      </c>
      <c r="C247" s="671" t="s">
        <v>3424</v>
      </c>
      <c r="D247" s="671" t="s">
        <v>3920</v>
      </c>
      <c r="E247" s="671" t="s">
        <v>3921</v>
      </c>
      <c r="F247" s="238"/>
      <c r="G247" s="238"/>
      <c r="H247" s="238"/>
      <c r="I247" s="238"/>
      <c r="J247" s="238">
        <v>1</v>
      </c>
      <c r="K247" s="238">
        <v>6538.21</v>
      </c>
      <c r="L247" s="238"/>
      <c r="M247" s="238">
        <v>6538.21</v>
      </c>
      <c r="N247" s="238">
        <v>2</v>
      </c>
      <c r="O247" s="238">
        <v>13076.42</v>
      </c>
      <c r="P247" s="682"/>
      <c r="Q247" s="713">
        <v>6538.21</v>
      </c>
    </row>
    <row r="248" spans="1:17" ht="14.4" customHeight="1" x14ac:dyDescent="0.3">
      <c r="A248" s="680" t="s">
        <v>528</v>
      </c>
      <c r="B248" s="671" t="s">
        <v>3551</v>
      </c>
      <c r="C248" s="671" t="s">
        <v>3424</v>
      </c>
      <c r="D248" s="671" t="s">
        <v>3922</v>
      </c>
      <c r="E248" s="671" t="s">
        <v>3923</v>
      </c>
      <c r="F248" s="238">
        <v>1</v>
      </c>
      <c r="G248" s="238">
        <v>35620.85</v>
      </c>
      <c r="H248" s="238">
        <v>1</v>
      </c>
      <c r="I248" s="238">
        <v>35620.85</v>
      </c>
      <c r="J248" s="238">
        <v>1</v>
      </c>
      <c r="K248" s="238">
        <v>35620.85</v>
      </c>
      <c r="L248" s="238">
        <v>1</v>
      </c>
      <c r="M248" s="238">
        <v>35620.85</v>
      </c>
      <c r="N248" s="238">
        <v>1</v>
      </c>
      <c r="O248" s="238">
        <v>35620.85</v>
      </c>
      <c r="P248" s="682">
        <v>1</v>
      </c>
      <c r="Q248" s="713">
        <v>35620.85</v>
      </c>
    </row>
    <row r="249" spans="1:17" ht="14.4" customHeight="1" x14ac:dyDescent="0.3">
      <c r="A249" s="680" t="s">
        <v>528</v>
      </c>
      <c r="B249" s="671" t="s">
        <v>3551</v>
      </c>
      <c r="C249" s="671" t="s">
        <v>3424</v>
      </c>
      <c r="D249" s="671" t="s">
        <v>3924</v>
      </c>
      <c r="E249" s="671" t="s">
        <v>3925</v>
      </c>
      <c r="F249" s="238"/>
      <c r="G249" s="238"/>
      <c r="H249" s="238"/>
      <c r="I249" s="238"/>
      <c r="J249" s="238"/>
      <c r="K249" s="238"/>
      <c r="L249" s="238"/>
      <c r="M249" s="238"/>
      <c r="N249" s="238">
        <v>1</v>
      </c>
      <c r="O249" s="238">
        <v>552.9</v>
      </c>
      <c r="P249" s="682"/>
      <c r="Q249" s="713">
        <v>552.9</v>
      </c>
    </row>
    <row r="250" spans="1:17" ht="14.4" customHeight="1" x14ac:dyDescent="0.3">
      <c r="A250" s="680" t="s">
        <v>528</v>
      </c>
      <c r="B250" s="671" t="s">
        <v>3551</v>
      </c>
      <c r="C250" s="671" t="s">
        <v>3424</v>
      </c>
      <c r="D250" s="671" t="s">
        <v>3926</v>
      </c>
      <c r="E250" s="671" t="s">
        <v>3927</v>
      </c>
      <c r="F250" s="238"/>
      <c r="G250" s="238"/>
      <c r="H250" s="238"/>
      <c r="I250" s="238"/>
      <c r="J250" s="238">
        <v>1</v>
      </c>
      <c r="K250" s="238">
        <v>31132.52</v>
      </c>
      <c r="L250" s="238"/>
      <c r="M250" s="238">
        <v>31132.52</v>
      </c>
      <c r="N250" s="238"/>
      <c r="O250" s="238"/>
      <c r="P250" s="682"/>
      <c r="Q250" s="713"/>
    </row>
    <row r="251" spans="1:17" ht="14.4" customHeight="1" x14ac:dyDescent="0.3">
      <c r="A251" s="680" t="s">
        <v>528</v>
      </c>
      <c r="B251" s="671" t="s">
        <v>3551</v>
      </c>
      <c r="C251" s="671" t="s">
        <v>3424</v>
      </c>
      <c r="D251" s="671" t="s">
        <v>3928</v>
      </c>
      <c r="E251" s="671" t="s">
        <v>3927</v>
      </c>
      <c r="F251" s="238"/>
      <c r="G251" s="238"/>
      <c r="H251" s="238"/>
      <c r="I251" s="238"/>
      <c r="J251" s="238">
        <v>1</v>
      </c>
      <c r="K251" s="238">
        <v>24113.08</v>
      </c>
      <c r="L251" s="238"/>
      <c r="M251" s="238">
        <v>24113.08</v>
      </c>
      <c r="N251" s="238"/>
      <c r="O251" s="238"/>
      <c r="P251" s="682"/>
      <c r="Q251" s="713"/>
    </row>
    <row r="252" spans="1:17" ht="14.4" customHeight="1" x14ac:dyDescent="0.3">
      <c r="A252" s="680" t="s">
        <v>528</v>
      </c>
      <c r="B252" s="671" t="s">
        <v>3551</v>
      </c>
      <c r="C252" s="671" t="s">
        <v>3424</v>
      </c>
      <c r="D252" s="671" t="s">
        <v>3929</v>
      </c>
      <c r="E252" s="671" t="s">
        <v>3930</v>
      </c>
      <c r="F252" s="238"/>
      <c r="G252" s="238"/>
      <c r="H252" s="238"/>
      <c r="I252" s="238"/>
      <c r="J252" s="238">
        <v>2</v>
      </c>
      <c r="K252" s="238">
        <v>47381.22</v>
      </c>
      <c r="L252" s="238"/>
      <c r="M252" s="238">
        <v>23690.61</v>
      </c>
      <c r="N252" s="238">
        <v>1</v>
      </c>
      <c r="O252" s="238">
        <v>23690.61</v>
      </c>
      <c r="P252" s="682"/>
      <c r="Q252" s="713">
        <v>23690.61</v>
      </c>
    </row>
    <row r="253" spans="1:17" ht="14.4" customHeight="1" x14ac:dyDescent="0.3">
      <c r="A253" s="680" t="s">
        <v>528</v>
      </c>
      <c r="B253" s="671" t="s">
        <v>3551</v>
      </c>
      <c r="C253" s="671" t="s">
        <v>3424</v>
      </c>
      <c r="D253" s="671" t="s">
        <v>3931</v>
      </c>
      <c r="E253" s="671" t="s">
        <v>3932</v>
      </c>
      <c r="F253" s="238"/>
      <c r="G253" s="238"/>
      <c r="H253" s="238"/>
      <c r="I253" s="238"/>
      <c r="J253" s="238">
        <v>2</v>
      </c>
      <c r="K253" s="238">
        <v>25672.94</v>
      </c>
      <c r="L253" s="238"/>
      <c r="M253" s="238">
        <v>12836.47</v>
      </c>
      <c r="N253" s="238">
        <v>1</v>
      </c>
      <c r="O253" s="238">
        <v>12836.47</v>
      </c>
      <c r="P253" s="682"/>
      <c r="Q253" s="713">
        <v>12836.47</v>
      </c>
    </row>
    <row r="254" spans="1:17" ht="14.4" customHeight="1" x14ac:dyDescent="0.3">
      <c r="A254" s="680" t="s">
        <v>528</v>
      </c>
      <c r="B254" s="671" t="s">
        <v>3551</v>
      </c>
      <c r="C254" s="671" t="s">
        <v>3424</v>
      </c>
      <c r="D254" s="671" t="s">
        <v>3933</v>
      </c>
      <c r="E254" s="671" t="s">
        <v>3932</v>
      </c>
      <c r="F254" s="238"/>
      <c r="G254" s="238"/>
      <c r="H254" s="238"/>
      <c r="I254" s="238"/>
      <c r="J254" s="238">
        <v>4</v>
      </c>
      <c r="K254" s="238">
        <v>51345.88</v>
      </c>
      <c r="L254" s="238"/>
      <c r="M254" s="238">
        <v>12836.47</v>
      </c>
      <c r="N254" s="238"/>
      <c r="O254" s="238"/>
      <c r="P254" s="682"/>
      <c r="Q254" s="713"/>
    </row>
    <row r="255" spans="1:17" ht="14.4" customHeight="1" x14ac:dyDescent="0.3">
      <c r="A255" s="680" t="s">
        <v>528</v>
      </c>
      <c r="B255" s="671" t="s">
        <v>3551</v>
      </c>
      <c r="C255" s="671" t="s">
        <v>3424</v>
      </c>
      <c r="D255" s="671" t="s">
        <v>3934</v>
      </c>
      <c r="E255" s="671" t="s">
        <v>3930</v>
      </c>
      <c r="F255" s="238"/>
      <c r="G255" s="238"/>
      <c r="H255" s="238"/>
      <c r="I255" s="238"/>
      <c r="J255" s="238">
        <v>2</v>
      </c>
      <c r="K255" s="238">
        <v>33277.339999999997</v>
      </c>
      <c r="L255" s="238"/>
      <c r="M255" s="238">
        <v>16638.669999999998</v>
      </c>
      <c r="N255" s="238">
        <v>1</v>
      </c>
      <c r="O255" s="238">
        <v>16638.669999999998</v>
      </c>
      <c r="P255" s="682"/>
      <c r="Q255" s="713">
        <v>16638.669999999998</v>
      </c>
    </row>
    <row r="256" spans="1:17" ht="14.4" customHeight="1" x14ac:dyDescent="0.3">
      <c r="A256" s="680" t="s">
        <v>528</v>
      </c>
      <c r="B256" s="671" t="s">
        <v>3551</v>
      </c>
      <c r="C256" s="671" t="s">
        <v>3424</v>
      </c>
      <c r="D256" s="671" t="s">
        <v>3935</v>
      </c>
      <c r="E256" s="671" t="s">
        <v>3932</v>
      </c>
      <c r="F256" s="238"/>
      <c r="G256" s="238"/>
      <c r="H256" s="238"/>
      <c r="I256" s="238"/>
      <c r="J256" s="238">
        <v>1</v>
      </c>
      <c r="K256" s="238">
        <v>12836.47</v>
      </c>
      <c r="L256" s="238"/>
      <c r="M256" s="238">
        <v>12836.47</v>
      </c>
      <c r="N256" s="238">
        <v>1</v>
      </c>
      <c r="O256" s="238">
        <v>12836.47</v>
      </c>
      <c r="P256" s="682"/>
      <c r="Q256" s="713">
        <v>12836.47</v>
      </c>
    </row>
    <row r="257" spans="1:17" ht="14.4" customHeight="1" x14ac:dyDescent="0.3">
      <c r="A257" s="680" t="s">
        <v>528</v>
      </c>
      <c r="B257" s="671" t="s">
        <v>3551</v>
      </c>
      <c r="C257" s="671" t="s">
        <v>3424</v>
      </c>
      <c r="D257" s="671" t="s">
        <v>3936</v>
      </c>
      <c r="E257" s="671" t="s">
        <v>3937</v>
      </c>
      <c r="F257" s="238"/>
      <c r="G257" s="238"/>
      <c r="H257" s="238"/>
      <c r="I257" s="238"/>
      <c r="J257" s="238">
        <v>1</v>
      </c>
      <c r="K257" s="238">
        <v>8949.9</v>
      </c>
      <c r="L257" s="238"/>
      <c r="M257" s="238">
        <v>8949.9</v>
      </c>
      <c r="N257" s="238"/>
      <c r="O257" s="238"/>
      <c r="P257" s="682"/>
      <c r="Q257" s="713"/>
    </row>
    <row r="258" spans="1:17" ht="14.4" customHeight="1" x14ac:dyDescent="0.3">
      <c r="A258" s="680" t="s">
        <v>528</v>
      </c>
      <c r="B258" s="671" t="s">
        <v>3551</v>
      </c>
      <c r="C258" s="671" t="s">
        <v>3424</v>
      </c>
      <c r="D258" s="671" t="s">
        <v>3938</v>
      </c>
      <c r="E258" s="671" t="s">
        <v>3939</v>
      </c>
      <c r="F258" s="238"/>
      <c r="G258" s="238"/>
      <c r="H258" s="238"/>
      <c r="I258" s="238"/>
      <c r="J258" s="238">
        <v>1</v>
      </c>
      <c r="K258" s="238">
        <v>31190.959999999999</v>
      </c>
      <c r="L258" s="238"/>
      <c r="M258" s="238">
        <v>31190.959999999999</v>
      </c>
      <c r="N258" s="238"/>
      <c r="O258" s="238"/>
      <c r="P258" s="682"/>
      <c r="Q258" s="713"/>
    </row>
    <row r="259" spans="1:17" ht="14.4" customHeight="1" x14ac:dyDescent="0.3">
      <c r="A259" s="680" t="s">
        <v>528</v>
      </c>
      <c r="B259" s="671" t="s">
        <v>3551</v>
      </c>
      <c r="C259" s="671" t="s">
        <v>3424</v>
      </c>
      <c r="D259" s="671" t="s">
        <v>3940</v>
      </c>
      <c r="E259" s="671" t="s">
        <v>3941</v>
      </c>
      <c r="F259" s="238"/>
      <c r="G259" s="238"/>
      <c r="H259" s="238"/>
      <c r="I259" s="238"/>
      <c r="J259" s="238">
        <v>1</v>
      </c>
      <c r="K259" s="238">
        <v>14513.24</v>
      </c>
      <c r="L259" s="238"/>
      <c r="M259" s="238">
        <v>14513.24</v>
      </c>
      <c r="N259" s="238"/>
      <c r="O259" s="238"/>
      <c r="P259" s="682"/>
      <c r="Q259" s="713"/>
    </row>
    <row r="260" spans="1:17" ht="14.4" customHeight="1" x14ac:dyDescent="0.3">
      <c r="A260" s="680" t="s">
        <v>528</v>
      </c>
      <c r="B260" s="671" t="s">
        <v>3551</v>
      </c>
      <c r="C260" s="671" t="s">
        <v>3424</v>
      </c>
      <c r="D260" s="671" t="s">
        <v>3942</v>
      </c>
      <c r="E260" s="671" t="s">
        <v>3943</v>
      </c>
      <c r="F260" s="238"/>
      <c r="G260" s="238"/>
      <c r="H260" s="238"/>
      <c r="I260" s="238"/>
      <c r="J260" s="238">
        <v>1</v>
      </c>
      <c r="K260" s="238">
        <v>25674.06</v>
      </c>
      <c r="L260" s="238"/>
      <c r="M260" s="238">
        <v>25674.06</v>
      </c>
      <c r="N260" s="238"/>
      <c r="O260" s="238"/>
      <c r="P260" s="682"/>
      <c r="Q260" s="713"/>
    </row>
    <row r="261" spans="1:17" ht="14.4" customHeight="1" x14ac:dyDescent="0.3">
      <c r="A261" s="680" t="s">
        <v>528</v>
      </c>
      <c r="B261" s="671" t="s">
        <v>3551</v>
      </c>
      <c r="C261" s="671" t="s">
        <v>3424</v>
      </c>
      <c r="D261" s="671" t="s">
        <v>3944</v>
      </c>
      <c r="E261" s="671" t="s">
        <v>3945</v>
      </c>
      <c r="F261" s="238"/>
      <c r="G261" s="238"/>
      <c r="H261" s="238"/>
      <c r="I261" s="238"/>
      <c r="J261" s="238">
        <v>1</v>
      </c>
      <c r="K261" s="238">
        <v>24581.55</v>
      </c>
      <c r="L261" s="238"/>
      <c r="M261" s="238">
        <v>24581.55</v>
      </c>
      <c r="N261" s="238"/>
      <c r="O261" s="238"/>
      <c r="P261" s="682"/>
      <c r="Q261" s="713"/>
    </row>
    <row r="262" spans="1:17" ht="14.4" customHeight="1" x14ac:dyDescent="0.3">
      <c r="A262" s="680" t="s">
        <v>528</v>
      </c>
      <c r="B262" s="671" t="s">
        <v>3551</v>
      </c>
      <c r="C262" s="671" t="s">
        <v>3424</v>
      </c>
      <c r="D262" s="671" t="s">
        <v>3946</v>
      </c>
      <c r="E262" s="671" t="s">
        <v>3947</v>
      </c>
      <c r="F262" s="238"/>
      <c r="G262" s="238"/>
      <c r="H262" s="238"/>
      <c r="I262" s="238"/>
      <c r="J262" s="238">
        <v>1</v>
      </c>
      <c r="K262" s="238">
        <v>7101.34</v>
      </c>
      <c r="L262" s="238"/>
      <c r="M262" s="238">
        <v>7101.34</v>
      </c>
      <c r="N262" s="238"/>
      <c r="O262" s="238"/>
      <c r="P262" s="682"/>
      <c r="Q262" s="713"/>
    </row>
    <row r="263" spans="1:17" ht="14.4" customHeight="1" x14ac:dyDescent="0.3">
      <c r="A263" s="680" t="s">
        <v>528</v>
      </c>
      <c r="B263" s="671" t="s">
        <v>3551</v>
      </c>
      <c r="C263" s="671" t="s">
        <v>3424</v>
      </c>
      <c r="D263" s="671" t="s">
        <v>3948</v>
      </c>
      <c r="E263" s="671" t="s">
        <v>3949</v>
      </c>
      <c r="F263" s="238"/>
      <c r="G263" s="238"/>
      <c r="H263" s="238"/>
      <c r="I263" s="238"/>
      <c r="J263" s="238">
        <v>4</v>
      </c>
      <c r="K263" s="238">
        <v>25528</v>
      </c>
      <c r="L263" s="238"/>
      <c r="M263" s="238">
        <v>6382</v>
      </c>
      <c r="N263" s="238">
        <v>4</v>
      </c>
      <c r="O263" s="238">
        <v>25528</v>
      </c>
      <c r="P263" s="682"/>
      <c r="Q263" s="713">
        <v>6382</v>
      </c>
    </row>
    <row r="264" spans="1:17" ht="14.4" customHeight="1" x14ac:dyDescent="0.3">
      <c r="A264" s="680" t="s">
        <v>528</v>
      </c>
      <c r="B264" s="671" t="s">
        <v>3551</v>
      </c>
      <c r="C264" s="671" t="s">
        <v>3424</v>
      </c>
      <c r="D264" s="671" t="s">
        <v>3950</v>
      </c>
      <c r="E264" s="671" t="s">
        <v>3951</v>
      </c>
      <c r="F264" s="238"/>
      <c r="G264" s="238"/>
      <c r="H264" s="238"/>
      <c r="I264" s="238"/>
      <c r="J264" s="238">
        <v>1</v>
      </c>
      <c r="K264" s="238">
        <v>778.6</v>
      </c>
      <c r="L264" s="238"/>
      <c r="M264" s="238">
        <v>778.6</v>
      </c>
      <c r="N264" s="238">
        <v>5</v>
      </c>
      <c r="O264" s="238">
        <v>3893</v>
      </c>
      <c r="P264" s="682"/>
      <c r="Q264" s="713">
        <v>778.6</v>
      </c>
    </row>
    <row r="265" spans="1:17" ht="14.4" customHeight="1" x14ac:dyDescent="0.3">
      <c r="A265" s="680" t="s">
        <v>528</v>
      </c>
      <c r="B265" s="671" t="s">
        <v>3551</v>
      </c>
      <c r="C265" s="671" t="s">
        <v>3424</v>
      </c>
      <c r="D265" s="671" t="s">
        <v>3952</v>
      </c>
      <c r="E265" s="671" t="s">
        <v>3953</v>
      </c>
      <c r="F265" s="238"/>
      <c r="G265" s="238"/>
      <c r="H265" s="238"/>
      <c r="I265" s="238"/>
      <c r="J265" s="238">
        <v>1</v>
      </c>
      <c r="K265" s="238">
        <v>64169.67</v>
      </c>
      <c r="L265" s="238"/>
      <c r="M265" s="238">
        <v>64169.67</v>
      </c>
      <c r="N265" s="238">
        <v>1</v>
      </c>
      <c r="O265" s="238">
        <v>64169.67</v>
      </c>
      <c r="P265" s="682"/>
      <c r="Q265" s="713">
        <v>64169.67</v>
      </c>
    </row>
    <row r="266" spans="1:17" ht="14.4" customHeight="1" x14ac:dyDescent="0.3">
      <c r="A266" s="680" t="s">
        <v>528</v>
      </c>
      <c r="B266" s="671" t="s">
        <v>3551</v>
      </c>
      <c r="C266" s="671" t="s">
        <v>3424</v>
      </c>
      <c r="D266" s="671" t="s">
        <v>3954</v>
      </c>
      <c r="E266" s="671" t="s">
        <v>3953</v>
      </c>
      <c r="F266" s="238"/>
      <c r="G266" s="238"/>
      <c r="H266" s="238"/>
      <c r="I266" s="238"/>
      <c r="J266" s="238">
        <v>1</v>
      </c>
      <c r="K266" s="238">
        <v>53474.71</v>
      </c>
      <c r="L266" s="238"/>
      <c r="M266" s="238">
        <v>53474.71</v>
      </c>
      <c r="N266" s="238">
        <v>1</v>
      </c>
      <c r="O266" s="238">
        <v>53474.71</v>
      </c>
      <c r="P266" s="682"/>
      <c r="Q266" s="713">
        <v>53474.71</v>
      </c>
    </row>
    <row r="267" spans="1:17" ht="14.4" customHeight="1" x14ac:dyDescent="0.3">
      <c r="A267" s="680" t="s">
        <v>528</v>
      </c>
      <c r="B267" s="671" t="s">
        <v>3551</v>
      </c>
      <c r="C267" s="671" t="s">
        <v>3424</v>
      </c>
      <c r="D267" s="671" t="s">
        <v>3955</v>
      </c>
      <c r="E267" s="671" t="s">
        <v>3414</v>
      </c>
      <c r="F267" s="238"/>
      <c r="G267" s="238"/>
      <c r="H267" s="238"/>
      <c r="I267" s="238"/>
      <c r="J267" s="238">
        <v>1</v>
      </c>
      <c r="K267" s="238">
        <v>15950.67</v>
      </c>
      <c r="L267" s="238"/>
      <c r="M267" s="238">
        <v>15950.67</v>
      </c>
      <c r="N267" s="238"/>
      <c r="O267" s="238"/>
      <c r="P267" s="682"/>
      <c r="Q267" s="713"/>
    </row>
    <row r="268" spans="1:17" ht="14.4" customHeight="1" x14ac:dyDescent="0.3">
      <c r="A268" s="680" t="s">
        <v>528</v>
      </c>
      <c r="B268" s="671" t="s">
        <v>3551</v>
      </c>
      <c r="C268" s="671" t="s">
        <v>3424</v>
      </c>
      <c r="D268" s="671" t="s">
        <v>3956</v>
      </c>
      <c r="E268" s="671" t="s">
        <v>3957</v>
      </c>
      <c r="F268" s="238">
        <v>93</v>
      </c>
      <c r="G268" s="238">
        <v>177444</v>
      </c>
      <c r="H268" s="238">
        <v>1</v>
      </c>
      <c r="I268" s="238">
        <v>1908</v>
      </c>
      <c r="J268" s="238">
        <v>77</v>
      </c>
      <c r="K268" s="238">
        <v>146916</v>
      </c>
      <c r="L268" s="238">
        <v>0.82795698924731187</v>
      </c>
      <c r="M268" s="238">
        <v>1908</v>
      </c>
      <c r="N268" s="238">
        <v>53</v>
      </c>
      <c r="O268" s="238">
        <v>101124</v>
      </c>
      <c r="P268" s="682">
        <v>0.56989247311827962</v>
      </c>
      <c r="Q268" s="713">
        <v>1908</v>
      </c>
    </row>
    <row r="269" spans="1:17" ht="14.4" customHeight="1" x14ac:dyDescent="0.3">
      <c r="A269" s="680" t="s">
        <v>528</v>
      </c>
      <c r="B269" s="671" t="s">
        <v>3551</v>
      </c>
      <c r="C269" s="671" t="s">
        <v>3424</v>
      </c>
      <c r="D269" s="671" t="s">
        <v>3958</v>
      </c>
      <c r="E269" s="671" t="s">
        <v>3959</v>
      </c>
      <c r="F269" s="238">
        <v>1</v>
      </c>
      <c r="G269" s="238">
        <v>5505</v>
      </c>
      <c r="H269" s="238">
        <v>1</v>
      </c>
      <c r="I269" s="238">
        <v>5505</v>
      </c>
      <c r="J269" s="238"/>
      <c r="K269" s="238"/>
      <c r="L269" s="238"/>
      <c r="M269" s="238"/>
      <c r="N269" s="238"/>
      <c r="O269" s="238"/>
      <c r="P269" s="682"/>
      <c r="Q269" s="713"/>
    </row>
    <row r="270" spans="1:17" ht="14.4" customHeight="1" x14ac:dyDescent="0.3">
      <c r="A270" s="680" t="s">
        <v>528</v>
      </c>
      <c r="B270" s="671" t="s">
        <v>3551</v>
      </c>
      <c r="C270" s="671" t="s">
        <v>3424</v>
      </c>
      <c r="D270" s="671" t="s">
        <v>3960</v>
      </c>
      <c r="E270" s="671" t="s">
        <v>3961</v>
      </c>
      <c r="F270" s="238"/>
      <c r="G270" s="238"/>
      <c r="H270" s="238"/>
      <c r="I270" s="238"/>
      <c r="J270" s="238">
        <v>1</v>
      </c>
      <c r="K270" s="238">
        <v>1872</v>
      </c>
      <c r="L270" s="238"/>
      <c r="M270" s="238">
        <v>1872</v>
      </c>
      <c r="N270" s="238"/>
      <c r="O270" s="238"/>
      <c r="P270" s="682"/>
      <c r="Q270" s="713"/>
    </row>
    <row r="271" spans="1:17" ht="14.4" customHeight="1" x14ac:dyDescent="0.3">
      <c r="A271" s="680" t="s">
        <v>528</v>
      </c>
      <c r="B271" s="671" t="s">
        <v>3551</v>
      </c>
      <c r="C271" s="671" t="s">
        <v>3424</v>
      </c>
      <c r="D271" s="671" t="s">
        <v>3962</v>
      </c>
      <c r="E271" s="671" t="s">
        <v>3963</v>
      </c>
      <c r="F271" s="238"/>
      <c r="G271" s="238"/>
      <c r="H271" s="238"/>
      <c r="I271" s="238"/>
      <c r="J271" s="238"/>
      <c r="K271" s="238"/>
      <c r="L271" s="238"/>
      <c r="M271" s="238"/>
      <c r="N271" s="238">
        <v>1</v>
      </c>
      <c r="O271" s="238">
        <v>7631</v>
      </c>
      <c r="P271" s="682"/>
      <c r="Q271" s="713">
        <v>7631</v>
      </c>
    </row>
    <row r="272" spans="1:17" ht="14.4" customHeight="1" x14ac:dyDescent="0.3">
      <c r="A272" s="680" t="s">
        <v>528</v>
      </c>
      <c r="B272" s="671" t="s">
        <v>3551</v>
      </c>
      <c r="C272" s="671" t="s">
        <v>3424</v>
      </c>
      <c r="D272" s="671" t="s">
        <v>3964</v>
      </c>
      <c r="E272" s="671" t="s">
        <v>3965</v>
      </c>
      <c r="F272" s="238"/>
      <c r="G272" s="238"/>
      <c r="H272" s="238"/>
      <c r="I272" s="238"/>
      <c r="J272" s="238"/>
      <c r="K272" s="238"/>
      <c r="L272" s="238"/>
      <c r="M272" s="238"/>
      <c r="N272" s="238">
        <v>2</v>
      </c>
      <c r="O272" s="238">
        <v>63844.14</v>
      </c>
      <c r="P272" s="682"/>
      <c r="Q272" s="713">
        <v>31922.07</v>
      </c>
    </row>
    <row r="273" spans="1:17" ht="14.4" customHeight="1" x14ac:dyDescent="0.3">
      <c r="A273" s="680" t="s">
        <v>528</v>
      </c>
      <c r="B273" s="671" t="s">
        <v>3551</v>
      </c>
      <c r="C273" s="671" t="s">
        <v>3424</v>
      </c>
      <c r="D273" s="671" t="s">
        <v>3966</v>
      </c>
      <c r="E273" s="671" t="s">
        <v>3967</v>
      </c>
      <c r="F273" s="238"/>
      <c r="G273" s="238"/>
      <c r="H273" s="238"/>
      <c r="I273" s="238"/>
      <c r="J273" s="238"/>
      <c r="K273" s="238"/>
      <c r="L273" s="238"/>
      <c r="M273" s="238"/>
      <c r="N273" s="238">
        <v>1</v>
      </c>
      <c r="O273" s="238">
        <v>8487.82</v>
      </c>
      <c r="P273" s="682"/>
      <c r="Q273" s="713">
        <v>8487.82</v>
      </c>
    </row>
    <row r="274" spans="1:17" ht="14.4" customHeight="1" x14ac:dyDescent="0.3">
      <c r="A274" s="680" t="s">
        <v>528</v>
      </c>
      <c r="B274" s="671" t="s">
        <v>3551</v>
      </c>
      <c r="C274" s="671" t="s">
        <v>3424</v>
      </c>
      <c r="D274" s="671" t="s">
        <v>3968</v>
      </c>
      <c r="E274" s="671" t="s">
        <v>3969</v>
      </c>
      <c r="F274" s="238"/>
      <c r="G274" s="238"/>
      <c r="H274" s="238"/>
      <c r="I274" s="238"/>
      <c r="J274" s="238"/>
      <c r="K274" s="238"/>
      <c r="L274" s="238"/>
      <c r="M274" s="238"/>
      <c r="N274" s="238">
        <v>1</v>
      </c>
      <c r="O274" s="238">
        <v>13899</v>
      </c>
      <c r="P274" s="682"/>
      <c r="Q274" s="713">
        <v>13899</v>
      </c>
    </row>
    <row r="275" spans="1:17" ht="14.4" customHeight="1" x14ac:dyDescent="0.3">
      <c r="A275" s="680" t="s">
        <v>528</v>
      </c>
      <c r="B275" s="671" t="s">
        <v>3551</v>
      </c>
      <c r="C275" s="671" t="s">
        <v>3424</v>
      </c>
      <c r="D275" s="671" t="s">
        <v>3970</v>
      </c>
      <c r="E275" s="671" t="s">
        <v>3971</v>
      </c>
      <c r="F275" s="238"/>
      <c r="G275" s="238"/>
      <c r="H275" s="238"/>
      <c r="I275" s="238"/>
      <c r="J275" s="238"/>
      <c r="K275" s="238"/>
      <c r="L275" s="238"/>
      <c r="M275" s="238"/>
      <c r="N275" s="238">
        <v>1</v>
      </c>
      <c r="O275" s="238">
        <v>1379</v>
      </c>
      <c r="P275" s="682"/>
      <c r="Q275" s="713">
        <v>1379</v>
      </c>
    </row>
    <row r="276" spans="1:17" ht="14.4" customHeight="1" x14ac:dyDescent="0.3">
      <c r="A276" s="680" t="s">
        <v>528</v>
      </c>
      <c r="B276" s="671" t="s">
        <v>3551</v>
      </c>
      <c r="C276" s="671" t="s">
        <v>3424</v>
      </c>
      <c r="D276" s="671" t="s">
        <v>3972</v>
      </c>
      <c r="E276" s="671" t="s">
        <v>3973</v>
      </c>
      <c r="F276" s="238">
        <v>1</v>
      </c>
      <c r="G276" s="238">
        <v>4657.8999999999996</v>
      </c>
      <c r="H276" s="238">
        <v>1</v>
      </c>
      <c r="I276" s="238">
        <v>4657.8999999999996</v>
      </c>
      <c r="J276" s="238"/>
      <c r="K276" s="238"/>
      <c r="L276" s="238"/>
      <c r="M276" s="238"/>
      <c r="N276" s="238"/>
      <c r="O276" s="238"/>
      <c r="P276" s="682"/>
      <c r="Q276" s="713"/>
    </row>
    <row r="277" spans="1:17" ht="14.4" customHeight="1" x14ac:dyDescent="0.3">
      <c r="A277" s="680" t="s">
        <v>528</v>
      </c>
      <c r="B277" s="671" t="s">
        <v>3551</v>
      </c>
      <c r="C277" s="671" t="s">
        <v>3424</v>
      </c>
      <c r="D277" s="671" t="s">
        <v>3974</v>
      </c>
      <c r="E277" s="671" t="s">
        <v>3975</v>
      </c>
      <c r="F277" s="238">
        <v>1</v>
      </c>
      <c r="G277" s="238">
        <v>5123</v>
      </c>
      <c r="H277" s="238">
        <v>1</v>
      </c>
      <c r="I277" s="238">
        <v>5123</v>
      </c>
      <c r="J277" s="238"/>
      <c r="K277" s="238"/>
      <c r="L277" s="238"/>
      <c r="M277" s="238"/>
      <c r="N277" s="238"/>
      <c r="O277" s="238"/>
      <c r="P277" s="682"/>
      <c r="Q277" s="713"/>
    </row>
    <row r="278" spans="1:17" ht="14.4" customHeight="1" x14ac:dyDescent="0.3">
      <c r="A278" s="680" t="s">
        <v>528</v>
      </c>
      <c r="B278" s="671" t="s">
        <v>3551</v>
      </c>
      <c r="C278" s="671" t="s">
        <v>3424</v>
      </c>
      <c r="D278" s="671" t="s">
        <v>3976</v>
      </c>
      <c r="E278" s="671" t="s">
        <v>3977</v>
      </c>
      <c r="F278" s="238">
        <v>1</v>
      </c>
      <c r="G278" s="238">
        <v>14760</v>
      </c>
      <c r="H278" s="238">
        <v>1</v>
      </c>
      <c r="I278" s="238">
        <v>14760</v>
      </c>
      <c r="J278" s="238">
        <v>3</v>
      </c>
      <c r="K278" s="238">
        <v>44280</v>
      </c>
      <c r="L278" s="238">
        <v>3</v>
      </c>
      <c r="M278" s="238">
        <v>14760</v>
      </c>
      <c r="N278" s="238">
        <v>2</v>
      </c>
      <c r="O278" s="238">
        <v>29520</v>
      </c>
      <c r="P278" s="682">
        <v>2</v>
      </c>
      <c r="Q278" s="713">
        <v>14760</v>
      </c>
    </row>
    <row r="279" spans="1:17" ht="14.4" customHeight="1" x14ac:dyDescent="0.3">
      <c r="A279" s="680" t="s">
        <v>528</v>
      </c>
      <c r="B279" s="671" t="s">
        <v>3551</v>
      </c>
      <c r="C279" s="671" t="s">
        <v>3424</v>
      </c>
      <c r="D279" s="671" t="s">
        <v>3978</v>
      </c>
      <c r="E279" s="671" t="s">
        <v>3979</v>
      </c>
      <c r="F279" s="238"/>
      <c r="G279" s="238"/>
      <c r="H279" s="238"/>
      <c r="I279" s="238"/>
      <c r="J279" s="238">
        <v>1</v>
      </c>
      <c r="K279" s="238">
        <v>2898.09</v>
      </c>
      <c r="L279" s="238"/>
      <c r="M279" s="238">
        <v>2898.09</v>
      </c>
      <c r="N279" s="238"/>
      <c r="O279" s="238"/>
      <c r="P279" s="682"/>
      <c r="Q279" s="713"/>
    </row>
    <row r="280" spans="1:17" ht="14.4" customHeight="1" x14ac:dyDescent="0.3">
      <c r="A280" s="680" t="s">
        <v>528</v>
      </c>
      <c r="B280" s="671" t="s">
        <v>3551</v>
      </c>
      <c r="C280" s="671" t="s">
        <v>3424</v>
      </c>
      <c r="D280" s="671" t="s">
        <v>3980</v>
      </c>
      <c r="E280" s="671" t="s">
        <v>3981</v>
      </c>
      <c r="F280" s="238"/>
      <c r="G280" s="238"/>
      <c r="H280" s="238"/>
      <c r="I280" s="238"/>
      <c r="J280" s="238"/>
      <c r="K280" s="238"/>
      <c r="L280" s="238"/>
      <c r="M280" s="238"/>
      <c r="N280" s="238">
        <v>1</v>
      </c>
      <c r="O280" s="238">
        <v>17800</v>
      </c>
      <c r="P280" s="682"/>
      <c r="Q280" s="713">
        <v>17800</v>
      </c>
    </row>
    <row r="281" spans="1:17" ht="14.4" customHeight="1" x14ac:dyDescent="0.3">
      <c r="A281" s="680" t="s">
        <v>528</v>
      </c>
      <c r="B281" s="671" t="s">
        <v>3551</v>
      </c>
      <c r="C281" s="671" t="s">
        <v>3424</v>
      </c>
      <c r="D281" s="671" t="s">
        <v>3982</v>
      </c>
      <c r="E281" s="671" t="s">
        <v>3983</v>
      </c>
      <c r="F281" s="238"/>
      <c r="G281" s="238"/>
      <c r="H281" s="238"/>
      <c r="I281" s="238"/>
      <c r="J281" s="238"/>
      <c r="K281" s="238"/>
      <c r="L281" s="238"/>
      <c r="M281" s="238"/>
      <c r="N281" s="238">
        <v>1</v>
      </c>
      <c r="O281" s="238">
        <v>9120</v>
      </c>
      <c r="P281" s="682"/>
      <c r="Q281" s="713">
        <v>9120</v>
      </c>
    </row>
    <row r="282" spans="1:17" ht="14.4" customHeight="1" x14ac:dyDescent="0.3">
      <c r="A282" s="680" t="s">
        <v>528</v>
      </c>
      <c r="B282" s="671" t="s">
        <v>3551</v>
      </c>
      <c r="C282" s="671" t="s">
        <v>3424</v>
      </c>
      <c r="D282" s="671" t="s">
        <v>3984</v>
      </c>
      <c r="E282" s="671" t="s">
        <v>3985</v>
      </c>
      <c r="F282" s="238"/>
      <c r="G282" s="238"/>
      <c r="H282" s="238"/>
      <c r="I282" s="238"/>
      <c r="J282" s="238"/>
      <c r="K282" s="238"/>
      <c r="L282" s="238"/>
      <c r="M282" s="238"/>
      <c r="N282" s="238">
        <v>1</v>
      </c>
      <c r="O282" s="238">
        <v>2469.6</v>
      </c>
      <c r="P282" s="682"/>
      <c r="Q282" s="713">
        <v>2469.6</v>
      </c>
    </row>
    <row r="283" spans="1:17" ht="14.4" customHeight="1" x14ac:dyDescent="0.3">
      <c r="A283" s="680" t="s">
        <v>528</v>
      </c>
      <c r="B283" s="671" t="s">
        <v>3551</v>
      </c>
      <c r="C283" s="671" t="s">
        <v>3424</v>
      </c>
      <c r="D283" s="671" t="s">
        <v>3986</v>
      </c>
      <c r="E283" s="671" t="s">
        <v>3987</v>
      </c>
      <c r="F283" s="238"/>
      <c r="G283" s="238"/>
      <c r="H283" s="238"/>
      <c r="I283" s="238"/>
      <c r="J283" s="238"/>
      <c r="K283" s="238"/>
      <c r="L283" s="238"/>
      <c r="M283" s="238"/>
      <c r="N283" s="238">
        <v>3</v>
      </c>
      <c r="O283" s="238">
        <v>2240.1</v>
      </c>
      <c r="P283" s="682"/>
      <c r="Q283" s="713">
        <v>746.69999999999993</v>
      </c>
    </row>
    <row r="284" spans="1:17" ht="14.4" customHeight="1" x14ac:dyDescent="0.3">
      <c r="A284" s="680" t="s">
        <v>528</v>
      </c>
      <c r="B284" s="671" t="s">
        <v>3551</v>
      </c>
      <c r="C284" s="671" t="s">
        <v>3424</v>
      </c>
      <c r="D284" s="671" t="s">
        <v>3988</v>
      </c>
      <c r="E284" s="671" t="s">
        <v>3865</v>
      </c>
      <c r="F284" s="238"/>
      <c r="G284" s="238"/>
      <c r="H284" s="238"/>
      <c r="I284" s="238"/>
      <c r="J284" s="238"/>
      <c r="K284" s="238"/>
      <c r="L284" s="238"/>
      <c r="M284" s="238"/>
      <c r="N284" s="238">
        <v>1</v>
      </c>
      <c r="O284" s="238">
        <v>30776.89</v>
      </c>
      <c r="P284" s="682"/>
      <c r="Q284" s="713">
        <v>30776.89</v>
      </c>
    </row>
    <row r="285" spans="1:17" ht="14.4" customHeight="1" x14ac:dyDescent="0.3">
      <c r="A285" s="680" t="s">
        <v>528</v>
      </c>
      <c r="B285" s="671" t="s">
        <v>3551</v>
      </c>
      <c r="C285" s="671" t="s">
        <v>3424</v>
      </c>
      <c r="D285" s="671" t="s">
        <v>3989</v>
      </c>
      <c r="E285" s="671" t="s">
        <v>3677</v>
      </c>
      <c r="F285" s="238"/>
      <c r="G285" s="238"/>
      <c r="H285" s="238"/>
      <c r="I285" s="238"/>
      <c r="J285" s="238">
        <v>1</v>
      </c>
      <c r="K285" s="238">
        <v>226.8</v>
      </c>
      <c r="L285" s="238"/>
      <c r="M285" s="238">
        <v>226.8</v>
      </c>
      <c r="N285" s="238">
        <v>1</v>
      </c>
      <c r="O285" s="238">
        <v>226.8</v>
      </c>
      <c r="P285" s="682"/>
      <c r="Q285" s="713">
        <v>226.8</v>
      </c>
    </row>
    <row r="286" spans="1:17" ht="14.4" customHeight="1" x14ac:dyDescent="0.3">
      <c r="A286" s="680" t="s">
        <v>528</v>
      </c>
      <c r="B286" s="671" t="s">
        <v>3551</v>
      </c>
      <c r="C286" s="671" t="s">
        <v>3424</v>
      </c>
      <c r="D286" s="671" t="s">
        <v>3990</v>
      </c>
      <c r="E286" s="671" t="s">
        <v>3991</v>
      </c>
      <c r="F286" s="238"/>
      <c r="G286" s="238"/>
      <c r="H286" s="238"/>
      <c r="I286" s="238"/>
      <c r="J286" s="238"/>
      <c r="K286" s="238"/>
      <c r="L286" s="238"/>
      <c r="M286" s="238"/>
      <c r="N286" s="238">
        <v>1</v>
      </c>
      <c r="O286" s="238">
        <v>25590</v>
      </c>
      <c r="P286" s="682"/>
      <c r="Q286" s="713">
        <v>25590</v>
      </c>
    </row>
    <row r="287" spans="1:17" ht="14.4" customHeight="1" x14ac:dyDescent="0.3">
      <c r="A287" s="680" t="s">
        <v>528</v>
      </c>
      <c r="B287" s="671" t="s">
        <v>3551</v>
      </c>
      <c r="C287" s="671" t="s">
        <v>3450</v>
      </c>
      <c r="D287" s="671" t="s">
        <v>3992</v>
      </c>
      <c r="E287" s="671" t="s">
        <v>3993</v>
      </c>
      <c r="F287" s="238">
        <v>14</v>
      </c>
      <c r="G287" s="238">
        <v>2590</v>
      </c>
      <c r="H287" s="238">
        <v>1</v>
      </c>
      <c r="I287" s="238">
        <v>185</v>
      </c>
      <c r="J287" s="238">
        <v>36</v>
      </c>
      <c r="K287" s="238">
        <v>6660</v>
      </c>
      <c r="L287" s="238">
        <v>2.5714285714285716</v>
      </c>
      <c r="M287" s="238">
        <v>185</v>
      </c>
      <c r="N287" s="238">
        <v>17</v>
      </c>
      <c r="O287" s="238">
        <v>3145</v>
      </c>
      <c r="P287" s="682">
        <v>1.2142857142857142</v>
      </c>
      <c r="Q287" s="713">
        <v>185</v>
      </c>
    </row>
    <row r="288" spans="1:17" ht="14.4" customHeight="1" x14ac:dyDescent="0.3">
      <c r="A288" s="680" t="s">
        <v>528</v>
      </c>
      <c r="B288" s="671" t="s">
        <v>3551</v>
      </c>
      <c r="C288" s="671" t="s">
        <v>3450</v>
      </c>
      <c r="D288" s="671" t="s">
        <v>3463</v>
      </c>
      <c r="E288" s="671" t="s">
        <v>3464</v>
      </c>
      <c r="F288" s="238">
        <v>2</v>
      </c>
      <c r="G288" s="238">
        <v>246</v>
      </c>
      <c r="H288" s="238">
        <v>1</v>
      </c>
      <c r="I288" s="238">
        <v>123</v>
      </c>
      <c r="J288" s="238"/>
      <c r="K288" s="238"/>
      <c r="L288" s="238"/>
      <c r="M288" s="238"/>
      <c r="N288" s="238"/>
      <c r="O288" s="238"/>
      <c r="P288" s="682"/>
      <c r="Q288" s="713"/>
    </row>
    <row r="289" spans="1:17" ht="14.4" customHeight="1" x14ac:dyDescent="0.3">
      <c r="A289" s="680" t="s">
        <v>528</v>
      </c>
      <c r="B289" s="671" t="s">
        <v>3551</v>
      </c>
      <c r="C289" s="671" t="s">
        <v>3450</v>
      </c>
      <c r="D289" s="671" t="s">
        <v>3465</v>
      </c>
      <c r="E289" s="671" t="s">
        <v>3466</v>
      </c>
      <c r="F289" s="238">
        <v>15</v>
      </c>
      <c r="G289" s="238">
        <v>2220</v>
      </c>
      <c r="H289" s="238">
        <v>1</v>
      </c>
      <c r="I289" s="238">
        <v>148</v>
      </c>
      <c r="J289" s="238">
        <v>27</v>
      </c>
      <c r="K289" s="238">
        <v>4023</v>
      </c>
      <c r="L289" s="238">
        <v>1.8121621621621622</v>
      </c>
      <c r="M289" s="238">
        <v>149</v>
      </c>
      <c r="N289" s="238">
        <v>24</v>
      </c>
      <c r="O289" s="238">
        <v>3576</v>
      </c>
      <c r="P289" s="682">
        <v>1.6108108108108108</v>
      </c>
      <c r="Q289" s="713">
        <v>149</v>
      </c>
    </row>
    <row r="290" spans="1:17" ht="14.4" customHeight="1" x14ac:dyDescent="0.3">
      <c r="A290" s="680" t="s">
        <v>528</v>
      </c>
      <c r="B290" s="671" t="s">
        <v>3551</v>
      </c>
      <c r="C290" s="671" t="s">
        <v>3450</v>
      </c>
      <c r="D290" s="671" t="s">
        <v>3467</v>
      </c>
      <c r="E290" s="671" t="s">
        <v>3468</v>
      </c>
      <c r="F290" s="238"/>
      <c r="G290" s="238"/>
      <c r="H290" s="238"/>
      <c r="I290" s="238"/>
      <c r="J290" s="238">
        <v>2</v>
      </c>
      <c r="K290" s="238">
        <v>448</v>
      </c>
      <c r="L290" s="238"/>
      <c r="M290" s="238">
        <v>224</v>
      </c>
      <c r="N290" s="238"/>
      <c r="O290" s="238"/>
      <c r="P290" s="682"/>
      <c r="Q290" s="713"/>
    </row>
    <row r="291" spans="1:17" ht="14.4" customHeight="1" x14ac:dyDescent="0.3">
      <c r="A291" s="680" t="s">
        <v>528</v>
      </c>
      <c r="B291" s="671" t="s">
        <v>3551</v>
      </c>
      <c r="C291" s="671" t="s">
        <v>3450</v>
      </c>
      <c r="D291" s="671" t="s">
        <v>3471</v>
      </c>
      <c r="E291" s="671" t="s">
        <v>3472</v>
      </c>
      <c r="F291" s="238">
        <v>61</v>
      </c>
      <c r="G291" s="238">
        <v>5551</v>
      </c>
      <c r="H291" s="238">
        <v>1</v>
      </c>
      <c r="I291" s="238">
        <v>91</v>
      </c>
      <c r="J291" s="238">
        <v>54</v>
      </c>
      <c r="K291" s="238">
        <v>4914</v>
      </c>
      <c r="L291" s="238">
        <v>0.88524590163934425</v>
      </c>
      <c r="M291" s="238">
        <v>91</v>
      </c>
      <c r="N291" s="238">
        <v>51</v>
      </c>
      <c r="O291" s="238">
        <v>4641</v>
      </c>
      <c r="P291" s="682">
        <v>0.83606557377049184</v>
      </c>
      <c r="Q291" s="713">
        <v>91</v>
      </c>
    </row>
    <row r="292" spans="1:17" ht="14.4" customHeight="1" x14ac:dyDescent="0.3">
      <c r="A292" s="680" t="s">
        <v>528</v>
      </c>
      <c r="B292" s="671" t="s">
        <v>3551</v>
      </c>
      <c r="C292" s="671" t="s">
        <v>3450</v>
      </c>
      <c r="D292" s="671" t="s">
        <v>3994</v>
      </c>
      <c r="E292" s="671" t="s">
        <v>3995</v>
      </c>
      <c r="F292" s="238"/>
      <c r="G292" s="238"/>
      <c r="H292" s="238"/>
      <c r="I292" s="238"/>
      <c r="J292" s="238"/>
      <c r="K292" s="238"/>
      <c r="L292" s="238"/>
      <c r="M292" s="238"/>
      <c r="N292" s="238">
        <v>1</v>
      </c>
      <c r="O292" s="238">
        <v>3127</v>
      </c>
      <c r="P292" s="682"/>
      <c r="Q292" s="713">
        <v>3127</v>
      </c>
    </row>
    <row r="293" spans="1:17" ht="14.4" customHeight="1" x14ac:dyDescent="0.3">
      <c r="A293" s="680" t="s">
        <v>528</v>
      </c>
      <c r="B293" s="671" t="s">
        <v>3551</v>
      </c>
      <c r="C293" s="671" t="s">
        <v>3450</v>
      </c>
      <c r="D293" s="671" t="s">
        <v>3996</v>
      </c>
      <c r="E293" s="671" t="s">
        <v>3997</v>
      </c>
      <c r="F293" s="238">
        <v>2</v>
      </c>
      <c r="G293" s="238">
        <v>10614</v>
      </c>
      <c r="H293" s="238">
        <v>1</v>
      </c>
      <c r="I293" s="238">
        <v>5307</v>
      </c>
      <c r="J293" s="238"/>
      <c r="K293" s="238"/>
      <c r="L293" s="238"/>
      <c r="M293" s="238"/>
      <c r="N293" s="238">
        <v>1</v>
      </c>
      <c r="O293" s="238">
        <v>5323</v>
      </c>
      <c r="P293" s="682">
        <v>0.50150744299981154</v>
      </c>
      <c r="Q293" s="713">
        <v>5323</v>
      </c>
    </row>
    <row r="294" spans="1:17" ht="14.4" customHeight="1" x14ac:dyDescent="0.3">
      <c r="A294" s="680" t="s">
        <v>528</v>
      </c>
      <c r="B294" s="671" t="s">
        <v>3551</v>
      </c>
      <c r="C294" s="671" t="s">
        <v>3450</v>
      </c>
      <c r="D294" s="671" t="s">
        <v>3998</v>
      </c>
      <c r="E294" s="671" t="s">
        <v>3999</v>
      </c>
      <c r="F294" s="238"/>
      <c r="G294" s="238"/>
      <c r="H294" s="238"/>
      <c r="I294" s="238"/>
      <c r="J294" s="238">
        <v>2</v>
      </c>
      <c r="K294" s="238">
        <v>6062</v>
      </c>
      <c r="L294" s="238"/>
      <c r="M294" s="238">
        <v>3031</v>
      </c>
      <c r="N294" s="238"/>
      <c r="O294" s="238"/>
      <c r="P294" s="682"/>
      <c r="Q294" s="713"/>
    </row>
    <row r="295" spans="1:17" ht="14.4" customHeight="1" x14ac:dyDescent="0.3">
      <c r="A295" s="680" t="s">
        <v>528</v>
      </c>
      <c r="B295" s="671" t="s">
        <v>3551</v>
      </c>
      <c r="C295" s="671" t="s">
        <v>3450</v>
      </c>
      <c r="D295" s="671" t="s">
        <v>4000</v>
      </c>
      <c r="E295" s="671" t="s">
        <v>4001</v>
      </c>
      <c r="F295" s="238"/>
      <c r="G295" s="238"/>
      <c r="H295" s="238"/>
      <c r="I295" s="238"/>
      <c r="J295" s="238">
        <v>2</v>
      </c>
      <c r="K295" s="238">
        <v>4826</v>
      </c>
      <c r="L295" s="238"/>
      <c r="M295" s="238">
        <v>2413</v>
      </c>
      <c r="N295" s="238"/>
      <c r="O295" s="238"/>
      <c r="P295" s="682"/>
      <c r="Q295" s="713"/>
    </row>
    <row r="296" spans="1:17" ht="14.4" customHeight="1" x14ac:dyDescent="0.3">
      <c r="A296" s="680" t="s">
        <v>528</v>
      </c>
      <c r="B296" s="671" t="s">
        <v>3551</v>
      </c>
      <c r="C296" s="671" t="s">
        <v>3450</v>
      </c>
      <c r="D296" s="671" t="s">
        <v>4002</v>
      </c>
      <c r="E296" s="671" t="s">
        <v>4003</v>
      </c>
      <c r="F296" s="238"/>
      <c r="G296" s="238"/>
      <c r="H296" s="238"/>
      <c r="I296" s="238"/>
      <c r="J296" s="238">
        <v>1</v>
      </c>
      <c r="K296" s="238">
        <v>2396</v>
      </c>
      <c r="L296" s="238"/>
      <c r="M296" s="238">
        <v>2396</v>
      </c>
      <c r="N296" s="238">
        <v>1</v>
      </c>
      <c r="O296" s="238">
        <v>2396</v>
      </c>
      <c r="P296" s="682"/>
      <c r="Q296" s="713">
        <v>2396</v>
      </c>
    </row>
    <row r="297" spans="1:17" ht="14.4" customHeight="1" x14ac:dyDescent="0.3">
      <c r="A297" s="680" t="s">
        <v>528</v>
      </c>
      <c r="B297" s="671" t="s">
        <v>3551</v>
      </c>
      <c r="C297" s="671" t="s">
        <v>3450</v>
      </c>
      <c r="D297" s="671" t="s">
        <v>4004</v>
      </c>
      <c r="E297" s="671" t="s">
        <v>4005</v>
      </c>
      <c r="F297" s="238">
        <v>29</v>
      </c>
      <c r="G297" s="238">
        <v>26216</v>
      </c>
      <c r="H297" s="238">
        <v>1</v>
      </c>
      <c r="I297" s="238">
        <v>904</v>
      </c>
      <c r="J297" s="238">
        <v>27</v>
      </c>
      <c r="K297" s="238">
        <v>24564</v>
      </c>
      <c r="L297" s="238">
        <v>0.93698504729935916</v>
      </c>
      <c r="M297" s="238">
        <v>909.77777777777783</v>
      </c>
      <c r="N297" s="238">
        <v>22</v>
      </c>
      <c r="O297" s="238">
        <v>20020</v>
      </c>
      <c r="P297" s="682">
        <v>0.76365578272810497</v>
      </c>
      <c r="Q297" s="713">
        <v>910</v>
      </c>
    </row>
    <row r="298" spans="1:17" ht="14.4" customHeight="1" x14ac:dyDescent="0.3">
      <c r="A298" s="680" t="s">
        <v>528</v>
      </c>
      <c r="B298" s="671" t="s">
        <v>3551</v>
      </c>
      <c r="C298" s="671" t="s">
        <v>3450</v>
      </c>
      <c r="D298" s="671" t="s">
        <v>4006</v>
      </c>
      <c r="E298" s="671" t="s">
        <v>4007</v>
      </c>
      <c r="F298" s="238"/>
      <c r="G298" s="238"/>
      <c r="H298" s="238"/>
      <c r="I298" s="238"/>
      <c r="J298" s="238">
        <v>1</v>
      </c>
      <c r="K298" s="238">
        <v>1213</v>
      </c>
      <c r="L298" s="238"/>
      <c r="M298" s="238">
        <v>1213</v>
      </c>
      <c r="N298" s="238"/>
      <c r="O298" s="238"/>
      <c r="P298" s="682"/>
      <c r="Q298" s="713"/>
    </row>
    <row r="299" spans="1:17" ht="14.4" customHeight="1" x14ac:dyDescent="0.3">
      <c r="A299" s="680" t="s">
        <v>528</v>
      </c>
      <c r="B299" s="671" t="s">
        <v>3551</v>
      </c>
      <c r="C299" s="671" t="s">
        <v>3450</v>
      </c>
      <c r="D299" s="671" t="s">
        <v>3473</v>
      </c>
      <c r="E299" s="671" t="s">
        <v>3474</v>
      </c>
      <c r="F299" s="238"/>
      <c r="G299" s="238"/>
      <c r="H299" s="238"/>
      <c r="I299" s="238"/>
      <c r="J299" s="238"/>
      <c r="K299" s="238"/>
      <c r="L299" s="238"/>
      <c r="M299" s="238"/>
      <c r="N299" s="238">
        <v>1</v>
      </c>
      <c r="O299" s="238">
        <v>1625</v>
      </c>
      <c r="P299" s="682"/>
      <c r="Q299" s="713">
        <v>1625</v>
      </c>
    </row>
    <row r="300" spans="1:17" ht="14.4" customHeight="1" x14ac:dyDescent="0.3">
      <c r="A300" s="680" t="s">
        <v>528</v>
      </c>
      <c r="B300" s="671" t="s">
        <v>3551</v>
      </c>
      <c r="C300" s="671" t="s">
        <v>3450</v>
      </c>
      <c r="D300" s="671" t="s">
        <v>3478</v>
      </c>
      <c r="E300" s="671" t="s">
        <v>3479</v>
      </c>
      <c r="F300" s="238">
        <v>380</v>
      </c>
      <c r="G300" s="238">
        <v>83600</v>
      </c>
      <c r="H300" s="238">
        <v>1</v>
      </c>
      <c r="I300" s="238">
        <v>220</v>
      </c>
      <c r="J300" s="238">
        <v>469</v>
      </c>
      <c r="K300" s="238">
        <v>108796</v>
      </c>
      <c r="L300" s="238">
        <v>1.3013875598086124</v>
      </c>
      <c r="M300" s="238">
        <v>231.97441364605544</v>
      </c>
      <c r="N300" s="238">
        <v>415</v>
      </c>
      <c r="O300" s="238">
        <v>96280</v>
      </c>
      <c r="P300" s="682">
        <v>1.1516746411483254</v>
      </c>
      <c r="Q300" s="713">
        <v>232</v>
      </c>
    </row>
    <row r="301" spans="1:17" ht="14.4" customHeight="1" x14ac:dyDescent="0.3">
      <c r="A301" s="680" t="s">
        <v>528</v>
      </c>
      <c r="B301" s="671" t="s">
        <v>3551</v>
      </c>
      <c r="C301" s="671" t="s">
        <v>3450</v>
      </c>
      <c r="D301" s="671" t="s">
        <v>4008</v>
      </c>
      <c r="E301" s="671" t="s">
        <v>4009</v>
      </c>
      <c r="F301" s="238">
        <v>141</v>
      </c>
      <c r="G301" s="238">
        <v>701334</v>
      </c>
      <c r="H301" s="238">
        <v>1</v>
      </c>
      <c r="I301" s="238">
        <v>4974</v>
      </c>
      <c r="J301" s="238">
        <v>145</v>
      </c>
      <c r="K301" s="238">
        <v>722825</v>
      </c>
      <c r="L301" s="238">
        <v>1.0306430317081448</v>
      </c>
      <c r="M301" s="238">
        <v>4985</v>
      </c>
      <c r="N301" s="238">
        <v>140</v>
      </c>
      <c r="O301" s="238">
        <v>697900</v>
      </c>
      <c r="P301" s="682">
        <v>0.99510361682165704</v>
      </c>
      <c r="Q301" s="713">
        <v>4985</v>
      </c>
    </row>
    <row r="302" spans="1:17" ht="14.4" customHeight="1" x14ac:dyDescent="0.3">
      <c r="A302" s="680" t="s">
        <v>528</v>
      </c>
      <c r="B302" s="671" t="s">
        <v>3551</v>
      </c>
      <c r="C302" s="671" t="s">
        <v>3450</v>
      </c>
      <c r="D302" s="671" t="s">
        <v>4010</v>
      </c>
      <c r="E302" s="671" t="s">
        <v>4011</v>
      </c>
      <c r="F302" s="238">
        <v>1</v>
      </c>
      <c r="G302" s="238">
        <v>4792</v>
      </c>
      <c r="H302" s="238">
        <v>1</v>
      </c>
      <c r="I302" s="238">
        <v>4792</v>
      </c>
      <c r="J302" s="238">
        <v>3</v>
      </c>
      <c r="K302" s="238">
        <v>14445</v>
      </c>
      <c r="L302" s="238">
        <v>3.014398998330551</v>
      </c>
      <c r="M302" s="238">
        <v>4815</v>
      </c>
      <c r="N302" s="238">
        <v>4</v>
      </c>
      <c r="O302" s="238">
        <v>19260</v>
      </c>
      <c r="P302" s="682">
        <v>4.0191986644407347</v>
      </c>
      <c r="Q302" s="713">
        <v>4815</v>
      </c>
    </row>
    <row r="303" spans="1:17" ht="14.4" customHeight="1" x14ac:dyDescent="0.3">
      <c r="A303" s="680" t="s">
        <v>528</v>
      </c>
      <c r="B303" s="671" t="s">
        <v>3551</v>
      </c>
      <c r="C303" s="671" t="s">
        <v>3450</v>
      </c>
      <c r="D303" s="671" t="s">
        <v>3484</v>
      </c>
      <c r="E303" s="671" t="s">
        <v>3485</v>
      </c>
      <c r="F303" s="238"/>
      <c r="G303" s="238"/>
      <c r="H303" s="238"/>
      <c r="I303" s="238"/>
      <c r="J303" s="238">
        <v>1</v>
      </c>
      <c r="K303" s="238">
        <v>638</v>
      </c>
      <c r="L303" s="238"/>
      <c r="M303" s="238">
        <v>638</v>
      </c>
      <c r="N303" s="238"/>
      <c r="O303" s="238"/>
      <c r="P303" s="682"/>
      <c r="Q303" s="713"/>
    </row>
    <row r="304" spans="1:17" ht="14.4" customHeight="1" x14ac:dyDescent="0.3">
      <c r="A304" s="680" t="s">
        <v>528</v>
      </c>
      <c r="B304" s="671" t="s">
        <v>3551</v>
      </c>
      <c r="C304" s="671" t="s">
        <v>3450</v>
      </c>
      <c r="D304" s="671" t="s">
        <v>4012</v>
      </c>
      <c r="E304" s="671" t="s">
        <v>4013</v>
      </c>
      <c r="F304" s="238"/>
      <c r="G304" s="238"/>
      <c r="H304" s="238"/>
      <c r="I304" s="238"/>
      <c r="J304" s="238">
        <v>2</v>
      </c>
      <c r="K304" s="238">
        <v>5388</v>
      </c>
      <c r="L304" s="238"/>
      <c r="M304" s="238">
        <v>2694</v>
      </c>
      <c r="N304" s="238">
        <v>4</v>
      </c>
      <c r="O304" s="238">
        <v>10776</v>
      </c>
      <c r="P304" s="682"/>
      <c r="Q304" s="713">
        <v>2694</v>
      </c>
    </row>
    <row r="305" spans="1:17" ht="14.4" customHeight="1" x14ac:dyDescent="0.3">
      <c r="A305" s="680" t="s">
        <v>528</v>
      </c>
      <c r="B305" s="671" t="s">
        <v>3551</v>
      </c>
      <c r="C305" s="671" t="s">
        <v>3450</v>
      </c>
      <c r="D305" s="671" t="s">
        <v>4014</v>
      </c>
      <c r="E305" s="671" t="s">
        <v>4015</v>
      </c>
      <c r="F305" s="238"/>
      <c r="G305" s="238"/>
      <c r="H305" s="238"/>
      <c r="I305" s="238"/>
      <c r="J305" s="238">
        <v>1</v>
      </c>
      <c r="K305" s="238">
        <v>6123</v>
      </c>
      <c r="L305" s="238"/>
      <c r="M305" s="238">
        <v>6123</v>
      </c>
      <c r="N305" s="238"/>
      <c r="O305" s="238"/>
      <c r="P305" s="682"/>
      <c r="Q305" s="713"/>
    </row>
    <row r="306" spans="1:17" ht="14.4" customHeight="1" x14ac:dyDescent="0.3">
      <c r="A306" s="680" t="s">
        <v>528</v>
      </c>
      <c r="B306" s="671" t="s">
        <v>3551</v>
      </c>
      <c r="C306" s="671" t="s">
        <v>3450</v>
      </c>
      <c r="D306" s="671" t="s">
        <v>4016</v>
      </c>
      <c r="E306" s="671" t="s">
        <v>4017</v>
      </c>
      <c r="F306" s="238"/>
      <c r="G306" s="238"/>
      <c r="H306" s="238"/>
      <c r="I306" s="238"/>
      <c r="J306" s="238">
        <v>1</v>
      </c>
      <c r="K306" s="238">
        <v>1487</v>
      </c>
      <c r="L306" s="238"/>
      <c r="M306" s="238">
        <v>1487</v>
      </c>
      <c r="N306" s="238"/>
      <c r="O306" s="238"/>
      <c r="P306" s="682"/>
      <c r="Q306" s="713"/>
    </row>
    <row r="307" spans="1:17" ht="14.4" customHeight="1" x14ac:dyDescent="0.3">
      <c r="A307" s="680" t="s">
        <v>528</v>
      </c>
      <c r="B307" s="671" t="s">
        <v>3551</v>
      </c>
      <c r="C307" s="671" t="s">
        <v>3450</v>
      </c>
      <c r="D307" s="671" t="s">
        <v>4018</v>
      </c>
      <c r="E307" s="671" t="s">
        <v>4019</v>
      </c>
      <c r="F307" s="238"/>
      <c r="G307" s="238"/>
      <c r="H307" s="238"/>
      <c r="I307" s="238"/>
      <c r="J307" s="238"/>
      <c r="K307" s="238"/>
      <c r="L307" s="238"/>
      <c r="M307" s="238"/>
      <c r="N307" s="238">
        <v>1</v>
      </c>
      <c r="O307" s="238">
        <v>3084</v>
      </c>
      <c r="P307" s="682"/>
      <c r="Q307" s="713">
        <v>3084</v>
      </c>
    </row>
    <row r="308" spans="1:17" ht="14.4" customHeight="1" x14ac:dyDescent="0.3">
      <c r="A308" s="680" t="s">
        <v>528</v>
      </c>
      <c r="B308" s="671" t="s">
        <v>3551</v>
      </c>
      <c r="C308" s="671" t="s">
        <v>3450</v>
      </c>
      <c r="D308" s="671" t="s">
        <v>4020</v>
      </c>
      <c r="E308" s="671" t="s">
        <v>4021</v>
      </c>
      <c r="F308" s="238">
        <v>1</v>
      </c>
      <c r="G308" s="238">
        <v>2734</v>
      </c>
      <c r="H308" s="238">
        <v>1</v>
      </c>
      <c r="I308" s="238">
        <v>2734</v>
      </c>
      <c r="J308" s="238">
        <v>1</v>
      </c>
      <c r="K308" s="238">
        <v>2751</v>
      </c>
      <c r="L308" s="238">
        <v>1.0062179956108266</v>
      </c>
      <c r="M308" s="238">
        <v>2751</v>
      </c>
      <c r="N308" s="238">
        <v>2</v>
      </c>
      <c r="O308" s="238">
        <v>5502</v>
      </c>
      <c r="P308" s="682">
        <v>2.0124359912216532</v>
      </c>
      <c r="Q308" s="713">
        <v>2751</v>
      </c>
    </row>
    <row r="309" spans="1:17" ht="14.4" customHeight="1" x14ac:dyDescent="0.3">
      <c r="A309" s="680" t="s">
        <v>528</v>
      </c>
      <c r="B309" s="671" t="s">
        <v>3551</v>
      </c>
      <c r="C309" s="671" t="s">
        <v>3450</v>
      </c>
      <c r="D309" s="671" t="s">
        <v>4022</v>
      </c>
      <c r="E309" s="671" t="s">
        <v>4023</v>
      </c>
      <c r="F309" s="238"/>
      <c r="G309" s="238"/>
      <c r="H309" s="238"/>
      <c r="I309" s="238"/>
      <c r="J309" s="238"/>
      <c r="K309" s="238"/>
      <c r="L309" s="238"/>
      <c r="M309" s="238"/>
      <c r="N309" s="238">
        <v>3</v>
      </c>
      <c r="O309" s="238">
        <v>9363</v>
      </c>
      <c r="P309" s="682"/>
      <c r="Q309" s="713">
        <v>3121</v>
      </c>
    </row>
    <row r="310" spans="1:17" ht="14.4" customHeight="1" x14ac:dyDescent="0.3">
      <c r="A310" s="680" t="s">
        <v>528</v>
      </c>
      <c r="B310" s="671" t="s">
        <v>3551</v>
      </c>
      <c r="C310" s="671" t="s">
        <v>3450</v>
      </c>
      <c r="D310" s="671" t="s">
        <v>4024</v>
      </c>
      <c r="E310" s="671" t="s">
        <v>4025</v>
      </c>
      <c r="F310" s="238">
        <v>59</v>
      </c>
      <c r="G310" s="238">
        <v>374827</v>
      </c>
      <c r="H310" s="238">
        <v>1</v>
      </c>
      <c r="I310" s="238">
        <v>6353</v>
      </c>
      <c r="J310" s="238">
        <v>66</v>
      </c>
      <c r="K310" s="238">
        <v>420816</v>
      </c>
      <c r="L310" s="238">
        <v>1.1226939361358708</v>
      </c>
      <c r="M310" s="238">
        <v>6376</v>
      </c>
      <c r="N310" s="238">
        <v>35</v>
      </c>
      <c r="O310" s="238">
        <v>223160</v>
      </c>
      <c r="P310" s="682">
        <v>0.59536799643568905</v>
      </c>
      <c r="Q310" s="713">
        <v>6376</v>
      </c>
    </row>
    <row r="311" spans="1:17" ht="14.4" customHeight="1" x14ac:dyDescent="0.3">
      <c r="A311" s="680" t="s">
        <v>528</v>
      </c>
      <c r="B311" s="671" t="s">
        <v>3551</v>
      </c>
      <c r="C311" s="671" t="s">
        <v>3450</v>
      </c>
      <c r="D311" s="671" t="s">
        <v>4026</v>
      </c>
      <c r="E311" s="671" t="s">
        <v>4027</v>
      </c>
      <c r="F311" s="238">
        <v>4</v>
      </c>
      <c r="G311" s="238">
        <v>2624</v>
      </c>
      <c r="H311" s="238">
        <v>1</v>
      </c>
      <c r="I311" s="238">
        <v>656</v>
      </c>
      <c r="J311" s="238">
        <v>3</v>
      </c>
      <c r="K311" s="238">
        <v>1986</v>
      </c>
      <c r="L311" s="238">
        <v>0.75685975609756095</v>
      </c>
      <c r="M311" s="238">
        <v>662</v>
      </c>
      <c r="N311" s="238">
        <v>4</v>
      </c>
      <c r="O311" s="238">
        <v>2648</v>
      </c>
      <c r="P311" s="682">
        <v>1.0091463414634145</v>
      </c>
      <c r="Q311" s="713">
        <v>662</v>
      </c>
    </row>
    <row r="312" spans="1:17" ht="14.4" customHeight="1" x14ac:dyDescent="0.3">
      <c r="A312" s="680" t="s">
        <v>528</v>
      </c>
      <c r="B312" s="671" t="s">
        <v>3551</v>
      </c>
      <c r="C312" s="671" t="s">
        <v>3450</v>
      </c>
      <c r="D312" s="671" t="s">
        <v>4028</v>
      </c>
      <c r="E312" s="671" t="s">
        <v>4029</v>
      </c>
      <c r="F312" s="238"/>
      <c r="G312" s="238"/>
      <c r="H312" s="238"/>
      <c r="I312" s="238"/>
      <c r="J312" s="238"/>
      <c r="K312" s="238"/>
      <c r="L312" s="238"/>
      <c r="M312" s="238"/>
      <c r="N312" s="238">
        <v>1</v>
      </c>
      <c r="O312" s="238">
        <v>5143</v>
      </c>
      <c r="P312" s="682"/>
      <c r="Q312" s="713">
        <v>5143</v>
      </c>
    </row>
    <row r="313" spans="1:17" ht="14.4" customHeight="1" x14ac:dyDescent="0.3">
      <c r="A313" s="680" t="s">
        <v>528</v>
      </c>
      <c r="B313" s="671" t="s">
        <v>3551</v>
      </c>
      <c r="C313" s="671" t="s">
        <v>3450</v>
      </c>
      <c r="D313" s="671" t="s">
        <v>4030</v>
      </c>
      <c r="E313" s="671" t="s">
        <v>4031</v>
      </c>
      <c r="F313" s="238">
        <v>2</v>
      </c>
      <c r="G313" s="238">
        <v>9292</v>
      </c>
      <c r="H313" s="238">
        <v>1</v>
      </c>
      <c r="I313" s="238">
        <v>4646</v>
      </c>
      <c r="J313" s="238">
        <v>5</v>
      </c>
      <c r="K313" s="238">
        <v>23330</v>
      </c>
      <c r="L313" s="238">
        <v>2.5107619457597932</v>
      </c>
      <c r="M313" s="238">
        <v>4666</v>
      </c>
      <c r="N313" s="238">
        <v>11</v>
      </c>
      <c r="O313" s="238">
        <v>51326</v>
      </c>
      <c r="P313" s="682">
        <v>5.5236762806715456</v>
      </c>
      <c r="Q313" s="713">
        <v>4666</v>
      </c>
    </row>
    <row r="314" spans="1:17" ht="14.4" customHeight="1" x14ac:dyDescent="0.3">
      <c r="A314" s="680" t="s">
        <v>528</v>
      </c>
      <c r="B314" s="671" t="s">
        <v>3551</v>
      </c>
      <c r="C314" s="671" t="s">
        <v>3450</v>
      </c>
      <c r="D314" s="671" t="s">
        <v>4032</v>
      </c>
      <c r="E314" s="671" t="s">
        <v>4033</v>
      </c>
      <c r="F314" s="238"/>
      <c r="G314" s="238"/>
      <c r="H314" s="238"/>
      <c r="I314" s="238"/>
      <c r="J314" s="238">
        <v>2</v>
      </c>
      <c r="K314" s="238">
        <v>10294</v>
      </c>
      <c r="L314" s="238"/>
      <c r="M314" s="238">
        <v>5147</v>
      </c>
      <c r="N314" s="238"/>
      <c r="O314" s="238"/>
      <c r="P314" s="682"/>
      <c r="Q314" s="713"/>
    </row>
    <row r="315" spans="1:17" ht="14.4" customHeight="1" x14ac:dyDescent="0.3">
      <c r="A315" s="680" t="s">
        <v>528</v>
      </c>
      <c r="B315" s="671" t="s">
        <v>3551</v>
      </c>
      <c r="C315" s="671" t="s">
        <v>3450</v>
      </c>
      <c r="D315" s="671" t="s">
        <v>4034</v>
      </c>
      <c r="E315" s="671" t="s">
        <v>4035</v>
      </c>
      <c r="F315" s="238">
        <v>2</v>
      </c>
      <c r="G315" s="238">
        <v>7060</v>
      </c>
      <c r="H315" s="238">
        <v>1</v>
      </c>
      <c r="I315" s="238">
        <v>3530</v>
      </c>
      <c r="J315" s="238"/>
      <c r="K315" s="238"/>
      <c r="L315" s="238"/>
      <c r="M315" s="238"/>
      <c r="N315" s="238"/>
      <c r="O315" s="238"/>
      <c r="P315" s="682"/>
      <c r="Q315" s="713"/>
    </row>
    <row r="316" spans="1:17" ht="14.4" customHeight="1" x14ac:dyDescent="0.3">
      <c r="A316" s="680" t="s">
        <v>528</v>
      </c>
      <c r="B316" s="671" t="s">
        <v>3551</v>
      </c>
      <c r="C316" s="671" t="s">
        <v>3450</v>
      </c>
      <c r="D316" s="671" t="s">
        <v>4036</v>
      </c>
      <c r="E316" s="671" t="s">
        <v>4037</v>
      </c>
      <c r="F316" s="238"/>
      <c r="G316" s="238"/>
      <c r="H316" s="238"/>
      <c r="I316" s="238"/>
      <c r="J316" s="238"/>
      <c r="K316" s="238"/>
      <c r="L316" s="238"/>
      <c r="M316" s="238"/>
      <c r="N316" s="238">
        <v>1</v>
      </c>
      <c r="O316" s="238">
        <v>1894</v>
      </c>
      <c r="P316" s="682"/>
      <c r="Q316" s="713">
        <v>1894</v>
      </c>
    </row>
    <row r="317" spans="1:17" ht="14.4" customHeight="1" x14ac:dyDescent="0.3">
      <c r="A317" s="680" t="s">
        <v>528</v>
      </c>
      <c r="B317" s="671" t="s">
        <v>3551</v>
      </c>
      <c r="C317" s="671" t="s">
        <v>3450</v>
      </c>
      <c r="D317" s="671" t="s">
        <v>4038</v>
      </c>
      <c r="E317" s="671" t="s">
        <v>4039</v>
      </c>
      <c r="F317" s="238">
        <v>1</v>
      </c>
      <c r="G317" s="238">
        <v>1568</v>
      </c>
      <c r="H317" s="238">
        <v>1</v>
      </c>
      <c r="I317" s="238">
        <v>1568</v>
      </c>
      <c r="J317" s="238"/>
      <c r="K317" s="238"/>
      <c r="L317" s="238"/>
      <c r="M317" s="238"/>
      <c r="N317" s="238"/>
      <c r="O317" s="238"/>
      <c r="P317" s="682"/>
      <c r="Q317" s="713"/>
    </row>
    <row r="318" spans="1:17" ht="14.4" customHeight="1" x14ac:dyDescent="0.3">
      <c r="A318" s="680" t="s">
        <v>528</v>
      </c>
      <c r="B318" s="671" t="s">
        <v>3551</v>
      </c>
      <c r="C318" s="671" t="s">
        <v>3450</v>
      </c>
      <c r="D318" s="671" t="s">
        <v>4040</v>
      </c>
      <c r="E318" s="671" t="s">
        <v>4041</v>
      </c>
      <c r="F318" s="238"/>
      <c r="G318" s="238"/>
      <c r="H318" s="238"/>
      <c r="I318" s="238"/>
      <c r="J318" s="238">
        <v>3</v>
      </c>
      <c r="K318" s="238">
        <v>606</v>
      </c>
      <c r="L318" s="238"/>
      <c r="M318" s="238">
        <v>202</v>
      </c>
      <c r="N318" s="238">
        <v>1</v>
      </c>
      <c r="O318" s="238">
        <v>202</v>
      </c>
      <c r="P318" s="682"/>
      <c r="Q318" s="713">
        <v>202</v>
      </c>
    </row>
    <row r="319" spans="1:17" ht="14.4" customHeight="1" x14ac:dyDescent="0.3">
      <c r="A319" s="680" t="s">
        <v>528</v>
      </c>
      <c r="B319" s="671" t="s">
        <v>3551</v>
      </c>
      <c r="C319" s="671" t="s">
        <v>3450</v>
      </c>
      <c r="D319" s="671" t="s">
        <v>4042</v>
      </c>
      <c r="E319" s="671" t="s">
        <v>4043</v>
      </c>
      <c r="F319" s="238">
        <v>1</v>
      </c>
      <c r="G319" s="238">
        <v>778</v>
      </c>
      <c r="H319" s="238">
        <v>1</v>
      </c>
      <c r="I319" s="238">
        <v>778</v>
      </c>
      <c r="J319" s="238">
        <v>5</v>
      </c>
      <c r="K319" s="238">
        <v>3910</v>
      </c>
      <c r="L319" s="238">
        <v>5.025706940874036</v>
      </c>
      <c r="M319" s="238">
        <v>782</v>
      </c>
      <c r="N319" s="238">
        <v>6</v>
      </c>
      <c r="O319" s="238">
        <v>4692</v>
      </c>
      <c r="P319" s="682">
        <v>6.030848329048843</v>
      </c>
      <c r="Q319" s="713">
        <v>782</v>
      </c>
    </row>
    <row r="320" spans="1:17" ht="14.4" customHeight="1" x14ac:dyDescent="0.3">
      <c r="A320" s="680" t="s">
        <v>528</v>
      </c>
      <c r="B320" s="671" t="s">
        <v>3551</v>
      </c>
      <c r="C320" s="671" t="s">
        <v>3450</v>
      </c>
      <c r="D320" s="671" t="s">
        <v>3486</v>
      </c>
      <c r="E320" s="671" t="s">
        <v>3487</v>
      </c>
      <c r="F320" s="238"/>
      <c r="G320" s="238"/>
      <c r="H320" s="238"/>
      <c r="I320" s="238"/>
      <c r="J320" s="238"/>
      <c r="K320" s="238"/>
      <c r="L320" s="238"/>
      <c r="M320" s="238"/>
      <c r="N320" s="238">
        <v>2</v>
      </c>
      <c r="O320" s="238">
        <v>366</v>
      </c>
      <c r="P320" s="682"/>
      <c r="Q320" s="713">
        <v>183</v>
      </c>
    </row>
    <row r="321" spans="1:17" ht="14.4" customHeight="1" x14ac:dyDescent="0.3">
      <c r="A321" s="680" t="s">
        <v>528</v>
      </c>
      <c r="B321" s="671" t="s">
        <v>3551</v>
      </c>
      <c r="C321" s="671" t="s">
        <v>3450</v>
      </c>
      <c r="D321" s="671" t="s">
        <v>4044</v>
      </c>
      <c r="E321" s="671" t="s">
        <v>4045</v>
      </c>
      <c r="F321" s="238">
        <v>16</v>
      </c>
      <c r="G321" s="238">
        <v>87264</v>
      </c>
      <c r="H321" s="238">
        <v>1</v>
      </c>
      <c r="I321" s="238">
        <v>5454</v>
      </c>
      <c r="J321" s="238">
        <v>28</v>
      </c>
      <c r="K321" s="238">
        <v>153356</v>
      </c>
      <c r="L321" s="238">
        <v>1.7573799046571323</v>
      </c>
      <c r="M321" s="238">
        <v>5477</v>
      </c>
      <c r="N321" s="238">
        <v>21</v>
      </c>
      <c r="O321" s="238">
        <v>115017</v>
      </c>
      <c r="P321" s="682">
        <v>1.3180349284928492</v>
      </c>
      <c r="Q321" s="713">
        <v>5477</v>
      </c>
    </row>
    <row r="322" spans="1:17" ht="14.4" customHeight="1" x14ac:dyDescent="0.3">
      <c r="A322" s="680" t="s">
        <v>528</v>
      </c>
      <c r="B322" s="671" t="s">
        <v>3551</v>
      </c>
      <c r="C322" s="671" t="s">
        <v>3450</v>
      </c>
      <c r="D322" s="671" t="s">
        <v>4046</v>
      </c>
      <c r="E322" s="671" t="s">
        <v>4047</v>
      </c>
      <c r="F322" s="238"/>
      <c r="G322" s="238"/>
      <c r="H322" s="238"/>
      <c r="I322" s="238"/>
      <c r="J322" s="238">
        <v>1</v>
      </c>
      <c r="K322" s="238">
        <v>2400</v>
      </c>
      <c r="L322" s="238"/>
      <c r="M322" s="238">
        <v>2400</v>
      </c>
      <c r="N322" s="238">
        <v>1</v>
      </c>
      <c r="O322" s="238">
        <v>2400</v>
      </c>
      <c r="P322" s="682"/>
      <c r="Q322" s="713">
        <v>2400</v>
      </c>
    </row>
    <row r="323" spans="1:17" ht="14.4" customHeight="1" x14ac:dyDescent="0.3">
      <c r="A323" s="680" t="s">
        <v>528</v>
      </c>
      <c r="B323" s="671" t="s">
        <v>3551</v>
      </c>
      <c r="C323" s="671" t="s">
        <v>3450</v>
      </c>
      <c r="D323" s="671" t="s">
        <v>4048</v>
      </c>
      <c r="E323" s="671" t="s">
        <v>4049</v>
      </c>
      <c r="F323" s="238"/>
      <c r="G323" s="238"/>
      <c r="H323" s="238"/>
      <c r="I323" s="238"/>
      <c r="J323" s="238">
        <v>1</v>
      </c>
      <c r="K323" s="238">
        <v>2582</v>
      </c>
      <c r="L323" s="238"/>
      <c r="M323" s="238">
        <v>2582</v>
      </c>
      <c r="N323" s="238">
        <v>1</v>
      </c>
      <c r="O323" s="238">
        <v>2582</v>
      </c>
      <c r="P323" s="682"/>
      <c r="Q323" s="713">
        <v>2582</v>
      </c>
    </row>
    <row r="324" spans="1:17" ht="14.4" customHeight="1" x14ac:dyDescent="0.3">
      <c r="A324" s="680" t="s">
        <v>528</v>
      </c>
      <c r="B324" s="671" t="s">
        <v>3551</v>
      </c>
      <c r="C324" s="671" t="s">
        <v>3450</v>
      </c>
      <c r="D324" s="671" t="s">
        <v>3488</v>
      </c>
      <c r="E324" s="671" t="s">
        <v>3489</v>
      </c>
      <c r="F324" s="238">
        <v>9</v>
      </c>
      <c r="G324" s="238">
        <v>11376</v>
      </c>
      <c r="H324" s="238">
        <v>1</v>
      </c>
      <c r="I324" s="238">
        <v>1264</v>
      </c>
      <c r="J324" s="238">
        <v>11</v>
      </c>
      <c r="K324" s="238">
        <v>13970</v>
      </c>
      <c r="L324" s="238">
        <v>1.2280239099859354</v>
      </c>
      <c r="M324" s="238">
        <v>1270</v>
      </c>
      <c r="N324" s="238">
        <v>16</v>
      </c>
      <c r="O324" s="238">
        <v>20320</v>
      </c>
      <c r="P324" s="682">
        <v>1.7862165963431786</v>
      </c>
      <c r="Q324" s="713">
        <v>1270</v>
      </c>
    </row>
    <row r="325" spans="1:17" ht="14.4" customHeight="1" x14ac:dyDescent="0.3">
      <c r="A325" s="680" t="s">
        <v>528</v>
      </c>
      <c r="B325" s="671" t="s">
        <v>3551</v>
      </c>
      <c r="C325" s="671" t="s">
        <v>3450</v>
      </c>
      <c r="D325" s="671" t="s">
        <v>4050</v>
      </c>
      <c r="E325" s="671" t="s">
        <v>4051</v>
      </c>
      <c r="F325" s="238">
        <v>1</v>
      </c>
      <c r="G325" s="238">
        <v>903</v>
      </c>
      <c r="H325" s="238">
        <v>1</v>
      </c>
      <c r="I325" s="238">
        <v>903</v>
      </c>
      <c r="J325" s="238">
        <v>1</v>
      </c>
      <c r="K325" s="238">
        <v>907</v>
      </c>
      <c r="L325" s="238">
        <v>1.0044296788482836</v>
      </c>
      <c r="M325" s="238">
        <v>907</v>
      </c>
      <c r="N325" s="238"/>
      <c r="O325" s="238"/>
      <c r="P325" s="682"/>
      <c r="Q325" s="713"/>
    </row>
    <row r="326" spans="1:17" ht="14.4" customHeight="1" x14ac:dyDescent="0.3">
      <c r="A326" s="680" t="s">
        <v>528</v>
      </c>
      <c r="B326" s="671" t="s">
        <v>3551</v>
      </c>
      <c r="C326" s="671" t="s">
        <v>3450</v>
      </c>
      <c r="D326" s="671" t="s">
        <v>4052</v>
      </c>
      <c r="E326" s="671" t="s">
        <v>4053</v>
      </c>
      <c r="F326" s="238"/>
      <c r="G326" s="238"/>
      <c r="H326" s="238"/>
      <c r="I326" s="238"/>
      <c r="J326" s="238"/>
      <c r="K326" s="238"/>
      <c r="L326" s="238"/>
      <c r="M326" s="238"/>
      <c r="N326" s="238">
        <v>1</v>
      </c>
      <c r="O326" s="238">
        <v>946</v>
      </c>
      <c r="P326" s="682"/>
      <c r="Q326" s="713">
        <v>946</v>
      </c>
    </row>
    <row r="327" spans="1:17" ht="14.4" customHeight="1" x14ac:dyDescent="0.3">
      <c r="A327" s="680" t="s">
        <v>528</v>
      </c>
      <c r="B327" s="671" t="s">
        <v>3551</v>
      </c>
      <c r="C327" s="671" t="s">
        <v>3450</v>
      </c>
      <c r="D327" s="671" t="s">
        <v>3490</v>
      </c>
      <c r="E327" s="671" t="s">
        <v>3491</v>
      </c>
      <c r="F327" s="238">
        <v>2</v>
      </c>
      <c r="G327" s="238">
        <v>1964</v>
      </c>
      <c r="H327" s="238">
        <v>1</v>
      </c>
      <c r="I327" s="238">
        <v>982</v>
      </c>
      <c r="J327" s="238">
        <v>2</v>
      </c>
      <c r="K327" s="238">
        <v>1976</v>
      </c>
      <c r="L327" s="238">
        <v>1.0061099796334012</v>
      </c>
      <c r="M327" s="238">
        <v>988</v>
      </c>
      <c r="N327" s="238">
        <v>1</v>
      </c>
      <c r="O327" s="238">
        <v>988</v>
      </c>
      <c r="P327" s="682">
        <v>0.5030549898167006</v>
      </c>
      <c r="Q327" s="713">
        <v>988</v>
      </c>
    </row>
    <row r="328" spans="1:17" ht="14.4" customHeight="1" x14ac:dyDescent="0.3">
      <c r="A328" s="680" t="s">
        <v>528</v>
      </c>
      <c r="B328" s="671" t="s">
        <v>3551</v>
      </c>
      <c r="C328" s="671" t="s">
        <v>3450</v>
      </c>
      <c r="D328" s="671" t="s">
        <v>4054</v>
      </c>
      <c r="E328" s="671" t="s">
        <v>4055</v>
      </c>
      <c r="F328" s="238">
        <v>4</v>
      </c>
      <c r="G328" s="238">
        <v>2836</v>
      </c>
      <c r="H328" s="238">
        <v>1</v>
      </c>
      <c r="I328" s="238">
        <v>709</v>
      </c>
      <c r="J328" s="238">
        <v>4</v>
      </c>
      <c r="K328" s="238">
        <v>2852</v>
      </c>
      <c r="L328" s="238">
        <v>1.0056417489421721</v>
      </c>
      <c r="M328" s="238">
        <v>713</v>
      </c>
      <c r="N328" s="238">
        <v>2</v>
      </c>
      <c r="O328" s="238">
        <v>1426</v>
      </c>
      <c r="P328" s="682">
        <v>0.50282087447108603</v>
      </c>
      <c r="Q328" s="713">
        <v>713</v>
      </c>
    </row>
    <row r="329" spans="1:17" ht="14.4" customHeight="1" x14ac:dyDescent="0.3">
      <c r="A329" s="680" t="s">
        <v>528</v>
      </c>
      <c r="B329" s="671" t="s">
        <v>3551</v>
      </c>
      <c r="C329" s="671" t="s">
        <v>3450</v>
      </c>
      <c r="D329" s="671" t="s">
        <v>4056</v>
      </c>
      <c r="E329" s="671" t="s">
        <v>4057</v>
      </c>
      <c r="F329" s="238">
        <v>6</v>
      </c>
      <c r="G329" s="238">
        <v>17514</v>
      </c>
      <c r="H329" s="238">
        <v>1</v>
      </c>
      <c r="I329" s="238">
        <v>2919</v>
      </c>
      <c r="J329" s="238">
        <v>3</v>
      </c>
      <c r="K329" s="238">
        <v>8808</v>
      </c>
      <c r="L329" s="238">
        <v>0.50291195614936623</v>
      </c>
      <c r="M329" s="238">
        <v>2936</v>
      </c>
      <c r="N329" s="238">
        <v>9</v>
      </c>
      <c r="O329" s="238">
        <v>26424</v>
      </c>
      <c r="P329" s="682">
        <v>1.5087358684480987</v>
      </c>
      <c r="Q329" s="713">
        <v>2936</v>
      </c>
    </row>
    <row r="330" spans="1:17" ht="14.4" customHeight="1" x14ac:dyDescent="0.3">
      <c r="A330" s="680" t="s">
        <v>528</v>
      </c>
      <c r="B330" s="671" t="s">
        <v>3551</v>
      </c>
      <c r="C330" s="671" t="s">
        <v>3450</v>
      </c>
      <c r="D330" s="671" t="s">
        <v>4058</v>
      </c>
      <c r="E330" s="671" t="s">
        <v>4059</v>
      </c>
      <c r="F330" s="238">
        <v>1</v>
      </c>
      <c r="G330" s="238">
        <v>2610</v>
      </c>
      <c r="H330" s="238">
        <v>1</v>
      </c>
      <c r="I330" s="238">
        <v>2610</v>
      </c>
      <c r="J330" s="238">
        <v>1</v>
      </c>
      <c r="K330" s="238">
        <v>2617</v>
      </c>
      <c r="L330" s="238">
        <v>1.0026819923371648</v>
      </c>
      <c r="M330" s="238">
        <v>2617</v>
      </c>
      <c r="N330" s="238">
        <v>2</v>
      </c>
      <c r="O330" s="238">
        <v>5234</v>
      </c>
      <c r="P330" s="682">
        <v>2.0053639846743296</v>
      </c>
      <c r="Q330" s="713">
        <v>2617</v>
      </c>
    </row>
    <row r="331" spans="1:17" ht="14.4" customHeight="1" x14ac:dyDescent="0.3">
      <c r="A331" s="680" t="s">
        <v>528</v>
      </c>
      <c r="B331" s="671" t="s">
        <v>3551</v>
      </c>
      <c r="C331" s="671" t="s">
        <v>3450</v>
      </c>
      <c r="D331" s="671" t="s">
        <v>4060</v>
      </c>
      <c r="E331" s="671" t="s">
        <v>4061</v>
      </c>
      <c r="F331" s="238"/>
      <c r="G331" s="238"/>
      <c r="H331" s="238"/>
      <c r="I331" s="238"/>
      <c r="J331" s="238">
        <v>2</v>
      </c>
      <c r="K331" s="238">
        <v>5288</v>
      </c>
      <c r="L331" s="238"/>
      <c r="M331" s="238">
        <v>2644</v>
      </c>
      <c r="N331" s="238"/>
      <c r="O331" s="238"/>
      <c r="P331" s="682"/>
      <c r="Q331" s="713"/>
    </row>
    <row r="332" spans="1:17" ht="14.4" customHeight="1" x14ac:dyDescent="0.3">
      <c r="A332" s="680" t="s">
        <v>528</v>
      </c>
      <c r="B332" s="671" t="s">
        <v>3551</v>
      </c>
      <c r="C332" s="671" t="s">
        <v>3450</v>
      </c>
      <c r="D332" s="671" t="s">
        <v>4062</v>
      </c>
      <c r="E332" s="671" t="s">
        <v>4063</v>
      </c>
      <c r="F332" s="238"/>
      <c r="G332" s="238"/>
      <c r="H332" s="238"/>
      <c r="I332" s="238"/>
      <c r="J332" s="238">
        <v>1</v>
      </c>
      <c r="K332" s="238">
        <v>442</v>
      </c>
      <c r="L332" s="238"/>
      <c r="M332" s="238">
        <v>442</v>
      </c>
      <c r="N332" s="238"/>
      <c r="O332" s="238"/>
      <c r="P332" s="682"/>
      <c r="Q332" s="713"/>
    </row>
    <row r="333" spans="1:17" ht="14.4" customHeight="1" x14ac:dyDescent="0.3">
      <c r="A333" s="680" t="s">
        <v>528</v>
      </c>
      <c r="B333" s="671" t="s">
        <v>3551</v>
      </c>
      <c r="C333" s="671" t="s">
        <v>3450</v>
      </c>
      <c r="D333" s="671" t="s">
        <v>4064</v>
      </c>
      <c r="E333" s="671" t="s">
        <v>4065</v>
      </c>
      <c r="F333" s="238">
        <v>1</v>
      </c>
      <c r="G333" s="238">
        <v>2134</v>
      </c>
      <c r="H333" s="238">
        <v>1</v>
      </c>
      <c r="I333" s="238">
        <v>2134</v>
      </c>
      <c r="J333" s="238">
        <v>3</v>
      </c>
      <c r="K333" s="238">
        <v>6438</v>
      </c>
      <c r="L333" s="238">
        <v>3.0168697282099344</v>
      </c>
      <c r="M333" s="238">
        <v>2146</v>
      </c>
      <c r="N333" s="238">
        <v>7</v>
      </c>
      <c r="O333" s="238">
        <v>15022</v>
      </c>
      <c r="P333" s="682">
        <v>7.0393626991565137</v>
      </c>
      <c r="Q333" s="713">
        <v>2146</v>
      </c>
    </row>
    <row r="334" spans="1:17" ht="14.4" customHeight="1" x14ac:dyDescent="0.3">
      <c r="A334" s="680" t="s">
        <v>528</v>
      </c>
      <c r="B334" s="671" t="s">
        <v>3551</v>
      </c>
      <c r="C334" s="671" t="s">
        <v>3450</v>
      </c>
      <c r="D334" s="671" t="s">
        <v>4066</v>
      </c>
      <c r="E334" s="671" t="s">
        <v>4067</v>
      </c>
      <c r="F334" s="238">
        <v>1</v>
      </c>
      <c r="G334" s="238">
        <v>2065</v>
      </c>
      <c r="H334" s="238">
        <v>1</v>
      </c>
      <c r="I334" s="238">
        <v>2065</v>
      </c>
      <c r="J334" s="238"/>
      <c r="K334" s="238"/>
      <c r="L334" s="238"/>
      <c r="M334" s="238"/>
      <c r="N334" s="238"/>
      <c r="O334" s="238"/>
      <c r="P334" s="682"/>
      <c r="Q334" s="713"/>
    </row>
    <row r="335" spans="1:17" ht="14.4" customHeight="1" x14ac:dyDescent="0.3">
      <c r="A335" s="680" t="s">
        <v>528</v>
      </c>
      <c r="B335" s="671" t="s">
        <v>3551</v>
      </c>
      <c r="C335" s="671" t="s">
        <v>3450</v>
      </c>
      <c r="D335" s="671" t="s">
        <v>3494</v>
      </c>
      <c r="E335" s="671" t="s">
        <v>3495</v>
      </c>
      <c r="F335" s="238">
        <v>5</v>
      </c>
      <c r="G335" s="238">
        <v>770</v>
      </c>
      <c r="H335" s="238">
        <v>1</v>
      </c>
      <c r="I335" s="238">
        <v>154</v>
      </c>
      <c r="J335" s="238">
        <v>1</v>
      </c>
      <c r="K335" s="238">
        <v>155</v>
      </c>
      <c r="L335" s="238">
        <v>0.20129870129870131</v>
      </c>
      <c r="M335" s="238">
        <v>155</v>
      </c>
      <c r="N335" s="238">
        <v>1</v>
      </c>
      <c r="O335" s="238">
        <v>155</v>
      </c>
      <c r="P335" s="682">
        <v>0.20129870129870131</v>
      </c>
      <c r="Q335" s="713">
        <v>155</v>
      </c>
    </row>
    <row r="336" spans="1:17" ht="14.4" customHeight="1" x14ac:dyDescent="0.3">
      <c r="A336" s="680" t="s">
        <v>528</v>
      </c>
      <c r="B336" s="671" t="s">
        <v>3551</v>
      </c>
      <c r="C336" s="671" t="s">
        <v>3450</v>
      </c>
      <c r="D336" s="671" t="s">
        <v>4068</v>
      </c>
      <c r="E336" s="671" t="s">
        <v>4069</v>
      </c>
      <c r="F336" s="238">
        <v>2</v>
      </c>
      <c r="G336" s="238">
        <v>5178</v>
      </c>
      <c r="H336" s="238">
        <v>1</v>
      </c>
      <c r="I336" s="238">
        <v>2589</v>
      </c>
      <c r="J336" s="238">
        <v>1</v>
      </c>
      <c r="K336" s="238">
        <v>2601</v>
      </c>
      <c r="L336" s="238">
        <v>0.50231749710312867</v>
      </c>
      <c r="M336" s="238">
        <v>2601</v>
      </c>
      <c r="N336" s="238"/>
      <c r="O336" s="238"/>
      <c r="P336" s="682"/>
      <c r="Q336" s="713"/>
    </row>
    <row r="337" spans="1:17" ht="14.4" customHeight="1" x14ac:dyDescent="0.3">
      <c r="A337" s="680" t="s">
        <v>528</v>
      </c>
      <c r="B337" s="671" t="s">
        <v>3551</v>
      </c>
      <c r="C337" s="671" t="s">
        <v>3450</v>
      </c>
      <c r="D337" s="671" t="s">
        <v>4070</v>
      </c>
      <c r="E337" s="671" t="s">
        <v>4071</v>
      </c>
      <c r="F337" s="238">
        <v>0</v>
      </c>
      <c r="G337" s="238">
        <v>0</v>
      </c>
      <c r="H337" s="238"/>
      <c r="I337" s="238"/>
      <c r="J337" s="238">
        <v>0</v>
      </c>
      <c r="K337" s="238">
        <v>0</v>
      </c>
      <c r="L337" s="238"/>
      <c r="M337" s="238"/>
      <c r="N337" s="238">
        <v>0</v>
      </c>
      <c r="O337" s="238">
        <v>0</v>
      </c>
      <c r="P337" s="682"/>
      <c r="Q337" s="713"/>
    </row>
    <row r="338" spans="1:17" ht="14.4" customHeight="1" x14ac:dyDescent="0.3">
      <c r="A338" s="680" t="s">
        <v>528</v>
      </c>
      <c r="B338" s="671" t="s">
        <v>3551</v>
      </c>
      <c r="C338" s="671" t="s">
        <v>3450</v>
      </c>
      <c r="D338" s="671" t="s">
        <v>4072</v>
      </c>
      <c r="E338" s="671" t="s">
        <v>4073</v>
      </c>
      <c r="F338" s="238">
        <v>383</v>
      </c>
      <c r="G338" s="238">
        <v>0</v>
      </c>
      <c r="H338" s="238"/>
      <c r="I338" s="238">
        <v>0</v>
      </c>
      <c r="J338" s="238">
        <v>416</v>
      </c>
      <c r="K338" s="238">
        <v>0</v>
      </c>
      <c r="L338" s="238"/>
      <c r="M338" s="238">
        <v>0</v>
      </c>
      <c r="N338" s="238">
        <v>399</v>
      </c>
      <c r="O338" s="238">
        <v>0</v>
      </c>
      <c r="P338" s="682"/>
      <c r="Q338" s="713">
        <v>0</v>
      </c>
    </row>
    <row r="339" spans="1:17" ht="14.4" customHeight="1" x14ac:dyDescent="0.3">
      <c r="A339" s="680" t="s">
        <v>528</v>
      </c>
      <c r="B339" s="671" t="s">
        <v>3551</v>
      </c>
      <c r="C339" s="671" t="s">
        <v>3450</v>
      </c>
      <c r="D339" s="671" t="s">
        <v>3496</v>
      </c>
      <c r="E339" s="671" t="s">
        <v>3497</v>
      </c>
      <c r="F339" s="238">
        <v>2</v>
      </c>
      <c r="G339" s="238">
        <v>0</v>
      </c>
      <c r="H339" s="238"/>
      <c r="I339" s="238">
        <v>0</v>
      </c>
      <c r="J339" s="238"/>
      <c r="K339" s="238"/>
      <c r="L339" s="238"/>
      <c r="M339" s="238"/>
      <c r="N339" s="238"/>
      <c r="O339" s="238"/>
      <c r="P339" s="682"/>
      <c r="Q339" s="713"/>
    </row>
    <row r="340" spans="1:17" ht="14.4" customHeight="1" x14ac:dyDescent="0.3">
      <c r="A340" s="680" t="s">
        <v>528</v>
      </c>
      <c r="B340" s="671" t="s">
        <v>3551</v>
      </c>
      <c r="C340" s="671" t="s">
        <v>3450</v>
      </c>
      <c r="D340" s="671" t="s">
        <v>4074</v>
      </c>
      <c r="E340" s="671" t="s">
        <v>4075</v>
      </c>
      <c r="F340" s="238">
        <v>8</v>
      </c>
      <c r="G340" s="238">
        <v>0</v>
      </c>
      <c r="H340" s="238"/>
      <c r="I340" s="238">
        <v>0</v>
      </c>
      <c r="J340" s="238">
        <v>9</v>
      </c>
      <c r="K340" s="238">
        <v>0</v>
      </c>
      <c r="L340" s="238"/>
      <c r="M340" s="238">
        <v>0</v>
      </c>
      <c r="N340" s="238">
        <v>8</v>
      </c>
      <c r="O340" s="238">
        <v>0</v>
      </c>
      <c r="P340" s="682"/>
      <c r="Q340" s="713">
        <v>0</v>
      </c>
    </row>
    <row r="341" spans="1:17" ht="14.4" customHeight="1" x14ac:dyDescent="0.3">
      <c r="A341" s="680" t="s">
        <v>528</v>
      </c>
      <c r="B341" s="671" t="s">
        <v>3551</v>
      </c>
      <c r="C341" s="671" t="s">
        <v>3450</v>
      </c>
      <c r="D341" s="671" t="s">
        <v>4076</v>
      </c>
      <c r="E341" s="671" t="s">
        <v>4077</v>
      </c>
      <c r="F341" s="238">
        <v>2</v>
      </c>
      <c r="G341" s="238">
        <v>0</v>
      </c>
      <c r="H341" s="238"/>
      <c r="I341" s="238">
        <v>0</v>
      </c>
      <c r="J341" s="238"/>
      <c r="K341" s="238"/>
      <c r="L341" s="238"/>
      <c r="M341" s="238"/>
      <c r="N341" s="238"/>
      <c r="O341" s="238"/>
      <c r="P341" s="682"/>
      <c r="Q341" s="713"/>
    </row>
    <row r="342" spans="1:17" ht="14.4" customHeight="1" x14ac:dyDescent="0.3">
      <c r="A342" s="680" t="s">
        <v>528</v>
      </c>
      <c r="B342" s="671" t="s">
        <v>3551</v>
      </c>
      <c r="C342" s="671" t="s">
        <v>3450</v>
      </c>
      <c r="D342" s="671" t="s">
        <v>4078</v>
      </c>
      <c r="E342" s="671" t="s">
        <v>4079</v>
      </c>
      <c r="F342" s="238">
        <v>11</v>
      </c>
      <c r="G342" s="238">
        <v>0</v>
      </c>
      <c r="H342" s="238"/>
      <c r="I342" s="238">
        <v>0</v>
      </c>
      <c r="J342" s="238">
        <v>18</v>
      </c>
      <c r="K342" s="238">
        <v>0</v>
      </c>
      <c r="L342" s="238"/>
      <c r="M342" s="238">
        <v>0</v>
      </c>
      <c r="N342" s="238">
        <v>7</v>
      </c>
      <c r="O342" s="238">
        <v>0</v>
      </c>
      <c r="P342" s="682"/>
      <c r="Q342" s="713">
        <v>0</v>
      </c>
    </row>
    <row r="343" spans="1:17" ht="14.4" customHeight="1" x14ac:dyDescent="0.3">
      <c r="A343" s="680" t="s">
        <v>528</v>
      </c>
      <c r="B343" s="671" t="s">
        <v>3551</v>
      </c>
      <c r="C343" s="671" t="s">
        <v>3450</v>
      </c>
      <c r="D343" s="671" t="s">
        <v>4080</v>
      </c>
      <c r="E343" s="671" t="s">
        <v>4081</v>
      </c>
      <c r="F343" s="238">
        <v>41</v>
      </c>
      <c r="G343" s="238">
        <v>0</v>
      </c>
      <c r="H343" s="238"/>
      <c r="I343" s="238">
        <v>0</v>
      </c>
      <c r="J343" s="238">
        <v>20</v>
      </c>
      <c r="K343" s="238">
        <v>0</v>
      </c>
      <c r="L343" s="238"/>
      <c r="M343" s="238">
        <v>0</v>
      </c>
      <c r="N343" s="238">
        <v>24</v>
      </c>
      <c r="O343" s="238">
        <v>0</v>
      </c>
      <c r="P343" s="682"/>
      <c r="Q343" s="713">
        <v>0</v>
      </c>
    </row>
    <row r="344" spans="1:17" ht="14.4" customHeight="1" x14ac:dyDescent="0.3">
      <c r="A344" s="680" t="s">
        <v>528</v>
      </c>
      <c r="B344" s="671" t="s">
        <v>3551</v>
      </c>
      <c r="C344" s="671" t="s">
        <v>3450</v>
      </c>
      <c r="D344" s="671" t="s">
        <v>4082</v>
      </c>
      <c r="E344" s="671" t="s">
        <v>4083</v>
      </c>
      <c r="F344" s="238"/>
      <c r="G344" s="238"/>
      <c r="H344" s="238"/>
      <c r="I344" s="238"/>
      <c r="J344" s="238">
        <v>42</v>
      </c>
      <c r="K344" s="238">
        <v>0</v>
      </c>
      <c r="L344" s="238"/>
      <c r="M344" s="238">
        <v>0</v>
      </c>
      <c r="N344" s="238">
        <v>44</v>
      </c>
      <c r="O344" s="238">
        <v>0</v>
      </c>
      <c r="P344" s="682"/>
      <c r="Q344" s="713">
        <v>0</v>
      </c>
    </row>
    <row r="345" spans="1:17" ht="14.4" customHeight="1" x14ac:dyDescent="0.3">
      <c r="A345" s="680" t="s">
        <v>528</v>
      </c>
      <c r="B345" s="671" t="s">
        <v>3551</v>
      </c>
      <c r="C345" s="671" t="s">
        <v>3450</v>
      </c>
      <c r="D345" s="671" t="s">
        <v>3500</v>
      </c>
      <c r="E345" s="671" t="s">
        <v>3501</v>
      </c>
      <c r="F345" s="238">
        <v>11</v>
      </c>
      <c r="G345" s="238">
        <v>11880</v>
      </c>
      <c r="H345" s="238">
        <v>1</v>
      </c>
      <c r="I345" s="238">
        <v>1080</v>
      </c>
      <c r="J345" s="238">
        <v>13</v>
      </c>
      <c r="K345" s="238">
        <v>14118</v>
      </c>
      <c r="L345" s="238">
        <v>1.1883838383838383</v>
      </c>
      <c r="M345" s="238">
        <v>1086</v>
      </c>
      <c r="N345" s="238">
        <v>17</v>
      </c>
      <c r="O345" s="238">
        <v>18462</v>
      </c>
      <c r="P345" s="682">
        <v>1.5540404040404041</v>
      </c>
      <c r="Q345" s="713">
        <v>1086</v>
      </c>
    </row>
    <row r="346" spans="1:17" ht="14.4" customHeight="1" x14ac:dyDescent="0.3">
      <c r="A346" s="680" t="s">
        <v>528</v>
      </c>
      <c r="B346" s="671" t="s">
        <v>3551</v>
      </c>
      <c r="C346" s="671" t="s">
        <v>3450</v>
      </c>
      <c r="D346" s="671" t="s">
        <v>4084</v>
      </c>
      <c r="E346" s="671" t="s">
        <v>4085</v>
      </c>
      <c r="F346" s="238">
        <v>1823</v>
      </c>
      <c r="G346" s="238">
        <v>0</v>
      </c>
      <c r="H346" s="238"/>
      <c r="I346" s="238">
        <v>0</v>
      </c>
      <c r="J346" s="238">
        <v>1986</v>
      </c>
      <c r="K346" s="238">
        <v>0</v>
      </c>
      <c r="L346" s="238"/>
      <c r="M346" s="238">
        <v>0</v>
      </c>
      <c r="N346" s="238"/>
      <c r="O346" s="238"/>
      <c r="P346" s="682"/>
      <c r="Q346" s="713"/>
    </row>
    <row r="347" spans="1:17" ht="14.4" customHeight="1" x14ac:dyDescent="0.3">
      <c r="A347" s="680" t="s">
        <v>528</v>
      </c>
      <c r="B347" s="671" t="s">
        <v>3551</v>
      </c>
      <c r="C347" s="671" t="s">
        <v>3450</v>
      </c>
      <c r="D347" s="671" t="s">
        <v>4086</v>
      </c>
      <c r="E347" s="671" t="s">
        <v>4087</v>
      </c>
      <c r="F347" s="238">
        <v>48</v>
      </c>
      <c r="G347" s="238">
        <v>271296</v>
      </c>
      <c r="H347" s="238">
        <v>1</v>
      </c>
      <c r="I347" s="238">
        <v>5652</v>
      </c>
      <c r="J347" s="238">
        <v>63</v>
      </c>
      <c r="K347" s="238">
        <v>356944</v>
      </c>
      <c r="L347" s="238">
        <v>1.3156994574192027</v>
      </c>
      <c r="M347" s="238">
        <v>5665.7777777777774</v>
      </c>
      <c r="N347" s="238">
        <v>50</v>
      </c>
      <c r="O347" s="238">
        <v>283300</v>
      </c>
      <c r="P347" s="682">
        <v>1.0442468742627977</v>
      </c>
      <c r="Q347" s="713">
        <v>5666</v>
      </c>
    </row>
    <row r="348" spans="1:17" ht="14.4" customHeight="1" x14ac:dyDescent="0.3">
      <c r="A348" s="680" t="s">
        <v>528</v>
      </c>
      <c r="B348" s="671" t="s">
        <v>3551</v>
      </c>
      <c r="C348" s="671" t="s">
        <v>3450</v>
      </c>
      <c r="D348" s="671" t="s">
        <v>3506</v>
      </c>
      <c r="E348" s="671" t="s">
        <v>3507</v>
      </c>
      <c r="F348" s="238"/>
      <c r="G348" s="238"/>
      <c r="H348" s="238"/>
      <c r="I348" s="238"/>
      <c r="J348" s="238">
        <v>12</v>
      </c>
      <c r="K348" s="238">
        <v>972</v>
      </c>
      <c r="L348" s="238"/>
      <c r="M348" s="238">
        <v>81</v>
      </c>
      <c r="N348" s="238">
        <v>7</v>
      </c>
      <c r="O348" s="238">
        <v>567</v>
      </c>
      <c r="P348" s="682"/>
      <c r="Q348" s="713">
        <v>81</v>
      </c>
    </row>
    <row r="349" spans="1:17" ht="14.4" customHeight="1" x14ac:dyDescent="0.3">
      <c r="A349" s="680" t="s">
        <v>528</v>
      </c>
      <c r="B349" s="671" t="s">
        <v>3551</v>
      </c>
      <c r="C349" s="671" t="s">
        <v>3450</v>
      </c>
      <c r="D349" s="671" t="s">
        <v>4088</v>
      </c>
      <c r="E349" s="671" t="s">
        <v>4089</v>
      </c>
      <c r="F349" s="238"/>
      <c r="G349" s="238"/>
      <c r="H349" s="238"/>
      <c r="I349" s="238"/>
      <c r="J349" s="238">
        <v>1</v>
      </c>
      <c r="K349" s="238">
        <v>3909</v>
      </c>
      <c r="L349" s="238"/>
      <c r="M349" s="238">
        <v>3909</v>
      </c>
      <c r="N349" s="238">
        <v>1</v>
      </c>
      <c r="O349" s="238">
        <v>3909</v>
      </c>
      <c r="P349" s="682"/>
      <c r="Q349" s="713">
        <v>3909</v>
      </c>
    </row>
    <row r="350" spans="1:17" ht="14.4" customHeight="1" x14ac:dyDescent="0.3">
      <c r="A350" s="680" t="s">
        <v>528</v>
      </c>
      <c r="B350" s="671" t="s">
        <v>3551</v>
      </c>
      <c r="C350" s="671" t="s">
        <v>3450</v>
      </c>
      <c r="D350" s="671" t="s">
        <v>4090</v>
      </c>
      <c r="E350" s="671" t="s">
        <v>4091</v>
      </c>
      <c r="F350" s="238">
        <v>1748</v>
      </c>
      <c r="G350" s="238">
        <v>1940333</v>
      </c>
      <c r="H350" s="238">
        <v>1</v>
      </c>
      <c r="I350" s="238">
        <v>1110.0303203661326</v>
      </c>
      <c r="J350" s="238">
        <v>2009</v>
      </c>
      <c r="K350" s="238">
        <v>2249593</v>
      </c>
      <c r="L350" s="238">
        <v>1.1593850127787344</v>
      </c>
      <c r="M350" s="238">
        <v>1119.7575908412146</v>
      </c>
      <c r="N350" s="238">
        <v>1828</v>
      </c>
      <c r="O350" s="238">
        <v>2028533</v>
      </c>
      <c r="P350" s="682">
        <v>1.0454561150070631</v>
      </c>
      <c r="Q350" s="713">
        <v>1109.7007658643327</v>
      </c>
    </row>
    <row r="351" spans="1:17" ht="14.4" customHeight="1" x14ac:dyDescent="0.3">
      <c r="A351" s="680" t="s">
        <v>528</v>
      </c>
      <c r="B351" s="671" t="s">
        <v>3551</v>
      </c>
      <c r="C351" s="671" t="s">
        <v>3450</v>
      </c>
      <c r="D351" s="671" t="s">
        <v>4092</v>
      </c>
      <c r="E351" s="671" t="s">
        <v>4093</v>
      </c>
      <c r="F351" s="238">
        <v>2</v>
      </c>
      <c r="G351" s="238">
        <v>6980</v>
      </c>
      <c r="H351" s="238">
        <v>1</v>
      </c>
      <c r="I351" s="238">
        <v>3490</v>
      </c>
      <c r="J351" s="238"/>
      <c r="K351" s="238"/>
      <c r="L351" s="238"/>
      <c r="M351" s="238"/>
      <c r="N351" s="238">
        <v>1</v>
      </c>
      <c r="O351" s="238">
        <v>3506</v>
      </c>
      <c r="P351" s="682">
        <v>0.5022922636103152</v>
      </c>
      <c r="Q351" s="713">
        <v>3506</v>
      </c>
    </row>
    <row r="352" spans="1:17" ht="14.4" customHeight="1" x14ac:dyDescent="0.3">
      <c r="A352" s="680" t="s">
        <v>528</v>
      </c>
      <c r="B352" s="671" t="s">
        <v>3551</v>
      </c>
      <c r="C352" s="671" t="s">
        <v>3450</v>
      </c>
      <c r="D352" s="671" t="s">
        <v>3514</v>
      </c>
      <c r="E352" s="671" t="s">
        <v>3515</v>
      </c>
      <c r="F352" s="238"/>
      <c r="G352" s="238"/>
      <c r="H352" s="238"/>
      <c r="I352" s="238"/>
      <c r="J352" s="238"/>
      <c r="K352" s="238"/>
      <c r="L352" s="238"/>
      <c r="M352" s="238"/>
      <c r="N352" s="238">
        <v>2</v>
      </c>
      <c r="O352" s="238">
        <v>372</v>
      </c>
      <c r="P352" s="682"/>
      <c r="Q352" s="713">
        <v>186</v>
      </c>
    </row>
    <row r="353" spans="1:17" ht="14.4" customHeight="1" x14ac:dyDescent="0.3">
      <c r="A353" s="680" t="s">
        <v>528</v>
      </c>
      <c r="B353" s="671" t="s">
        <v>3551</v>
      </c>
      <c r="C353" s="671" t="s">
        <v>3450</v>
      </c>
      <c r="D353" s="671" t="s">
        <v>3516</v>
      </c>
      <c r="E353" s="671" t="s">
        <v>3414</v>
      </c>
      <c r="F353" s="238">
        <v>2</v>
      </c>
      <c r="G353" s="238">
        <v>0</v>
      </c>
      <c r="H353" s="238"/>
      <c r="I353" s="238">
        <v>0</v>
      </c>
      <c r="J353" s="238"/>
      <c r="K353" s="238"/>
      <c r="L353" s="238"/>
      <c r="M353" s="238"/>
      <c r="N353" s="238"/>
      <c r="O353" s="238"/>
      <c r="P353" s="682"/>
      <c r="Q353" s="713"/>
    </row>
    <row r="354" spans="1:17" ht="14.4" customHeight="1" x14ac:dyDescent="0.3">
      <c r="A354" s="680" t="s">
        <v>528</v>
      </c>
      <c r="B354" s="671" t="s">
        <v>3551</v>
      </c>
      <c r="C354" s="671" t="s">
        <v>3450</v>
      </c>
      <c r="D354" s="671" t="s">
        <v>4094</v>
      </c>
      <c r="E354" s="671" t="s">
        <v>4095</v>
      </c>
      <c r="F354" s="238"/>
      <c r="G354" s="238"/>
      <c r="H354" s="238"/>
      <c r="I354" s="238"/>
      <c r="J354" s="238">
        <v>18</v>
      </c>
      <c r="K354" s="238">
        <v>0</v>
      </c>
      <c r="L354" s="238"/>
      <c r="M354" s="238">
        <v>0</v>
      </c>
      <c r="N354" s="238">
        <v>3</v>
      </c>
      <c r="O354" s="238">
        <v>0</v>
      </c>
      <c r="P354" s="682"/>
      <c r="Q354" s="713">
        <v>0</v>
      </c>
    </row>
    <row r="355" spans="1:17" ht="14.4" customHeight="1" x14ac:dyDescent="0.3">
      <c r="A355" s="680" t="s">
        <v>528</v>
      </c>
      <c r="B355" s="671" t="s">
        <v>3551</v>
      </c>
      <c r="C355" s="671" t="s">
        <v>3450</v>
      </c>
      <c r="D355" s="671" t="s">
        <v>4096</v>
      </c>
      <c r="E355" s="671" t="s">
        <v>4097</v>
      </c>
      <c r="F355" s="238">
        <v>1</v>
      </c>
      <c r="G355" s="238">
        <v>2734</v>
      </c>
      <c r="H355" s="238">
        <v>1</v>
      </c>
      <c r="I355" s="238">
        <v>2734</v>
      </c>
      <c r="J355" s="238">
        <v>2</v>
      </c>
      <c r="K355" s="238">
        <v>5492</v>
      </c>
      <c r="L355" s="238">
        <v>2.0087783467446965</v>
      </c>
      <c r="M355" s="238">
        <v>2746</v>
      </c>
      <c r="N355" s="238"/>
      <c r="O355" s="238"/>
      <c r="P355" s="682"/>
      <c r="Q355" s="713"/>
    </row>
    <row r="356" spans="1:17" ht="14.4" customHeight="1" x14ac:dyDescent="0.3">
      <c r="A356" s="680" t="s">
        <v>528</v>
      </c>
      <c r="B356" s="671" t="s">
        <v>3551</v>
      </c>
      <c r="C356" s="671" t="s">
        <v>3450</v>
      </c>
      <c r="D356" s="671" t="s">
        <v>3519</v>
      </c>
      <c r="E356" s="671" t="s">
        <v>3520</v>
      </c>
      <c r="F356" s="238">
        <v>376</v>
      </c>
      <c r="G356" s="238">
        <v>124830</v>
      </c>
      <c r="H356" s="238">
        <v>1</v>
      </c>
      <c r="I356" s="238">
        <v>331.99468085106383</v>
      </c>
      <c r="J356" s="238">
        <v>446</v>
      </c>
      <c r="K356" s="238">
        <v>153388</v>
      </c>
      <c r="L356" s="238">
        <v>1.2287751341824882</v>
      </c>
      <c r="M356" s="238">
        <v>343.91928251121078</v>
      </c>
      <c r="N356" s="238">
        <v>386</v>
      </c>
      <c r="O356" s="238">
        <v>132784</v>
      </c>
      <c r="P356" s="682">
        <v>1.0637186573740287</v>
      </c>
      <c r="Q356" s="713">
        <v>344</v>
      </c>
    </row>
    <row r="357" spans="1:17" ht="14.4" customHeight="1" x14ac:dyDescent="0.3">
      <c r="A357" s="680" t="s">
        <v>528</v>
      </c>
      <c r="B357" s="671" t="s">
        <v>3551</v>
      </c>
      <c r="C357" s="671" t="s">
        <v>3450</v>
      </c>
      <c r="D357" s="671" t="s">
        <v>4098</v>
      </c>
      <c r="E357" s="671" t="s">
        <v>4099</v>
      </c>
      <c r="F357" s="238">
        <v>1</v>
      </c>
      <c r="G357" s="238">
        <v>429</v>
      </c>
      <c r="H357" s="238">
        <v>1</v>
      </c>
      <c r="I357" s="238">
        <v>429</v>
      </c>
      <c r="J357" s="238">
        <v>1</v>
      </c>
      <c r="K357" s="238">
        <v>429</v>
      </c>
      <c r="L357" s="238">
        <v>1</v>
      </c>
      <c r="M357" s="238">
        <v>429</v>
      </c>
      <c r="N357" s="238"/>
      <c r="O357" s="238"/>
      <c r="P357" s="682"/>
      <c r="Q357" s="713"/>
    </row>
    <row r="358" spans="1:17" ht="14.4" customHeight="1" x14ac:dyDescent="0.3">
      <c r="A358" s="680" t="s">
        <v>528</v>
      </c>
      <c r="B358" s="671" t="s">
        <v>3551</v>
      </c>
      <c r="C358" s="671" t="s">
        <v>3450</v>
      </c>
      <c r="D358" s="671" t="s">
        <v>4100</v>
      </c>
      <c r="E358" s="671" t="s">
        <v>4101</v>
      </c>
      <c r="F358" s="238">
        <v>5</v>
      </c>
      <c r="G358" s="238">
        <v>19670</v>
      </c>
      <c r="H358" s="238">
        <v>1</v>
      </c>
      <c r="I358" s="238">
        <v>3934</v>
      </c>
      <c r="J358" s="238">
        <v>5</v>
      </c>
      <c r="K358" s="238">
        <v>19750</v>
      </c>
      <c r="L358" s="238">
        <v>1.0040671072699543</v>
      </c>
      <c r="M358" s="238">
        <v>3950</v>
      </c>
      <c r="N358" s="238">
        <v>14</v>
      </c>
      <c r="O358" s="238">
        <v>55300</v>
      </c>
      <c r="P358" s="682">
        <v>2.8113879003558719</v>
      </c>
      <c r="Q358" s="713">
        <v>3950</v>
      </c>
    </row>
    <row r="359" spans="1:17" ht="14.4" customHeight="1" x14ac:dyDescent="0.3">
      <c r="A359" s="680" t="s">
        <v>528</v>
      </c>
      <c r="B359" s="671" t="s">
        <v>3551</v>
      </c>
      <c r="C359" s="671" t="s">
        <v>3450</v>
      </c>
      <c r="D359" s="671" t="s">
        <v>4102</v>
      </c>
      <c r="E359" s="671" t="s">
        <v>4103</v>
      </c>
      <c r="F359" s="238">
        <v>36</v>
      </c>
      <c r="G359" s="238">
        <v>0</v>
      </c>
      <c r="H359" s="238"/>
      <c r="I359" s="238">
        <v>0</v>
      </c>
      <c r="J359" s="238">
        <v>47</v>
      </c>
      <c r="K359" s="238">
        <v>0</v>
      </c>
      <c r="L359" s="238"/>
      <c r="M359" s="238">
        <v>0</v>
      </c>
      <c r="N359" s="238">
        <v>46</v>
      </c>
      <c r="O359" s="238">
        <v>0</v>
      </c>
      <c r="P359" s="682"/>
      <c r="Q359" s="713">
        <v>0</v>
      </c>
    </row>
    <row r="360" spans="1:17" ht="14.4" customHeight="1" x14ac:dyDescent="0.3">
      <c r="A360" s="680" t="s">
        <v>528</v>
      </c>
      <c r="B360" s="671" t="s">
        <v>3551</v>
      </c>
      <c r="C360" s="671" t="s">
        <v>3450</v>
      </c>
      <c r="D360" s="671" t="s">
        <v>3521</v>
      </c>
      <c r="E360" s="671" t="s">
        <v>3522</v>
      </c>
      <c r="F360" s="238"/>
      <c r="G360" s="238"/>
      <c r="H360" s="238"/>
      <c r="I360" s="238"/>
      <c r="J360" s="238">
        <v>1</v>
      </c>
      <c r="K360" s="238">
        <v>694</v>
      </c>
      <c r="L360" s="238"/>
      <c r="M360" s="238">
        <v>694</v>
      </c>
      <c r="N360" s="238">
        <v>1</v>
      </c>
      <c r="O360" s="238">
        <v>694</v>
      </c>
      <c r="P360" s="682"/>
      <c r="Q360" s="713">
        <v>694</v>
      </c>
    </row>
    <row r="361" spans="1:17" ht="14.4" customHeight="1" x14ac:dyDescent="0.3">
      <c r="A361" s="680" t="s">
        <v>528</v>
      </c>
      <c r="B361" s="671" t="s">
        <v>3551</v>
      </c>
      <c r="C361" s="671" t="s">
        <v>3450</v>
      </c>
      <c r="D361" s="671" t="s">
        <v>4104</v>
      </c>
      <c r="E361" s="671" t="s">
        <v>4105</v>
      </c>
      <c r="F361" s="238">
        <v>5</v>
      </c>
      <c r="G361" s="238">
        <v>23205</v>
      </c>
      <c r="H361" s="238">
        <v>1</v>
      </c>
      <c r="I361" s="238">
        <v>4641</v>
      </c>
      <c r="J361" s="238">
        <v>7</v>
      </c>
      <c r="K361" s="238">
        <v>32571</v>
      </c>
      <c r="L361" s="238">
        <v>1.4036199095022623</v>
      </c>
      <c r="M361" s="238">
        <v>4653</v>
      </c>
      <c r="N361" s="238">
        <v>8</v>
      </c>
      <c r="O361" s="238">
        <v>37224</v>
      </c>
      <c r="P361" s="682">
        <v>1.6041370394311572</v>
      </c>
      <c r="Q361" s="713">
        <v>4653</v>
      </c>
    </row>
    <row r="362" spans="1:17" ht="14.4" customHeight="1" x14ac:dyDescent="0.3">
      <c r="A362" s="680" t="s">
        <v>528</v>
      </c>
      <c r="B362" s="671" t="s">
        <v>3551</v>
      </c>
      <c r="C362" s="671" t="s">
        <v>3450</v>
      </c>
      <c r="D362" s="671" t="s">
        <v>4106</v>
      </c>
      <c r="E362" s="671" t="s">
        <v>4107</v>
      </c>
      <c r="F362" s="238">
        <v>35</v>
      </c>
      <c r="G362" s="238">
        <v>228620</v>
      </c>
      <c r="H362" s="238">
        <v>1</v>
      </c>
      <c r="I362" s="238">
        <v>6532</v>
      </c>
      <c r="J362" s="238">
        <v>39</v>
      </c>
      <c r="K362" s="238">
        <v>255645</v>
      </c>
      <c r="L362" s="238">
        <v>1.1182092555331993</v>
      </c>
      <c r="M362" s="238">
        <v>6555</v>
      </c>
      <c r="N362" s="238">
        <v>42</v>
      </c>
      <c r="O362" s="238">
        <v>275310</v>
      </c>
      <c r="P362" s="682">
        <v>1.204225352112676</v>
      </c>
      <c r="Q362" s="713">
        <v>6555</v>
      </c>
    </row>
    <row r="363" spans="1:17" ht="14.4" customHeight="1" x14ac:dyDescent="0.3">
      <c r="A363" s="680" t="s">
        <v>528</v>
      </c>
      <c r="B363" s="671" t="s">
        <v>3551</v>
      </c>
      <c r="C363" s="671" t="s">
        <v>3450</v>
      </c>
      <c r="D363" s="671" t="s">
        <v>4108</v>
      </c>
      <c r="E363" s="671" t="s">
        <v>4109</v>
      </c>
      <c r="F363" s="238">
        <v>16</v>
      </c>
      <c r="G363" s="238">
        <v>1774</v>
      </c>
      <c r="H363" s="238">
        <v>1</v>
      </c>
      <c r="I363" s="238">
        <v>110.875</v>
      </c>
      <c r="J363" s="238">
        <v>8</v>
      </c>
      <c r="K363" s="238">
        <v>896</v>
      </c>
      <c r="L363" s="238">
        <v>0.50507328072153324</v>
      </c>
      <c r="M363" s="238">
        <v>112</v>
      </c>
      <c r="N363" s="238">
        <v>5</v>
      </c>
      <c r="O363" s="238">
        <v>560</v>
      </c>
      <c r="P363" s="682">
        <v>0.3156708004509583</v>
      </c>
      <c r="Q363" s="713">
        <v>112</v>
      </c>
    </row>
    <row r="364" spans="1:17" ht="14.4" customHeight="1" x14ac:dyDescent="0.3">
      <c r="A364" s="680" t="s">
        <v>528</v>
      </c>
      <c r="B364" s="671" t="s">
        <v>3551</v>
      </c>
      <c r="C364" s="671" t="s">
        <v>3450</v>
      </c>
      <c r="D364" s="671" t="s">
        <v>4110</v>
      </c>
      <c r="E364" s="671" t="s">
        <v>4111</v>
      </c>
      <c r="F364" s="238">
        <v>1</v>
      </c>
      <c r="G364" s="238">
        <v>4239</v>
      </c>
      <c r="H364" s="238">
        <v>1</v>
      </c>
      <c r="I364" s="238">
        <v>4239</v>
      </c>
      <c r="J364" s="238"/>
      <c r="K364" s="238"/>
      <c r="L364" s="238"/>
      <c r="M364" s="238"/>
      <c r="N364" s="238"/>
      <c r="O364" s="238"/>
      <c r="P364" s="682"/>
      <c r="Q364" s="713"/>
    </row>
    <row r="365" spans="1:17" ht="14.4" customHeight="1" x14ac:dyDescent="0.3">
      <c r="A365" s="680" t="s">
        <v>528</v>
      </c>
      <c r="B365" s="671" t="s">
        <v>3551</v>
      </c>
      <c r="C365" s="671" t="s">
        <v>3450</v>
      </c>
      <c r="D365" s="671" t="s">
        <v>4112</v>
      </c>
      <c r="E365" s="671" t="s">
        <v>4113</v>
      </c>
      <c r="F365" s="238"/>
      <c r="G365" s="238"/>
      <c r="H365" s="238"/>
      <c r="I365" s="238"/>
      <c r="J365" s="238">
        <v>1</v>
      </c>
      <c r="K365" s="238">
        <v>3585</v>
      </c>
      <c r="L365" s="238"/>
      <c r="M365" s="238">
        <v>3585</v>
      </c>
      <c r="N365" s="238">
        <v>2</v>
      </c>
      <c r="O365" s="238">
        <v>7210</v>
      </c>
      <c r="P365" s="682"/>
      <c r="Q365" s="713">
        <v>3605</v>
      </c>
    </row>
    <row r="366" spans="1:17" ht="14.4" customHeight="1" x14ac:dyDescent="0.3">
      <c r="A366" s="680" t="s">
        <v>528</v>
      </c>
      <c r="B366" s="671" t="s">
        <v>3551</v>
      </c>
      <c r="C366" s="671" t="s">
        <v>3450</v>
      </c>
      <c r="D366" s="671" t="s">
        <v>4114</v>
      </c>
      <c r="E366" s="671" t="s">
        <v>4115</v>
      </c>
      <c r="F366" s="238">
        <v>2</v>
      </c>
      <c r="G366" s="238">
        <v>3524</v>
      </c>
      <c r="H366" s="238">
        <v>1</v>
      </c>
      <c r="I366" s="238">
        <v>1762</v>
      </c>
      <c r="J366" s="238">
        <v>1</v>
      </c>
      <c r="K366" s="238">
        <v>1769</v>
      </c>
      <c r="L366" s="238">
        <v>0.5019863791146425</v>
      </c>
      <c r="M366" s="238">
        <v>1769</v>
      </c>
      <c r="N366" s="238"/>
      <c r="O366" s="238"/>
      <c r="P366" s="682"/>
      <c r="Q366" s="713"/>
    </row>
    <row r="367" spans="1:17" ht="14.4" customHeight="1" x14ac:dyDescent="0.3">
      <c r="A367" s="680" t="s">
        <v>528</v>
      </c>
      <c r="B367" s="671" t="s">
        <v>3551</v>
      </c>
      <c r="C367" s="671" t="s">
        <v>3450</v>
      </c>
      <c r="D367" s="671" t="s">
        <v>3525</v>
      </c>
      <c r="E367" s="671" t="s">
        <v>3526</v>
      </c>
      <c r="F367" s="238">
        <v>1</v>
      </c>
      <c r="G367" s="238">
        <v>1273</v>
      </c>
      <c r="H367" s="238">
        <v>1</v>
      </c>
      <c r="I367" s="238">
        <v>1273</v>
      </c>
      <c r="J367" s="238"/>
      <c r="K367" s="238"/>
      <c r="L367" s="238"/>
      <c r="M367" s="238"/>
      <c r="N367" s="238"/>
      <c r="O367" s="238"/>
      <c r="P367" s="682"/>
      <c r="Q367" s="713"/>
    </row>
    <row r="368" spans="1:17" ht="14.4" customHeight="1" x14ac:dyDescent="0.3">
      <c r="A368" s="680" t="s">
        <v>528</v>
      </c>
      <c r="B368" s="671" t="s">
        <v>3551</v>
      </c>
      <c r="C368" s="671" t="s">
        <v>3450</v>
      </c>
      <c r="D368" s="671" t="s">
        <v>3527</v>
      </c>
      <c r="E368" s="671" t="s">
        <v>3528</v>
      </c>
      <c r="F368" s="238">
        <v>5</v>
      </c>
      <c r="G368" s="238">
        <v>800</v>
      </c>
      <c r="H368" s="238">
        <v>1</v>
      </c>
      <c r="I368" s="238">
        <v>160</v>
      </c>
      <c r="J368" s="238">
        <v>10</v>
      </c>
      <c r="K368" s="238">
        <v>1609</v>
      </c>
      <c r="L368" s="238">
        <v>2.01125</v>
      </c>
      <c r="M368" s="238">
        <v>160.9</v>
      </c>
      <c r="N368" s="238"/>
      <c r="O368" s="238"/>
      <c r="P368" s="682"/>
      <c r="Q368" s="713"/>
    </row>
    <row r="369" spans="1:17" ht="14.4" customHeight="1" x14ac:dyDescent="0.3">
      <c r="A369" s="680" t="s">
        <v>528</v>
      </c>
      <c r="B369" s="671" t="s">
        <v>3551</v>
      </c>
      <c r="C369" s="671" t="s">
        <v>3450</v>
      </c>
      <c r="D369" s="671" t="s">
        <v>3529</v>
      </c>
      <c r="E369" s="671" t="s">
        <v>3530</v>
      </c>
      <c r="F369" s="238">
        <v>5</v>
      </c>
      <c r="G369" s="238">
        <v>2385</v>
      </c>
      <c r="H369" s="238">
        <v>1</v>
      </c>
      <c r="I369" s="238">
        <v>477</v>
      </c>
      <c r="J369" s="238">
        <v>10</v>
      </c>
      <c r="K369" s="238">
        <v>4800</v>
      </c>
      <c r="L369" s="238">
        <v>2.0125786163522013</v>
      </c>
      <c r="M369" s="238">
        <v>480</v>
      </c>
      <c r="N369" s="238"/>
      <c r="O369" s="238"/>
      <c r="P369" s="682"/>
      <c r="Q369" s="713"/>
    </row>
    <row r="370" spans="1:17" ht="14.4" customHeight="1" x14ac:dyDescent="0.3">
      <c r="A370" s="680" t="s">
        <v>528</v>
      </c>
      <c r="B370" s="671" t="s">
        <v>3551</v>
      </c>
      <c r="C370" s="671" t="s">
        <v>3450</v>
      </c>
      <c r="D370" s="671" t="s">
        <v>4116</v>
      </c>
      <c r="E370" s="671" t="s">
        <v>4117</v>
      </c>
      <c r="F370" s="238"/>
      <c r="G370" s="238"/>
      <c r="H370" s="238"/>
      <c r="I370" s="238"/>
      <c r="J370" s="238">
        <v>2</v>
      </c>
      <c r="K370" s="238">
        <v>7834</v>
      </c>
      <c r="L370" s="238"/>
      <c r="M370" s="238">
        <v>3917</v>
      </c>
      <c r="N370" s="238">
        <v>1</v>
      </c>
      <c r="O370" s="238">
        <v>3917</v>
      </c>
      <c r="P370" s="682"/>
      <c r="Q370" s="713">
        <v>3917</v>
      </c>
    </row>
    <row r="371" spans="1:17" ht="14.4" customHeight="1" x14ac:dyDescent="0.3">
      <c r="A371" s="680" t="s">
        <v>528</v>
      </c>
      <c r="B371" s="671" t="s">
        <v>3551</v>
      </c>
      <c r="C371" s="671" t="s">
        <v>3450</v>
      </c>
      <c r="D371" s="671" t="s">
        <v>4118</v>
      </c>
      <c r="E371" s="671" t="s">
        <v>4119</v>
      </c>
      <c r="F371" s="238"/>
      <c r="G371" s="238"/>
      <c r="H371" s="238"/>
      <c r="I371" s="238"/>
      <c r="J371" s="238"/>
      <c r="K371" s="238"/>
      <c r="L371" s="238"/>
      <c r="M371" s="238"/>
      <c r="N371" s="238">
        <v>1</v>
      </c>
      <c r="O371" s="238">
        <v>5399</v>
      </c>
      <c r="P371" s="682"/>
      <c r="Q371" s="713">
        <v>5399</v>
      </c>
    </row>
    <row r="372" spans="1:17" ht="14.4" customHeight="1" x14ac:dyDescent="0.3">
      <c r="A372" s="680" t="s">
        <v>528</v>
      </c>
      <c r="B372" s="671" t="s">
        <v>3551</v>
      </c>
      <c r="C372" s="671" t="s">
        <v>3450</v>
      </c>
      <c r="D372" s="671" t="s">
        <v>4120</v>
      </c>
      <c r="E372" s="671" t="s">
        <v>4121</v>
      </c>
      <c r="F372" s="238"/>
      <c r="G372" s="238"/>
      <c r="H372" s="238"/>
      <c r="I372" s="238"/>
      <c r="J372" s="238"/>
      <c r="K372" s="238"/>
      <c r="L372" s="238"/>
      <c r="M372" s="238"/>
      <c r="N372" s="238">
        <v>1</v>
      </c>
      <c r="O372" s="238">
        <v>2443</v>
      </c>
      <c r="P372" s="682"/>
      <c r="Q372" s="713">
        <v>2443</v>
      </c>
    </row>
    <row r="373" spans="1:17" ht="14.4" customHeight="1" x14ac:dyDescent="0.3">
      <c r="A373" s="680" t="s">
        <v>528</v>
      </c>
      <c r="B373" s="671" t="s">
        <v>3551</v>
      </c>
      <c r="C373" s="671" t="s">
        <v>3450</v>
      </c>
      <c r="D373" s="671" t="s">
        <v>3531</v>
      </c>
      <c r="E373" s="671" t="s">
        <v>3532</v>
      </c>
      <c r="F373" s="238"/>
      <c r="G373" s="238"/>
      <c r="H373" s="238"/>
      <c r="I373" s="238"/>
      <c r="J373" s="238">
        <v>3</v>
      </c>
      <c r="K373" s="238">
        <v>10497</v>
      </c>
      <c r="L373" s="238"/>
      <c r="M373" s="238">
        <v>3499</v>
      </c>
      <c r="N373" s="238">
        <v>7</v>
      </c>
      <c r="O373" s="238">
        <v>24493</v>
      </c>
      <c r="P373" s="682"/>
      <c r="Q373" s="713">
        <v>3499</v>
      </c>
    </row>
    <row r="374" spans="1:17" ht="14.4" customHeight="1" x14ac:dyDescent="0.3">
      <c r="A374" s="680" t="s">
        <v>528</v>
      </c>
      <c r="B374" s="671" t="s">
        <v>3551</v>
      </c>
      <c r="C374" s="671" t="s">
        <v>3450</v>
      </c>
      <c r="D374" s="671" t="s">
        <v>4122</v>
      </c>
      <c r="E374" s="671" t="s">
        <v>4123</v>
      </c>
      <c r="F374" s="238">
        <v>21</v>
      </c>
      <c r="G374" s="238">
        <v>0</v>
      </c>
      <c r="H374" s="238"/>
      <c r="I374" s="238">
        <v>0</v>
      </c>
      <c r="J374" s="238">
        <v>41</v>
      </c>
      <c r="K374" s="238">
        <v>0</v>
      </c>
      <c r="L374" s="238"/>
      <c r="M374" s="238">
        <v>0</v>
      </c>
      <c r="N374" s="238">
        <v>20</v>
      </c>
      <c r="O374" s="238">
        <v>0</v>
      </c>
      <c r="P374" s="682"/>
      <c r="Q374" s="713">
        <v>0</v>
      </c>
    </row>
    <row r="375" spans="1:17" ht="14.4" customHeight="1" x14ac:dyDescent="0.3">
      <c r="A375" s="680" t="s">
        <v>528</v>
      </c>
      <c r="B375" s="671" t="s">
        <v>3551</v>
      </c>
      <c r="C375" s="671" t="s">
        <v>3450</v>
      </c>
      <c r="D375" s="671" t="s">
        <v>4124</v>
      </c>
      <c r="E375" s="671" t="s">
        <v>4125</v>
      </c>
      <c r="F375" s="238">
        <v>1</v>
      </c>
      <c r="G375" s="238">
        <v>2776</v>
      </c>
      <c r="H375" s="238">
        <v>1</v>
      </c>
      <c r="I375" s="238">
        <v>2776</v>
      </c>
      <c r="J375" s="238"/>
      <c r="K375" s="238"/>
      <c r="L375" s="238"/>
      <c r="M375" s="238"/>
      <c r="N375" s="238"/>
      <c r="O375" s="238"/>
      <c r="P375" s="682"/>
      <c r="Q375" s="713"/>
    </row>
    <row r="376" spans="1:17" ht="14.4" customHeight="1" x14ac:dyDescent="0.3">
      <c r="A376" s="680" t="s">
        <v>528</v>
      </c>
      <c r="B376" s="671" t="s">
        <v>3551</v>
      </c>
      <c r="C376" s="671" t="s">
        <v>3450</v>
      </c>
      <c r="D376" s="671" t="s">
        <v>4126</v>
      </c>
      <c r="E376" s="671" t="s">
        <v>4127</v>
      </c>
      <c r="F376" s="238">
        <v>1</v>
      </c>
      <c r="G376" s="238">
        <v>3740</v>
      </c>
      <c r="H376" s="238">
        <v>1</v>
      </c>
      <c r="I376" s="238">
        <v>3740</v>
      </c>
      <c r="J376" s="238"/>
      <c r="K376" s="238"/>
      <c r="L376" s="238"/>
      <c r="M376" s="238"/>
      <c r="N376" s="238"/>
      <c r="O376" s="238"/>
      <c r="P376" s="682"/>
      <c r="Q376" s="713"/>
    </row>
    <row r="377" spans="1:17" ht="14.4" customHeight="1" x14ac:dyDescent="0.3">
      <c r="A377" s="680" t="s">
        <v>528</v>
      </c>
      <c r="B377" s="671" t="s">
        <v>3551</v>
      </c>
      <c r="C377" s="671" t="s">
        <v>3450</v>
      </c>
      <c r="D377" s="671" t="s">
        <v>4128</v>
      </c>
      <c r="E377" s="671" t="s">
        <v>4129</v>
      </c>
      <c r="F377" s="238"/>
      <c r="G377" s="238"/>
      <c r="H377" s="238"/>
      <c r="I377" s="238"/>
      <c r="J377" s="238">
        <v>1</v>
      </c>
      <c r="K377" s="238">
        <v>962</v>
      </c>
      <c r="L377" s="238"/>
      <c r="M377" s="238">
        <v>962</v>
      </c>
      <c r="N377" s="238"/>
      <c r="O377" s="238"/>
      <c r="P377" s="682"/>
      <c r="Q377" s="713"/>
    </row>
    <row r="378" spans="1:17" ht="14.4" customHeight="1" x14ac:dyDescent="0.3">
      <c r="A378" s="680" t="s">
        <v>528</v>
      </c>
      <c r="B378" s="671" t="s">
        <v>3551</v>
      </c>
      <c r="C378" s="671" t="s">
        <v>3450</v>
      </c>
      <c r="D378" s="671" t="s">
        <v>3533</v>
      </c>
      <c r="E378" s="671" t="s">
        <v>3534</v>
      </c>
      <c r="F378" s="238"/>
      <c r="G378" s="238"/>
      <c r="H378" s="238"/>
      <c r="I378" s="238"/>
      <c r="J378" s="238">
        <v>1</v>
      </c>
      <c r="K378" s="238">
        <v>298</v>
      </c>
      <c r="L378" s="238"/>
      <c r="M378" s="238">
        <v>298</v>
      </c>
      <c r="N378" s="238"/>
      <c r="O378" s="238"/>
      <c r="P378" s="682"/>
      <c r="Q378" s="713"/>
    </row>
    <row r="379" spans="1:17" ht="14.4" customHeight="1" x14ac:dyDescent="0.3">
      <c r="A379" s="680" t="s">
        <v>528</v>
      </c>
      <c r="B379" s="671" t="s">
        <v>3551</v>
      </c>
      <c r="C379" s="671" t="s">
        <v>3450</v>
      </c>
      <c r="D379" s="671" t="s">
        <v>4130</v>
      </c>
      <c r="E379" s="671" t="s">
        <v>4131</v>
      </c>
      <c r="F379" s="238">
        <v>59</v>
      </c>
      <c r="G379" s="238">
        <v>38704</v>
      </c>
      <c r="H379" s="238">
        <v>1</v>
      </c>
      <c r="I379" s="238">
        <v>656</v>
      </c>
      <c r="J379" s="238">
        <v>52</v>
      </c>
      <c r="K379" s="238">
        <v>34424</v>
      </c>
      <c r="L379" s="238">
        <v>0.88941711451012817</v>
      </c>
      <c r="M379" s="238">
        <v>662</v>
      </c>
      <c r="N379" s="238">
        <v>34</v>
      </c>
      <c r="O379" s="238">
        <v>22508</v>
      </c>
      <c r="P379" s="682">
        <v>0.58154195948739151</v>
      </c>
      <c r="Q379" s="713">
        <v>662</v>
      </c>
    </row>
    <row r="380" spans="1:17" ht="14.4" customHeight="1" x14ac:dyDescent="0.3">
      <c r="A380" s="680" t="s">
        <v>528</v>
      </c>
      <c r="B380" s="671" t="s">
        <v>3551</v>
      </c>
      <c r="C380" s="671" t="s">
        <v>3450</v>
      </c>
      <c r="D380" s="671" t="s">
        <v>3535</v>
      </c>
      <c r="E380" s="671" t="s">
        <v>3536</v>
      </c>
      <c r="F380" s="238">
        <v>2</v>
      </c>
      <c r="G380" s="238">
        <v>962</v>
      </c>
      <c r="H380" s="238">
        <v>1</v>
      </c>
      <c r="I380" s="238">
        <v>481</v>
      </c>
      <c r="J380" s="238">
        <v>3</v>
      </c>
      <c r="K380" s="238">
        <v>1452</v>
      </c>
      <c r="L380" s="238">
        <v>1.5093555093555093</v>
      </c>
      <c r="M380" s="238">
        <v>484</v>
      </c>
      <c r="N380" s="238">
        <v>5</v>
      </c>
      <c r="O380" s="238">
        <v>2420</v>
      </c>
      <c r="P380" s="682">
        <v>2.5155925155925156</v>
      </c>
      <c r="Q380" s="713">
        <v>484</v>
      </c>
    </row>
    <row r="381" spans="1:17" ht="14.4" customHeight="1" x14ac:dyDescent="0.3">
      <c r="A381" s="680" t="s">
        <v>528</v>
      </c>
      <c r="B381" s="671" t="s">
        <v>3551</v>
      </c>
      <c r="C381" s="671" t="s">
        <v>3450</v>
      </c>
      <c r="D381" s="671" t="s">
        <v>4132</v>
      </c>
      <c r="E381" s="671" t="s">
        <v>4133</v>
      </c>
      <c r="F381" s="238"/>
      <c r="G381" s="238"/>
      <c r="H381" s="238"/>
      <c r="I381" s="238"/>
      <c r="J381" s="238">
        <v>1</v>
      </c>
      <c r="K381" s="238">
        <v>2173</v>
      </c>
      <c r="L381" s="238"/>
      <c r="M381" s="238">
        <v>2173</v>
      </c>
      <c r="N381" s="238"/>
      <c r="O381" s="238"/>
      <c r="P381" s="682"/>
      <c r="Q381" s="713"/>
    </row>
    <row r="382" spans="1:17" ht="14.4" customHeight="1" x14ac:dyDescent="0.3">
      <c r="A382" s="680" t="s">
        <v>528</v>
      </c>
      <c r="B382" s="671" t="s">
        <v>3551</v>
      </c>
      <c r="C382" s="671" t="s">
        <v>3450</v>
      </c>
      <c r="D382" s="671" t="s">
        <v>3541</v>
      </c>
      <c r="E382" s="671" t="s">
        <v>3542</v>
      </c>
      <c r="F382" s="238">
        <v>1</v>
      </c>
      <c r="G382" s="238">
        <v>308</v>
      </c>
      <c r="H382" s="238">
        <v>1</v>
      </c>
      <c r="I382" s="238">
        <v>308</v>
      </c>
      <c r="J382" s="238">
        <v>2</v>
      </c>
      <c r="K382" s="238">
        <v>622</v>
      </c>
      <c r="L382" s="238">
        <v>2.0194805194805197</v>
      </c>
      <c r="M382" s="238">
        <v>311</v>
      </c>
      <c r="N382" s="238">
        <v>3</v>
      </c>
      <c r="O382" s="238">
        <v>933</v>
      </c>
      <c r="P382" s="682">
        <v>3.029220779220779</v>
      </c>
      <c r="Q382" s="713">
        <v>311</v>
      </c>
    </row>
    <row r="383" spans="1:17" ht="14.4" customHeight="1" x14ac:dyDescent="0.3">
      <c r="A383" s="680" t="s">
        <v>528</v>
      </c>
      <c r="B383" s="671" t="s">
        <v>3551</v>
      </c>
      <c r="C383" s="671" t="s">
        <v>3450</v>
      </c>
      <c r="D383" s="671" t="s">
        <v>3543</v>
      </c>
      <c r="E383" s="671" t="s">
        <v>3544</v>
      </c>
      <c r="F383" s="238">
        <v>1</v>
      </c>
      <c r="G383" s="238">
        <v>1637</v>
      </c>
      <c r="H383" s="238">
        <v>1</v>
      </c>
      <c r="I383" s="238">
        <v>1637</v>
      </c>
      <c r="J383" s="238">
        <v>2</v>
      </c>
      <c r="K383" s="238">
        <v>3292</v>
      </c>
      <c r="L383" s="238">
        <v>2.0109957238851557</v>
      </c>
      <c r="M383" s="238">
        <v>1646</v>
      </c>
      <c r="N383" s="238"/>
      <c r="O383" s="238"/>
      <c r="P383" s="682"/>
      <c r="Q383" s="713"/>
    </row>
    <row r="384" spans="1:17" ht="14.4" customHeight="1" x14ac:dyDescent="0.3">
      <c r="A384" s="680" t="s">
        <v>528</v>
      </c>
      <c r="B384" s="671" t="s">
        <v>3551</v>
      </c>
      <c r="C384" s="671" t="s">
        <v>3450</v>
      </c>
      <c r="D384" s="671" t="s">
        <v>4134</v>
      </c>
      <c r="E384" s="671" t="s">
        <v>4135</v>
      </c>
      <c r="F384" s="238">
        <v>1</v>
      </c>
      <c r="G384" s="238">
        <v>966</v>
      </c>
      <c r="H384" s="238">
        <v>1</v>
      </c>
      <c r="I384" s="238">
        <v>966</v>
      </c>
      <c r="J384" s="238"/>
      <c r="K384" s="238"/>
      <c r="L384" s="238"/>
      <c r="M384" s="238"/>
      <c r="N384" s="238">
        <v>1</v>
      </c>
      <c r="O384" s="238">
        <v>970</v>
      </c>
      <c r="P384" s="682">
        <v>1.0041407867494825</v>
      </c>
      <c r="Q384" s="713">
        <v>970</v>
      </c>
    </row>
    <row r="385" spans="1:17" ht="14.4" customHeight="1" x14ac:dyDescent="0.3">
      <c r="A385" s="680" t="s">
        <v>528</v>
      </c>
      <c r="B385" s="671" t="s">
        <v>3551</v>
      </c>
      <c r="C385" s="671" t="s">
        <v>3450</v>
      </c>
      <c r="D385" s="671" t="s">
        <v>4136</v>
      </c>
      <c r="E385" s="671" t="s">
        <v>4137</v>
      </c>
      <c r="F385" s="238">
        <v>1</v>
      </c>
      <c r="G385" s="238">
        <v>1477</v>
      </c>
      <c r="H385" s="238">
        <v>1</v>
      </c>
      <c r="I385" s="238">
        <v>1477</v>
      </c>
      <c r="J385" s="238">
        <v>1</v>
      </c>
      <c r="K385" s="238">
        <v>1481</v>
      </c>
      <c r="L385" s="238">
        <v>1.0027081922816521</v>
      </c>
      <c r="M385" s="238">
        <v>1481</v>
      </c>
      <c r="N385" s="238"/>
      <c r="O385" s="238"/>
      <c r="P385" s="682"/>
      <c r="Q385" s="713"/>
    </row>
    <row r="386" spans="1:17" ht="14.4" customHeight="1" x14ac:dyDescent="0.3">
      <c r="A386" s="680" t="s">
        <v>528</v>
      </c>
      <c r="B386" s="671" t="s">
        <v>3551</v>
      </c>
      <c r="C386" s="671" t="s">
        <v>3450</v>
      </c>
      <c r="D386" s="671" t="s">
        <v>4138</v>
      </c>
      <c r="E386" s="671" t="s">
        <v>4139</v>
      </c>
      <c r="F386" s="238"/>
      <c r="G386" s="238"/>
      <c r="H386" s="238"/>
      <c r="I386" s="238"/>
      <c r="J386" s="238">
        <v>1</v>
      </c>
      <c r="K386" s="238">
        <v>4584</v>
      </c>
      <c r="L386" s="238"/>
      <c r="M386" s="238">
        <v>4584</v>
      </c>
      <c r="N386" s="238">
        <v>1</v>
      </c>
      <c r="O386" s="238">
        <v>4584</v>
      </c>
      <c r="P386" s="682"/>
      <c r="Q386" s="713">
        <v>4584</v>
      </c>
    </row>
    <row r="387" spans="1:17" ht="14.4" customHeight="1" x14ac:dyDescent="0.3">
      <c r="A387" s="680" t="s">
        <v>528</v>
      </c>
      <c r="B387" s="671" t="s">
        <v>3551</v>
      </c>
      <c r="C387" s="671" t="s">
        <v>3450</v>
      </c>
      <c r="D387" s="671" t="s">
        <v>4140</v>
      </c>
      <c r="E387" s="671" t="s">
        <v>4141</v>
      </c>
      <c r="F387" s="238">
        <v>1</v>
      </c>
      <c r="G387" s="238">
        <v>807</v>
      </c>
      <c r="H387" s="238">
        <v>1</v>
      </c>
      <c r="I387" s="238">
        <v>807</v>
      </c>
      <c r="J387" s="238">
        <v>2</v>
      </c>
      <c r="K387" s="238">
        <v>1620</v>
      </c>
      <c r="L387" s="238">
        <v>2.007434944237918</v>
      </c>
      <c r="M387" s="238">
        <v>810</v>
      </c>
      <c r="N387" s="238">
        <v>1</v>
      </c>
      <c r="O387" s="238">
        <v>810</v>
      </c>
      <c r="P387" s="682">
        <v>1.003717472118959</v>
      </c>
      <c r="Q387" s="713">
        <v>810</v>
      </c>
    </row>
    <row r="388" spans="1:17" ht="14.4" customHeight="1" x14ac:dyDescent="0.3">
      <c r="A388" s="680" t="s">
        <v>528</v>
      </c>
      <c r="B388" s="671" t="s">
        <v>3551</v>
      </c>
      <c r="C388" s="671" t="s">
        <v>3450</v>
      </c>
      <c r="D388" s="671" t="s">
        <v>4142</v>
      </c>
      <c r="E388" s="671" t="s">
        <v>4143</v>
      </c>
      <c r="F388" s="238"/>
      <c r="G388" s="238"/>
      <c r="H388" s="238"/>
      <c r="I388" s="238"/>
      <c r="J388" s="238">
        <v>1</v>
      </c>
      <c r="K388" s="238">
        <v>3893</v>
      </c>
      <c r="L388" s="238"/>
      <c r="M388" s="238">
        <v>3893</v>
      </c>
      <c r="N388" s="238"/>
      <c r="O388" s="238"/>
      <c r="P388" s="682"/>
      <c r="Q388" s="713"/>
    </row>
    <row r="389" spans="1:17" ht="14.4" customHeight="1" x14ac:dyDescent="0.3">
      <c r="A389" s="680" t="s">
        <v>528</v>
      </c>
      <c r="B389" s="671" t="s">
        <v>3551</v>
      </c>
      <c r="C389" s="671" t="s">
        <v>3450</v>
      </c>
      <c r="D389" s="671" t="s">
        <v>4144</v>
      </c>
      <c r="E389" s="671" t="s">
        <v>4145</v>
      </c>
      <c r="F389" s="238"/>
      <c r="G389" s="238"/>
      <c r="H389" s="238"/>
      <c r="I389" s="238"/>
      <c r="J389" s="238">
        <v>1</v>
      </c>
      <c r="K389" s="238">
        <v>1310</v>
      </c>
      <c r="L389" s="238"/>
      <c r="M389" s="238">
        <v>1310</v>
      </c>
      <c r="N389" s="238"/>
      <c r="O389" s="238"/>
      <c r="P389" s="682"/>
      <c r="Q389" s="713"/>
    </row>
    <row r="390" spans="1:17" ht="14.4" customHeight="1" x14ac:dyDescent="0.3">
      <c r="A390" s="680" t="s">
        <v>528</v>
      </c>
      <c r="B390" s="671" t="s">
        <v>3551</v>
      </c>
      <c r="C390" s="671" t="s">
        <v>3450</v>
      </c>
      <c r="D390" s="671" t="s">
        <v>4146</v>
      </c>
      <c r="E390" s="671" t="s">
        <v>4147</v>
      </c>
      <c r="F390" s="238">
        <v>1</v>
      </c>
      <c r="G390" s="238">
        <v>2272</v>
      </c>
      <c r="H390" s="238">
        <v>1</v>
      </c>
      <c r="I390" s="238">
        <v>2272</v>
      </c>
      <c r="J390" s="238">
        <v>3</v>
      </c>
      <c r="K390" s="238">
        <v>6852</v>
      </c>
      <c r="L390" s="238">
        <v>3.015845070422535</v>
      </c>
      <c r="M390" s="238">
        <v>2284</v>
      </c>
      <c r="N390" s="238"/>
      <c r="O390" s="238"/>
      <c r="P390" s="682"/>
      <c r="Q390" s="713"/>
    </row>
    <row r="391" spans="1:17" ht="14.4" customHeight="1" x14ac:dyDescent="0.3">
      <c r="A391" s="680" t="s">
        <v>528</v>
      </c>
      <c r="B391" s="671" t="s">
        <v>3551</v>
      </c>
      <c r="C391" s="671" t="s">
        <v>3450</v>
      </c>
      <c r="D391" s="671" t="s">
        <v>3582</v>
      </c>
      <c r="E391" s="671" t="s">
        <v>3583</v>
      </c>
      <c r="F391" s="238">
        <v>6</v>
      </c>
      <c r="G391" s="238">
        <v>14880</v>
      </c>
      <c r="H391" s="238">
        <v>1</v>
      </c>
      <c r="I391" s="238">
        <v>2480</v>
      </c>
      <c r="J391" s="238">
        <v>1</v>
      </c>
      <c r="K391" s="238">
        <v>2489</v>
      </c>
      <c r="L391" s="238">
        <v>0.16727150537634408</v>
      </c>
      <c r="M391" s="238">
        <v>2489</v>
      </c>
      <c r="N391" s="238">
        <v>1</v>
      </c>
      <c r="O391" s="238">
        <v>2489</v>
      </c>
      <c r="P391" s="682">
        <v>0.16727150537634408</v>
      </c>
      <c r="Q391" s="713">
        <v>2489</v>
      </c>
    </row>
    <row r="392" spans="1:17" ht="14.4" customHeight="1" x14ac:dyDescent="0.3">
      <c r="A392" s="680" t="s">
        <v>528</v>
      </c>
      <c r="B392" s="671" t="s">
        <v>3551</v>
      </c>
      <c r="C392" s="671" t="s">
        <v>3450</v>
      </c>
      <c r="D392" s="671" t="s">
        <v>4148</v>
      </c>
      <c r="E392" s="671" t="s">
        <v>4149</v>
      </c>
      <c r="F392" s="238"/>
      <c r="G392" s="238"/>
      <c r="H392" s="238"/>
      <c r="I392" s="238"/>
      <c r="J392" s="238">
        <v>1</v>
      </c>
      <c r="K392" s="238">
        <v>2284</v>
      </c>
      <c r="L392" s="238"/>
      <c r="M392" s="238">
        <v>2284</v>
      </c>
      <c r="N392" s="238">
        <v>1</v>
      </c>
      <c r="O392" s="238">
        <v>2284</v>
      </c>
      <c r="P392" s="682"/>
      <c r="Q392" s="713">
        <v>2284</v>
      </c>
    </row>
    <row r="393" spans="1:17" ht="14.4" customHeight="1" x14ac:dyDescent="0.3">
      <c r="A393" s="680" t="s">
        <v>528</v>
      </c>
      <c r="B393" s="671" t="s">
        <v>3551</v>
      </c>
      <c r="C393" s="671" t="s">
        <v>3450</v>
      </c>
      <c r="D393" s="671" t="s">
        <v>3545</v>
      </c>
      <c r="E393" s="671" t="s">
        <v>3546</v>
      </c>
      <c r="F393" s="238"/>
      <c r="G393" s="238"/>
      <c r="H393" s="238"/>
      <c r="I393" s="238"/>
      <c r="J393" s="238"/>
      <c r="K393" s="238"/>
      <c r="L393" s="238"/>
      <c r="M393" s="238"/>
      <c r="N393" s="238">
        <v>2</v>
      </c>
      <c r="O393" s="238">
        <v>1646</v>
      </c>
      <c r="P393" s="682"/>
      <c r="Q393" s="713">
        <v>823</v>
      </c>
    </row>
    <row r="394" spans="1:17" ht="14.4" customHeight="1" x14ac:dyDescent="0.3">
      <c r="A394" s="680" t="s">
        <v>528</v>
      </c>
      <c r="B394" s="671" t="s">
        <v>3551</v>
      </c>
      <c r="C394" s="671" t="s">
        <v>3450</v>
      </c>
      <c r="D394" s="671" t="s">
        <v>4150</v>
      </c>
      <c r="E394" s="671" t="s">
        <v>4151</v>
      </c>
      <c r="F394" s="238">
        <v>10</v>
      </c>
      <c r="G394" s="238">
        <v>146920</v>
      </c>
      <c r="H394" s="238">
        <v>1</v>
      </c>
      <c r="I394" s="238">
        <v>14692</v>
      </c>
      <c r="J394" s="238">
        <v>13</v>
      </c>
      <c r="K394" s="238">
        <v>191438</v>
      </c>
      <c r="L394" s="238">
        <v>1.3030084399673292</v>
      </c>
      <c r="M394" s="238">
        <v>14726</v>
      </c>
      <c r="N394" s="238">
        <v>10</v>
      </c>
      <c r="O394" s="238">
        <v>147260</v>
      </c>
      <c r="P394" s="682">
        <v>1.0023141845902532</v>
      </c>
      <c r="Q394" s="713">
        <v>14726</v>
      </c>
    </row>
    <row r="395" spans="1:17" ht="14.4" customHeight="1" x14ac:dyDescent="0.3">
      <c r="A395" s="680" t="s">
        <v>528</v>
      </c>
      <c r="B395" s="671" t="s">
        <v>3551</v>
      </c>
      <c r="C395" s="671" t="s">
        <v>3450</v>
      </c>
      <c r="D395" s="671" t="s">
        <v>4152</v>
      </c>
      <c r="E395" s="671" t="s">
        <v>4153</v>
      </c>
      <c r="F395" s="238"/>
      <c r="G395" s="238"/>
      <c r="H395" s="238"/>
      <c r="I395" s="238"/>
      <c r="J395" s="238">
        <v>35</v>
      </c>
      <c r="K395" s="238">
        <v>0</v>
      </c>
      <c r="L395" s="238"/>
      <c r="M395" s="238">
        <v>0</v>
      </c>
      <c r="N395" s="238">
        <v>63</v>
      </c>
      <c r="O395" s="238">
        <v>0</v>
      </c>
      <c r="P395" s="682"/>
      <c r="Q395" s="713">
        <v>0</v>
      </c>
    </row>
    <row r="396" spans="1:17" ht="14.4" customHeight="1" x14ac:dyDescent="0.3">
      <c r="A396" s="680" t="s">
        <v>528</v>
      </c>
      <c r="B396" s="671" t="s">
        <v>3551</v>
      </c>
      <c r="C396" s="671" t="s">
        <v>3450</v>
      </c>
      <c r="D396" s="671" t="s">
        <v>4154</v>
      </c>
      <c r="E396" s="671" t="s">
        <v>4155</v>
      </c>
      <c r="F396" s="238"/>
      <c r="G396" s="238"/>
      <c r="H396" s="238"/>
      <c r="I396" s="238"/>
      <c r="J396" s="238">
        <v>2</v>
      </c>
      <c r="K396" s="238">
        <v>4880</v>
      </c>
      <c r="L396" s="238"/>
      <c r="M396" s="238">
        <v>2440</v>
      </c>
      <c r="N396" s="238">
        <v>2</v>
      </c>
      <c r="O396" s="238">
        <v>4880</v>
      </c>
      <c r="P396" s="682"/>
      <c r="Q396" s="713">
        <v>2440</v>
      </c>
    </row>
    <row r="397" spans="1:17" ht="14.4" customHeight="1" x14ac:dyDescent="0.3">
      <c r="A397" s="680" t="s">
        <v>528</v>
      </c>
      <c r="B397" s="671" t="s">
        <v>3551</v>
      </c>
      <c r="C397" s="671" t="s">
        <v>3450</v>
      </c>
      <c r="D397" s="671" t="s">
        <v>4156</v>
      </c>
      <c r="E397" s="671" t="s">
        <v>4157</v>
      </c>
      <c r="F397" s="238"/>
      <c r="G397" s="238"/>
      <c r="H397" s="238"/>
      <c r="I397" s="238"/>
      <c r="J397" s="238">
        <v>1</v>
      </c>
      <c r="K397" s="238">
        <v>769</v>
      </c>
      <c r="L397" s="238"/>
      <c r="M397" s="238">
        <v>769</v>
      </c>
      <c r="N397" s="238">
        <v>1</v>
      </c>
      <c r="O397" s="238">
        <v>769</v>
      </c>
      <c r="P397" s="682"/>
      <c r="Q397" s="713">
        <v>769</v>
      </c>
    </row>
    <row r="398" spans="1:17" ht="14.4" customHeight="1" x14ac:dyDescent="0.3">
      <c r="A398" s="680" t="s">
        <v>528</v>
      </c>
      <c r="B398" s="671" t="s">
        <v>3551</v>
      </c>
      <c r="C398" s="671" t="s">
        <v>3450</v>
      </c>
      <c r="D398" s="671" t="s">
        <v>4158</v>
      </c>
      <c r="E398" s="671" t="s">
        <v>4159</v>
      </c>
      <c r="F398" s="238"/>
      <c r="G398" s="238"/>
      <c r="H398" s="238"/>
      <c r="I398" s="238"/>
      <c r="J398" s="238">
        <v>2</v>
      </c>
      <c r="K398" s="238">
        <v>7816</v>
      </c>
      <c r="L398" s="238"/>
      <c r="M398" s="238">
        <v>3908</v>
      </c>
      <c r="N398" s="238">
        <v>2</v>
      </c>
      <c r="O398" s="238">
        <v>7816</v>
      </c>
      <c r="P398" s="682"/>
      <c r="Q398" s="713">
        <v>3908</v>
      </c>
    </row>
    <row r="399" spans="1:17" ht="14.4" customHeight="1" x14ac:dyDescent="0.3">
      <c r="A399" s="680" t="s">
        <v>528</v>
      </c>
      <c r="B399" s="671" t="s">
        <v>3551</v>
      </c>
      <c r="C399" s="671" t="s">
        <v>3450</v>
      </c>
      <c r="D399" s="671" t="s">
        <v>4160</v>
      </c>
      <c r="E399" s="671" t="s">
        <v>4161</v>
      </c>
      <c r="F399" s="238">
        <v>1</v>
      </c>
      <c r="G399" s="238">
        <v>2216</v>
      </c>
      <c r="H399" s="238">
        <v>1</v>
      </c>
      <c r="I399" s="238">
        <v>2216</v>
      </c>
      <c r="J399" s="238"/>
      <c r="K399" s="238"/>
      <c r="L399" s="238"/>
      <c r="M399" s="238"/>
      <c r="N399" s="238"/>
      <c r="O399" s="238"/>
      <c r="P399" s="682"/>
      <c r="Q399" s="713"/>
    </row>
    <row r="400" spans="1:17" ht="14.4" customHeight="1" x14ac:dyDescent="0.3">
      <c r="A400" s="680" t="s">
        <v>528</v>
      </c>
      <c r="B400" s="671" t="s">
        <v>3551</v>
      </c>
      <c r="C400" s="671" t="s">
        <v>3450</v>
      </c>
      <c r="D400" s="671" t="s">
        <v>3549</v>
      </c>
      <c r="E400" s="671" t="s">
        <v>3550</v>
      </c>
      <c r="F400" s="238">
        <v>1</v>
      </c>
      <c r="G400" s="238">
        <v>695</v>
      </c>
      <c r="H400" s="238">
        <v>1</v>
      </c>
      <c r="I400" s="238">
        <v>695</v>
      </c>
      <c r="J400" s="238"/>
      <c r="K400" s="238"/>
      <c r="L400" s="238"/>
      <c r="M400" s="238"/>
      <c r="N400" s="238"/>
      <c r="O400" s="238"/>
      <c r="P400" s="682"/>
      <c r="Q400" s="713"/>
    </row>
    <row r="401" spans="1:17" ht="14.4" customHeight="1" x14ac:dyDescent="0.3">
      <c r="A401" s="680" t="s">
        <v>528</v>
      </c>
      <c r="B401" s="671" t="s">
        <v>3551</v>
      </c>
      <c r="C401" s="671" t="s">
        <v>3450</v>
      </c>
      <c r="D401" s="671" t="s">
        <v>4162</v>
      </c>
      <c r="E401" s="671" t="s">
        <v>4163</v>
      </c>
      <c r="F401" s="238">
        <v>11</v>
      </c>
      <c r="G401" s="238">
        <v>32791</v>
      </c>
      <c r="H401" s="238">
        <v>1</v>
      </c>
      <c r="I401" s="238">
        <v>2981</v>
      </c>
      <c r="J401" s="238"/>
      <c r="K401" s="238"/>
      <c r="L401" s="238"/>
      <c r="M401" s="238"/>
      <c r="N401" s="238"/>
      <c r="O401" s="238"/>
      <c r="P401" s="682"/>
      <c r="Q401" s="713"/>
    </row>
    <row r="402" spans="1:17" ht="14.4" customHeight="1" x14ac:dyDescent="0.3">
      <c r="A402" s="680" t="s">
        <v>528</v>
      </c>
      <c r="B402" s="671" t="s">
        <v>3551</v>
      </c>
      <c r="C402" s="671" t="s">
        <v>3450</v>
      </c>
      <c r="D402" s="671" t="s">
        <v>4164</v>
      </c>
      <c r="E402" s="671" t="s">
        <v>4165</v>
      </c>
      <c r="F402" s="238">
        <v>1</v>
      </c>
      <c r="G402" s="238">
        <v>1649</v>
      </c>
      <c r="H402" s="238">
        <v>1</v>
      </c>
      <c r="I402" s="238">
        <v>1649</v>
      </c>
      <c r="J402" s="238"/>
      <c r="K402" s="238"/>
      <c r="L402" s="238"/>
      <c r="M402" s="238"/>
      <c r="N402" s="238"/>
      <c r="O402" s="238"/>
      <c r="P402" s="682"/>
      <c r="Q402" s="713"/>
    </row>
    <row r="403" spans="1:17" ht="14.4" customHeight="1" x14ac:dyDescent="0.3">
      <c r="A403" s="680" t="s">
        <v>528</v>
      </c>
      <c r="B403" s="671" t="s">
        <v>3551</v>
      </c>
      <c r="C403" s="671" t="s">
        <v>3450</v>
      </c>
      <c r="D403" s="671" t="s">
        <v>4166</v>
      </c>
      <c r="E403" s="671" t="s">
        <v>4167</v>
      </c>
      <c r="F403" s="238">
        <v>1</v>
      </c>
      <c r="G403" s="238">
        <v>1717</v>
      </c>
      <c r="H403" s="238">
        <v>1</v>
      </c>
      <c r="I403" s="238">
        <v>1717</v>
      </c>
      <c r="J403" s="238"/>
      <c r="K403" s="238"/>
      <c r="L403" s="238"/>
      <c r="M403" s="238"/>
      <c r="N403" s="238"/>
      <c r="O403" s="238"/>
      <c r="P403" s="682"/>
      <c r="Q403" s="713"/>
    </row>
    <row r="404" spans="1:17" ht="14.4" customHeight="1" x14ac:dyDescent="0.3">
      <c r="A404" s="680" t="s">
        <v>528</v>
      </c>
      <c r="B404" s="671" t="s">
        <v>3551</v>
      </c>
      <c r="C404" s="671" t="s">
        <v>3450</v>
      </c>
      <c r="D404" s="671" t="s">
        <v>4168</v>
      </c>
      <c r="E404" s="671" t="s">
        <v>4169</v>
      </c>
      <c r="F404" s="238">
        <v>1</v>
      </c>
      <c r="G404" s="238">
        <v>3789</v>
      </c>
      <c r="H404" s="238">
        <v>1</v>
      </c>
      <c r="I404" s="238">
        <v>3789</v>
      </c>
      <c r="J404" s="238"/>
      <c r="K404" s="238"/>
      <c r="L404" s="238"/>
      <c r="M404" s="238"/>
      <c r="N404" s="238"/>
      <c r="O404" s="238"/>
      <c r="P404" s="682"/>
      <c r="Q404" s="713"/>
    </row>
    <row r="405" spans="1:17" ht="14.4" customHeight="1" x14ac:dyDescent="0.3">
      <c r="A405" s="680" t="s">
        <v>528</v>
      </c>
      <c r="B405" s="671" t="s">
        <v>3551</v>
      </c>
      <c r="C405" s="671" t="s">
        <v>3450</v>
      </c>
      <c r="D405" s="671" t="s">
        <v>4170</v>
      </c>
      <c r="E405" s="671" t="s">
        <v>4171</v>
      </c>
      <c r="F405" s="238"/>
      <c r="G405" s="238"/>
      <c r="H405" s="238"/>
      <c r="I405" s="238"/>
      <c r="J405" s="238">
        <v>1</v>
      </c>
      <c r="K405" s="238">
        <v>1101</v>
      </c>
      <c r="L405" s="238"/>
      <c r="M405" s="238">
        <v>1101</v>
      </c>
      <c r="N405" s="238"/>
      <c r="O405" s="238"/>
      <c r="P405" s="682"/>
      <c r="Q405" s="713"/>
    </row>
    <row r="406" spans="1:17" ht="14.4" customHeight="1" x14ac:dyDescent="0.3">
      <c r="A406" s="680" t="s">
        <v>528</v>
      </c>
      <c r="B406" s="671" t="s">
        <v>3551</v>
      </c>
      <c r="C406" s="671" t="s">
        <v>3450</v>
      </c>
      <c r="D406" s="671" t="s">
        <v>4172</v>
      </c>
      <c r="E406" s="671" t="s">
        <v>4173</v>
      </c>
      <c r="F406" s="238">
        <v>1</v>
      </c>
      <c r="G406" s="238">
        <v>672</v>
      </c>
      <c r="H406" s="238">
        <v>1</v>
      </c>
      <c r="I406" s="238">
        <v>672</v>
      </c>
      <c r="J406" s="238"/>
      <c r="K406" s="238"/>
      <c r="L406" s="238"/>
      <c r="M406" s="238"/>
      <c r="N406" s="238"/>
      <c r="O406" s="238"/>
      <c r="P406" s="682"/>
      <c r="Q406" s="713"/>
    </row>
    <row r="407" spans="1:17" ht="14.4" customHeight="1" x14ac:dyDescent="0.3">
      <c r="A407" s="680" t="s">
        <v>528</v>
      </c>
      <c r="B407" s="671" t="s">
        <v>3551</v>
      </c>
      <c r="C407" s="671" t="s">
        <v>3450</v>
      </c>
      <c r="D407" s="671" t="s">
        <v>4174</v>
      </c>
      <c r="E407" s="671" t="s">
        <v>4175</v>
      </c>
      <c r="F407" s="238"/>
      <c r="G407" s="238"/>
      <c r="H407" s="238"/>
      <c r="I407" s="238"/>
      <c r="J407" s="238">
        <v>1</v>
      </c>
      <c r="K407" s="238">
        <v>2846</v>
      </c>
      <c r="L407" s="238"/>
      <c r="M407" s="238">
        <v>2846</v>
      </c>
      <c r="N407" s="238"/>
      <c r="O407" s="238"/>
      <c r="P407" s="682"/>
      <c r="Q407" s="713"/>
    </row>
    <row r="408" spans="1:17" ht="14.4" customHeight="1" x14ac:dyDescent="0.3">
      <c r="A408" s="680" t="s">
        <v>528</v>
      </c>
      <c r="B408" s="671" t="s">
        <v>3551</v>
      </c>
      <c r="C408" s="671" t="s">
        <v>3450</v>
      </c>
      <c r="D408" s="671" t="s">
        <v>4176</v>
      </c>
      <c r="E408" s="671" t="s">
        <v>4177</v>
      </c>
      <c r="F408" s="238"/>
      <c r="G408" s="238"/>
      <c r="H408" s="238"/>
      <c r="I408" s="238"/>
      <c r="J408" s="238">
        <v>1</v>
      </c>
      <c r="K408" s="238">
        <v>3444</v>
      </c>
      <c r="L408" s="238"/>
      <c r="M408" s="238">
        <v>3444</v>
      </c>
      <c r="N408" s="238"/>
      <c r="O408" s="238"/>
      <c r="P408" s="682"/>
      <c r="Q408" s="713"/>
    </row>
    <row r="409" spans="1:17" ht="14.4" customHeight="1" x14ac:dyDescent="0.3">
      <c r="A409" s="680" t="s">
        <v>528</v>
      </c>
      <c r="B409" s="671" t="s">
        <v>3551</v>
      </c>
      <c r="C409" s="671" t="s">
        <v>3450</v>
      </c>
      <c r="D409" s="671" t="s">
        <v>4178</v>
      </c>
      <c r="E409" s="671" t="s">
        <v>4179</v>
      </c>
      <c r="F409" s="238">
        <v>1</v>
      </c>
      <c r="G409" s="238">
        <v>1796</v>
      </c>
      <c r="H409" s="238">
        <v>1</v>
      </c>
      <c r="I409" s="238">
        <v>1796</v>
      </c>
      <c r="J409" s="238">
        <v>2</v>
      </c>
      <c r="K409" s="238">
        <v>3616</v>
      </c>
      <c r="L409" s="238">
        <v>2.0133630289532296</v>
      </c>
      <c r="M409" s="238">
        <v>1808</v>
      </c>
      <c r="N409" s="238">
        <v>1</v>
      </c>
      <c r="O409" s="238">
        <v>1808</v>
      </c>
      <c r="P409" s="682">
        <v>1.0066815144766148</v>
      </c>
      <c r="Q409" s="713">
        <v>1808</v>
      </c>
    </row>
    <row r="410" spans="1:17" ht="14.4" customHeight="1" x14ac:dyDescent="0.3">
      <c r="A410" s="680" t="s">
        <v>528</v>
      </c>
      <c r="B410" s="671" t="s">
        <v>3551</v>
      </c>
      <c r="C410" s="671" t="s">
        <v>3450</v>
      </c>
      <c r="D410" s="671" t="s">
        <v>4180</v>
      </c>
      <c r="E410" s="671" t="s">
        <v>4181</v>
      </c>
      <c r="F410" s="238"/>
      <c r="G410" s="238"/>
      <c r="H410" s="238"/>
      <c r="I410" s="238"/>
      <c r="J410" s="238">
        <v>1</v>
      </c>
      <c r="K410" s="238">
        <v>1420</v>
      </c>
      <c r="L410" s="238"/>
      <c r="M410" s="238">
        <v>1420</v>
      </c>
      <c r="N410" s="238">
        <v>2</v>
      </c>
      <c r="O410" s="238">
        <v>2840</v>
      </c>
      <c r="P410" s="682"/>
      <c r="Q410" s="713">
        <v>1420</v>
      </c>
    </row>
    <row r="411" spans="1:17" ht="14.4" customHeight="1" x14ac:dyDescent="0.3">
      <c r="A411" s="680" t="s">
        <v>528</v>
      </c>
      <c r="B411" s="671" t="s">
        <v>3551</v>
      </c>
      <c r="C411" s="671" t="s">
        <v>3450</v>
      </c>
      <c r="D411" s="671" t="s">
        <v>4182</v>
      </c>
      <c r="E411" s="671" t="s">
        <v>4183</v>
      </c>
      <c r="F411" s="238"/>
      <c r="G411" s="238"/>
      <c r="H411" s="238"/>
      <c r="I411" s="238"/>
      <c r="J411" s="238"/>
      <c r="K411" s="238"/>
      <c r="L411" s="238"/>
      <c r="M411" s="238"/>
      <c r="N411" s="238">
        <v>1</v>
      </c>
      <c r="O411" s="238">
        <v>3993</v>
      </c>
      <c r="P411" s="682"/>
      <c r="Q411" s="713">
        <v>3993</v>
      </c>
    </row>
    <row r="412" spans="1:17" ht="14.4" customHeight="1" x14ac:dyDescent="0.3">
      <c r="A412" s="680" t="s">
        <v>528</v>
      </c>
      <c r="B412" s="671" t="s">
        <v>3551</v>
      </c>
      <c r="C412" s="671" t="s">
        <v>3450</v>
      </c>
      <c r="D412" s="671" t="s">
        <v>4184</v>
      </c>
      <c r="E412" s="671" t="s">
        <v>4185</v>
      </c>
      <c r="F412" s="238"/>
      <c r="G412" s="238"/>
      <c r="H412" s="238"/>
      <c r="I412" s="238"/>
      <c r="J412" s="238">
        <v>1</v>
      </c>
      <c r="K412" s="238">
        <v>1115</v>
      </c>
      <c r="L412" s="238"/>
      <c r="M412" s="238">
        <v>1115</v>
      </c>
      <c r="N412" s="238"/>
      <c r="O412" s="238"/>
      <c r="P412" s="682"/>
      <c r="Q412" s="713"/>
    </row>
    <row r="413" spans="1:17" ht="14.4" customHeight="1" x14ac:dyDescent="0.3">
      <c r="A413" s="680" t="s">
        <v>528</v>
      </c>
      <c r="B413" s="671" t="s">
        <v>3551</v>
      </c>
      <c r="C413" s="671" t="s">
        <v>3450</v>
      </c>
      <c r="D413" s="671" t="s">
        <v>4186</v>
      </c>
      <c r="E413" s="671" t="s">
        <v>4187</v>
      </c>
      <c r="F413" s="238"/>
      <c r="G413" s="238"/>
      <c r="H413" s="238"/>
      <c r="I413" s="238"/>
      <c r="J413" s="238">
        <v>1</v>
      </c>
      <c r="K413" s="238">
        <v>105</v>
      </c>
      <c r="L413" s="238"/>
      <c r="M413" s="238">
        <v>105</v>
      </c>
      <c r="N413" s="238"/>
      <c r="O413" s="238"/>
      <c r="P413" s="682"/>
      <c r="Q413" s="713"/>
    </row>
    <row r="414" spans="1:17" ht="14.4" customHeight="1" x14ac:dyDescent="0.3">
      <c r="A414" s="680" t="s">
        <v>528</v>
      </c>
      <c r="B414" s="671" t="s">
        <v>3551</v>
      </c>
      <c r="C414" s="671" t="s">
        <v>3450</v>
      </c>
      <c r="D414" s="671" t="s">
        <v>4188</v>
      </c>
      <c r="E414" s="671" t="s">
        <v>4189</v>
      </c>
      <c r="F414" s="238"/>
      <c r="G414" s="238"/>
      <c r="H414" s="238"/>
      <c r="I414" s="238"/>
      <c r="J414" s="238">
        <v>1</v>
      </c>
      <c r="K414" s="238">
        <v>5136</v>
      </c>
      <c r="L414" s="238"/>
      <c r="M414" s="238">
        <v>5136</v>
      </c>
      <c r="N414" s="238"/>
      <c r="O414" s="238"/>
      <c r="P414" s="682"/>
      <c r="Q414" s="713"/>
    </row>
    <row r="415" spans="1:17" ht="14.4" customHeight="1" x14ac:dyDescent="0.3">
      <c r="A415" s="680" t="s">
        <v>528</v>
      </c>
      <c r="B415" s="671" t="s">
        <v>3551</v>
      </c>
      <c r="C415" s="671" t="s">
        <v>3450</v>
      </c>
      <c r="D415" s="671" t="s">
        <v>4190</v>
      </c>
      <c r="E415" s="671" t="s">
        <v>4191</v>
      </c>
      <c r="F415" s="238"/>
      <c r="G415" s="238"/>
      <c r="H415" s="238"/>
      <c r="I415" s="238"/>
      <c r="J415" s="238"/>
      <c r="K415" s="238"/>
      <c r="L415" s="238"/>
      <c r="M415" s="238"/>
      <c r="N415" s="238">
        <v>1</v>
      </c>
      <c r="O415" s="238">
        <v>7622</v>
      </c>
      <c r="P415" s="682"/>
      <c r="Q415" s="713">
        <v>7622</v>
      </c>
    </row>
    <row r="416" spans="1:17" ht="14.4" customHeight="1" x14ac:dyDescent="0.3">
      <c r="A416" s="680" t="s">
        <v>528</v>
      </c>
      <c r="B416" s="671" t="s">
        <v>4192</v>
      </c>
      <c r="C416" s="671" t="s">
        <v>3418</v>
      </c>
      <c r="D416" s="671" t="s">
        <v>3587</v>
      </c>
      <c r="E416" s="671" t="s">
        <v>851</v>
      </c>
      <c r="F416" s="238"/>
      <c r="G416" s="238"/>
      <c r="H416" s="238"/>
      <c r="I416" s="238"/>
      <c r="J416" s="238">
        <v>5</v>
      </c>
      <c r="K416" s="238">
        <v>414.6</v>
      </c>
      <c r="L416" s="238"/>
      <c r="M416" s="238">
        <v>82.92</v>
      </c>
      <c r="N416" s="238">
        <v>8</v>
      </c>
      <c r="O416" s="238">
        <v>663.36</v>
      </c>
      <c r="P416" s="682"/>
      <c r="Q416" s="713">
        <v>82.92</v>
      </c>
    </row>
    <row r="417" spans="1:17" ht="14.4" customHeight="1" x14ac:dyDescent="0.3">
      <c r="A417" s="680" t="s">
        <v>528</v>
      </c>
      <c r="B417" s="671" t="s">
        <v>4192</v>
      </c>
      <c r="C417" s="671" t="s">
        <v>3418</v>
      </c>
      <c r="D417" s="671" t="s">
        <v>3588</v>
      </c>
      <c r="E417" s="671" t="s">
        <v>851</v>
      </c>
      <c r="F417" s="238">
        <v>7.3</v>
      </c>
      <c r="G417" s="238">
        <v>1006.95</v>
      </c>
      <c r="H417" s="238">
        <v>1</v>
      </c>
      <c r="I417" s="238">
        <v>137.93835616438358</v>
      </c>
      <c r="J417" s="238">
        <v>4.3</v>
      </c>
      <c r="K417" s="238">
        <v>598.34</v>
      </c>
      <c r="L417" s="238">
        <v>0.59421023884006152</v>
      </c>
      <c r="M417" s="238">
        <v>139.14883720930234</v>
      </c>
      <c r="N417" s="238">
        <v>18.3</v>
      </c>
      <c r="O417" s="238">
        <v>2158.66</v>
      </c>
      <c r="P417" s="682">
        <v>2.1437608620090369</v>
      </c>
      <c r="Q417" s="713">
        <v>117.95956284153004</v>
      </c>
    </row>
    <row r="418" spans="1:17" ht="14.4" customHeight="1" x14ac:dyDescent="0.3">
      <c r="A418" s="680" t="s">
        <v>528</v>
      </c>
      <c r="B418" s="671" t="s">
        <v>4192</v>
      </c>
      <c r="C418" s="671" t="s">
        <v>3418</v>
      </c>
      <c r="D418" s="671" t="s">
        <v>3593</v>
      </c>
      <c r="E418" s="671" t="s">
        <v>3594</v>
      </c>
      <c r="F418" s="238"/>
      <c r="G418" s="238"/>
      <c r="H418" s="238"/>
      <c r="I418" s="238"/>
      <c r="J418" s="238">
        <v>7</v>
      </c>
      <c r="K418" s="238">
        <v>406.07</v>
      </c>
      <c r="L418" s="238"/>
      <c r="M418" s="238">
        <v>58.01</v>
      </c>
      <c r="N418" s="238"/>
      <c r="O418" s="238"/>
      <c r="P418" s="682"/>
      <c r="Q418" s="713"/>
    </row>
    <row r="419" spans="1:17" ht="14.4" customHeight="1" x14ac:dyDescent="0.3">
      <c r="A419" s="680" t="s">
        <v>528</v>
      </c>
      <c r="B419" s="671" t="s">
        <v>4192</v>
      </c>
      <c r="C419" s="671" t="s">
        <v>3418</v>
      </c>
      <c r="D419" s="671" t="s">
        <v>3595</v>
      </c>
      <c r="E419" s="671" t="s">
        <v>3414</v>
      </c>
      <c r="F419" s="238">
        <v>1</v>
      </c>
      <c r="G419" s="238">
        <v>2382.56</v>
      </c>
      <c r="H419" s="238">
        <v>1</v>
      </c>
      <c r="I419" s="238">
        <v>2382.56</v>
      </c>
      <c r="J419" s="238"/>
      <c r="K419" s="238"/>
      <c r="L419" s="238"/>
      <c r="M419" s="238"/>
      <c r="N419" s="238"/>
      <c r="O419" s="238"/>
      <c r="P419" s="682"/>
      <c r="Q419" s="713"/>
    </row>
    <row r="420" spans="1:17" ht="14.4" customHeight="1" x14ac:dyDescent="0.3">
      <c r="A420" s="680" t="s">
        <v>528</v>
      </c>
      <c r="B420" s="671" t="s">
        <v>4192</v>
      </c>
      <c r="C420" s="671" t="s">
        <v>3418</v>
      </c>
      <c r="D420" s="671" t="s">
        <v>3596</v>
      </c>
      <c r="E420" s="671" t="s">
        <v>836</v>
      </c>
      <c r="F420" s="238">
        <v>19.699999999999996</v>
      </c>
      <c r="G420" s="238">
        <v>7379.74</v>
      </c>
      <c r="H420" s="238">
        <v>1</v>
      </c>
      <c r="I420" s="238">
        <v>374.60609137055843</v>
      </c>
      <c r="J420" s="238">
        <v>35.200000000000003</v>
      </c>
      <c r="K420" s="238">
        <v>14221.250000000002</v>
      </c>
      <c r="L420" s="238">
        <v>1.9270665362194335</v>
      </c>
      <c r="M420" s="238">
        <v>404.01278409090912</v>
      </c>
      <c r="N420" s="238">
        <v>23.5</v>
      </c>
      <c r="O420" s="238">
        <v>9498.7099999999991</v>
      </c>
      <c r="P420" s="682">
        <v>1.2871334220446791</v>
      </c>
      <c r="Q420" s="713">
        <v>404.20042553191485</v>
      </c>
    </row>
    <row r="421" spans="1:17" ht="14.4" customHeight="1" x14ac:dyDescent="0.3">
      <c r="A421" s="680" t="s">
        <v>528</v>
      </c>
      <c r="B421" s="671" t="s">
        <v>4192</v>
      </c>
      <c r="C421" s="671" t="s">
        <v>3418</v>
      </c>
      <c r="D421" s="671" t="s">
        <v>3597</v>
      </c>
      <c r="E421" s="671" t="s">
        <v>3598</v>
      </c>
      <c r="F421" s="238"/>
      <c r="G421" s="238"/>
      <c r="H421" s="238"/>
      <c r="I421" s="238"/>
      <c r="J421" s="238">
        <v>0.3</v>
      </c>
      <c r="K421" s="238">
        <v>122.85</v>
      </c>
      <c r="L421" s="238"/>
      <c r="M421" s="238">
        <v>409.5</v>
      </c>
      <c r="N421" s="238"/>
      <c r="O421" s="238"/>
      <c r="P421" s="682"/>
      <c r="Q421" s="713"/>
    </row>
    <row r="422" spans="1:17" ht="14.4" customHeight="1" x14ac:dyDescent="0.3">
      <c r="A422" s="680" t="s">
        <v>528</v>
      </c>
      <c r="B422" s="671" t="s">
        <v>4192</v>
      </c>
      <c r="C422" s="671" t="s">
        <v>3418</v>
      </c>
      <c r="D422" s="671" t="s">
        <v>3601</v>
      </c>
      <c r="E422" s="671" t="s">
        <v>1466</v>
      </c>
      <c r="F422" s="238">
        <v>9.1999999999999993</v>
      </c>
      <c r="G422" s="238">
        <v>5466.82</v>
      </c>
      <c r="H422" s="238">
        <v>1</v>
      </c>
      <c r="I422" s="238">
        <v>594.21956521739128</v>
      </c>
      <c r="J422" s="238">
        <v>1.2</v>
      </c>
      <c r="K422" s="238">
        <v>455.7</v>
      </c>
      <c r="L422" s="238">
        <v>8.33574180236408E-2</v>
      </c>
      <c r="M422" s="238">
        <v>379.75</v>
      </c>
      <c r="N422" s="238">
        <v>2.6</v>
      </c>
      <c r="O422" s="238">
        <v>987.33</v>
      </c>
      <c r="P422" s="682">
        <v>0.180604080617251</v>
      </c>
      <c r="Q422" s="713">
        <v>379.74230769230769</v>
      </c>
    </row>
    <row r="423" spans="1:17" ht="14.4" customHeight="1" x14ac:dyDescent="0.3">
      <c r="A423" s="680" t="s">
        <v>528</v>
      </c>
      <c r="B423" s="671" t="s">
        <v>4192</v>
      </c>
      <c r="C423" s="671" t="s">
        <v>3418</v>
      </c>
      <c r="D423" s="671" t="s">
        <v>3602</v>
      </c>
      <c r="E423" s="671" t="s">
        <v>1472</v>
      </c>
      <c r="F423" s="238">
        <v>48</v>
      </c>
      <c r="G423" s="238">
        <v>3293.82</v>
      </c>
      <c r="H423" s="238">
        <v>1</v>
      </c>
      <c r="I423" s="238">
        <v>68.621250000000003</v>
      </c>
      <c r="J423" s="238">
        <v>55.599999999999994</v>
      </c>
      <c r="K423" s="238">
        <v>2276.8000000000002</v>
      </c>
      <c r="L423" s="238">
        <v>0.69123388649045792</v>
      </c>
      <c r="M423" s="238">
        <v>40.949640287769789</v>
      </c>
      <c r="N423" s="238">
        <v>75</v>
      </c>
      <c r="O423" s="238">
        <v>3979.35</v>
      </c>
      <c r="P423" s="682">
        <v>1.2081261271107711</v>
      </c>
      <c r="Q423" s="713">
        <v>53.058</v>
      </c>
    </row>
    <row r="424" spans="1:17" ht="14.4" customHeight="1" x14ac:dyDescent="0.3">
      <c r="A424" s="680" t="s">
        <v>528</v>
      </c>
      <c r="B424" s="671" t="s">
        <v>4192</v>
      </c>
      <c r="C424" s="671" t="s">
        <v>3418</v>
      </c>
      <c r="D424" s="671" t="s">
        <v>3609</v>
      </c>
      <c r="E424" s="671" t="s">
        <v>806</v>
      </c>
      <c r="F424" s="238"/>
      <c r="G424" s="238"/>
      <c r="H424" s="238"/>
      <c r="I424" s="238"/>
      <c r="J424" s="238"/>
      <c r="K424" s="238"/>
      <c r="L424" s="238"/>
      <c r="M424" s="238"/>
      <c r="N424" s="238">
        <v>0.7</v>
      </c>
      <c r="O424" s="238">
        <v>67.87</v>
      </c>
      <c r="P424" s="682"/>
      <c r="Q424" s="713">
        <v>96.95714285714287</v>
      </c>
    </row>
    <row r="425" spans="1:17" ht="14.4" customHeight="1" x14ac:dyDescent="0.3">
      <c r="A425" s="680" t="s">
        <v>528</v>
      </c>
      <c r="B425" s="671" t="s">
        <v>4192</v>
      </c>
      <c r="C425" s="671" t="s">
        <v>3418</v>
      </c>
      <c r="D425" s="671" t="s">
        <v>3610</v>
      </c>
      <c r="E425" s="671" t="s">
        <v>3611</v>
      </c>
      <c r="F425" s="238">
        <v>1</v>
      </c>
      <c r="G425" s="238">
        <v>1301.17</v>
      </c>
      <c r="H425" s="238">
        <v>1</v>
      </c>
      <c r="I425" s="238">
        <v>1301.17</v>
      </c>
      <c r="J425" s="238"/>
      <c r="K425" s="238"/>
      <c r="L425" s="238"/>
      <c r="M425" s="238"/>
      <c r="N425" s="238"/>
      <c r="O425" s="238"/>
      <c r="P425" s="682"/>
      <c r="Q425" s="713"/>
    </row>
    <row r="426" spans="1:17" ht="14.4" customHeight="1" x14ac:dyDescent="0.3">
      <c r="A426" s="680" t="s">
        <v>528</v>
      </c>
      <c r="B426" s="671" t="s">
        <v>4192</v>
      </c>
      <c r="C426" s="671" t="s">
        <v>3418</v>
      </c>
      <c r="D426" s="671" t="s">
        <v>3612</v>
      </c>
      <c r="E426" s="671" t="s">
        <v>851</v>
      </c>
      <c r="F426" s="238">
        <v>7.86</v>
      </c>
      <c r="G426" s="238">
        <v>4932.28</v>
      </c>
      <c r="H426" s="238">
        <v>1</v>
      </c>
      <c r="I426" s="238">
        <v>627.51653944020347</v>
      </c>
      <c r="J426" s="238">
        <v>7.58</v>
      </c>
      <c r="K426" s="238">
        <v>5159.4699999999993</v>
      </c>
      <c r="L426" s="238">
        <v>1.046061861856991</v>
      </c>
      <c r="M426" s="238">
        <v>680.66886543535611</v>
      </c>
      <c r="N426" s="238">
        <v>3.03</v>
      </c>
      <c r="O426" s="238">
        <v>2062.42</v>
      </c>
      <c r="P426" s="682">
        <v>0.41814738822613479</v>
      </c>
      <c r="Q426" s="713">
        <v>680.66666666666674</v>
      </c>
    </row>
    <row r="427" spans="1:17" ht="14.4" customHeight="1" x14ac:dyDescent="0.3">
      <c r="A427" s="680" t="s">
        <v>528</v>
      </c>
      <c r="B427" s="671" t="s">
        <v>4192</v>
      </c>
      <c r="C427" s="671" t="s">
        <v>3619</v>
      </c>
      <c r="D427" s="671" t="s">
        <v>3620</v>
      </c>
      <c r="E427" s="671" t="s">
        <v>3621</v>
      </c>
      <c r="F427" s="238">
        <v>64</v>
      </c>
      <c r="G427" s="238">
        <v>114058.23999999999</v>
      </c>
      <c r="H427" s="238">
        <v>1</v>
      </c>
      <c r="I427" s="238">
        <v>1782.1599999999999</v>
      </c>
      <c r="J427" s="238">
        <v>70.099999999999994</v>
      </c>
      <c r="K427" s="238">
        <v>127592.91</v>
      </c>
      <c r="L427" s="238">
        <v>1.1186645524251471</v>
      </c>
      <c r="M427" s="238">
        <v>1820.1556348074182</v>
      </c>
      <c r="N427" s="238">
        <v>70</v>
      </c>
      <c r="O427" s="238">
        <v>130590.59999999999</v>
      </c>
      <c r="P427" s="682">
        <v>1.144946651815774</v>
      </c>
      <c r="Q427" s="713">
        <v>1865.58</v>
      </c>
    </row>
    <row r="428" spans="1:17" ht="14.4" customHeight="1" x14ac:dyDescent="0.3">
      <c r="A428" s="680" t="s">
        <v>528</v>
      </c>
      <c r="B428" s="671" t="s">
        <v>4192</v>
      </c>
      <c r="C428" s="671" t="s">
        <v>3619</v>
      </c>
      <c r="D428" s="671" t="s">
        <v>3622</v>
      </c>
      <c r="E428" s="671" t="s">
        <v>3623</v>
      </c>
      <c r="F428" s="238">
        <v>3</v>
      </c>
      <c r="G428" s="238">
        <v>7739.46</v>
      </c>
      <c r="H428" s="238">
        <v>1</v>
      </c>
      <c r="I428" s="238">
        <v>2579.8200000000002</v>
      </c>
      <c r="J428" s="238"/>
      <c r="K428" s="238"/>
      <c r="L428" s="238"/>
      <c r="M428" s="238"/>
      <c r="N428" s="238"/>
      <c r="O428" s="238"/>
      <c r="P428" s="682"/>
      <c r="Q428" s="713"/>
    </row>
    <row r="429" spans="1:17" ht="14.4" customHeight="1" x14ac:dyDescent="0.3">
      <c r="A429" s="680" t="s">
        <v>528</v>
      </c>
      <c r="B429" s="671" t="s">
        <v>4192</v>
      </c>
      <c r="C429" s="671" t="s">
        <v>3619</v>
      </c>
      <c r="D429" s="671" t="s">
        <v>3624</v>
      </c>
      <c r="E429" s="671" t="s">
        <v>3625</v>
      </c>
      <c r="F429" s="238">
        <v>3</v>
      </c>
      <c r="G429" s="238">
        <v>5346.4800000000005</v>
      </c>
      <c r="H429" s="238">
        <v>1</v>
      </c>
      <c r="I429" s="238">
        <v>1782.16</v>
      </c>
      <c r="J429" s="238">
        <v>6.3</v>
      </c>
      <c r="K429" s="238">
        <v>11554.89</v>
      </c>
      <c r="L429" s="238">
        <v>2.1612144813035865</v>
      </c>
      <c r="M429" s="238">
        <v>1834.1095238095238</v>
      </c>
      <c r="N429" s="238"/>
      <c r="O429" s="238"/>
      <c r="P429" s="682"/>
      <c r="Q429" s="713"/>
    </row>
    <row r="430" spans="1:17" ht="14.4" customHeight="1" x14ac:dyDescent="0.3">
      <c r="A430" s="680" t="s">
        <v>528</v>
      </c>
      <c r="B430" s="671" t="s">
        <v>4192</v>
      </c>
      <c r="C430" s="671" t="s">
        <v>3619</v>
      </c>
      <c r="D430" s="671" t="s">
        <v>3626</v>
      </c>
      <c r="E430" s="671" t="s">
        <v>3627</v>
      </c>
      <c r="F430" s="238">
        <v>18</v>
      </c>
      <c r="G430" s="238">
        <v>15474.960000000003</v>
      </c>
      <c r="H430" s="238">
        <v>1</v>
      </c>
      <c r="I430" s="238">
        <v>859.72000000000014</v>
      </c>
      <c r="J430" s="238">
        <v>19</v>
      </c>
      <c r="K430" s="238">
        <v>17035.93</v>
      </c>
      <c r="L430" s="238">
        <v>1.1008706969194102</v>
      </c>
      <c r="M430" s="238">
        <v>896.62789473684211</v>
      </c>
      <c r="N430" s="238">
        <v>6</v>
      </c>
      <c r="O430" s="238">
        <v>5553.42</v>
      </c>
      <c r="P430" s="682">
        <v>0.35886490175095764</v>
      </c>
      <c r="Q430" s="713">
        <v>925.57</v>
      </c>
    </row>
    <row r="431" spans="1:17" ht="14.4" customHeight="1" x14ac:dyDescent="0.3">
      <c r="A431" s="680" t="s">
        <v>528</v>
      </c>
      <c r="B431" s="671" t="s">
        <v>4192</v>
      </c>
      <c r="C431" s="671" t="s">
        <v>3424</v>
      </c>
      <c r="D431" s="671" t="s">
        <v>3636</v>
      </c>
      <c r="E431" s="671" t="s">
        <v>3637</v>
      </c>
      <c r="F431" s="238">
        <v>1</v>
      </c>
      <c r="G431" s="238">
        <v>13913.18</v>
      </c>
      <c r="H431" s="238">
        <v>1</v>
      </c>
      <c r="I431" s="238">
        <v>13913.18</v>
      </c>
      <c r="J431" s="238">
        <v>1</v>
      </c>
      <c r="K431" s="238">
        <v>13913.18</v>
      </c>
      <c r="L431" s="238">
        <v>1</v>
      </c>
      <c r="M431" s="238">
        <v>13913.18</v>
      </c>
      <c r="N431" s="238"/>
      <c r="O431" s="238"/>
      <c r="P431" s="682"/>
      <c r="Q431" s="713"/>
    </row>
    <row r="432" spans="1:17" ht="14.4" customHeight="1" x14ac:dyDescent="0.3">
      <c r="A432" s="680" t="s">
        <v>528</v>
      </c>
      <c r="B432" s="671" t="s">
        <v>4192</v>
      </c>
      <c r="C432" s="671" t="s">
        <v>3424</v>
      </c>
      <c r="D432" s="671" t="s">
        <v>3646</v>
      </c>
      <c r="E432" s="671" t="s">
        <v>3647</v>
      </c>
      <c r="F432" s="238">
        <v>1</v>
      </c>
      <c r="G432" s="238">
        <v>1876.85</v>
      </c>
      <c r="H432" s="238">
        <v>1</v>
      </c>
      <c r="I432" s="238">
        <v>1876.85</v>
      </c>
      <c r="J432" s="238">
        <v>1</v>
      </c>
      <c r="K432" s="238">
        <v>1876.85</v>
      </c>
      <c r="L432" s="238">
        <v>1</v>
      </c>
      <c r="M432" s="238">
        <v>1876.85</v>
      </c>
      <c r="N432" s="238"/>
      <c r="O432" s="238"/>
      <c r="P432" s="682"/>
      <c r="Q432" s="713"/>
    </row>
    <row r="433" spans="1:17" ht="14.4" customHeight="1" x14ac:dyDescent="0.3">
      <c r="A433" s="680" t="s">
        <v>528</v>
      </c>
      <c r="B433" s="671" t="s">
        <v>4192</v>
      </c>
      <c r="C433" s="671" t="s">
        <v>3424</v>
      </c>
      <c r="D433" s="671" t="s">
        <v>4193</v>
      </c>
      <c r="E433" s="671" t="s">
        <v>4194</v>
      </c>
      <c r="F433" s="238"/>
      <c r="G433" s="238"/>
      <c r="H433" s="238"/>
      <c r="I433" s="238"/>
      <c r="J433" s="238">
        <v>1</v>
      </c>
      <c r="K433" s="238">
        <v>10348</v>
      </c>
      <c r="L433" s="238"/>
      <c r="M433" s="238">
        <v>10348</v>
      </c>
      <c r="N433" s="238">
        <v>1</v>
      </c>
      <c r="O433" s="238">
        <v>10348</v>
      </c>
      <c r="P433" s="682"/>
      <c r="Q433" s="713">
        <v>10348</v>
      </c>
    </row>
    <row r="434" spans="1:17" ht="14.4" customHeight="1" x14ac:dyDescent="0.3">
      <c r="A434" s="680" t="s">
        <v>528</v>
      </c>
      <c r="B434" s="671" t="s">
        <v>4192</v>
      </c>
      <c r="C434" s="671" t="s">
        <v>3424</v>
      </c>
      <c r="D434" s="671" t="s">
        <v>4195</v>
      </c>
      <c r="E434" s="671" t="s">
        <v>4196</v>
      </c>
      <c r="F434" s="238">
        <v>1</v>
      </c>
      <c r="G434" s="238">
        <v>9856</v>
      </c>
      <c r="H434" s="238">
        <v>1</v>
      </c>
      <c r="I434" s="238">
        <v>9856</v>
      </c>
      <c r="J434" s="238"/>
      <c r="K434" s="238"/>
      <c r="L434" s="238"/>
      <c r="M434" s="238"/>
      <c r="N434" s="238">
        <v>1</v>
      </c>
      <c r="O434" s="238">
        <v>10348</v>
      </c>
      <c r="P434" s="682">
        <v>1.0499188311688312</v>
      </c>
      <c r="Q434" s="713">
        <v>10348</v>
      </c>
    </row>
    <row r="435" spans="1:17" ht="14.4" customHeight="1" x14ac:dyDescent="0.3">
      <c r="A435" s="680" t="s">
        <v>528</v>
      </c>
      <c r="B435" s="671" t="s">
        <v>4192</v>
      </c>
      <c r="C435" s="671" t="s">
        <v>3424</v>
      </c>
      <c r="D435" s="671" t="s">
        <v>3648</v>
      </c>
      <c r="E435" s="671" t="s">
        <v>3649</v>
      </c>
      <c r="F435" s="238">
        <v>1</v>
      </c>
      <c r="G435" s="238">
        <v>9856</v>
      </c>
      <c r="H435" s="238">
        <v>1</v>
      </c>
      <c r="I435" s="238">
        <v>9856</v>
      </c>
      <c r="J435" s="238"/>
      <c r="K435" s="238"/>
      <c r="L435" s="238"/>
      <c r="M435" s="238"/>
      <c r="N435" s="238">
        <v>2</v>
      </c>
      <c r="O435" s="238">
        <v>20696</v>
      </c>
      <c r="P435" s="682">
        <v>2.0998376623376624</v>
      </c>
      <c r="Q435" s="713">
        <v>10348</v>
      </c>
    </row>
    <row r="436" spans="1:17" ht="14.4" customHeight="1" x14ac:dyDescent="0.3">
      <c r="A436" s="680" t="s">
        <v>528</v>
      </c>
      <c r="B436" s="671" t="s">
        <v>4192</v>
      </c>
      <c r="C436" s="671" t="s">
        <v>3424</v>
      </c>
      <c r="D436" s="671" t="s">
        <v>4197</v>
      </c>
      <c r="E436" s="671" t="s">
        <v>4198</v>
      </c>
      <c r="F436" s="238">
        <v>2</v>
      </c>
      <c r="G436" s="238">
        <v>19712</v>
      </c>
      <c r="H436" s="238">
        <v>1</v>
      </c>
      <c r="I436" s="238">
        <v>9856</v>
      </c>
      <c r="J436" s="238"/>
      <c r="K436" s="238"/>
      <c r="L436" s="238"/>
      <c r="M436" s="238"/>
      <c r="N436" s="238"/>
      <c r="O436" s="238"/>
      <c r="P436" s="682"/>
      <c r="Q436" s="713"/>
    </row>
    <row r="437" spans="1:17" ht="14.4" customHeight="1" x14ac:dyDescent="0.3">
      <c r="A437" s="680" t="s">
        <v>528</v>
      </c>
      <c r="B437" s="671" t="s">
        <v>4192</v>
      </c>
      <c r="C437" s="671" t="s">
        <v>3424</v>
      </c>
      <c r="D437" s="671" t="s">
        <v>3650</v>
      </c>
      <c r="E437" s="671" t="s">
        <v>3651</v>
      </c>
      <c r="F437" s="238"/>
      <c r="G437" s="238"/>
      <c r="H437" s="238"/>
      <c r="I437" s="238"/>
      <c r="J437" s="238">
        <v>1</v>
      </c>
      <c r="K437" s="238">
        <v>10348</v>
      </c>
      <c r="L437" s="238"/>
      <c r="M437" s="238">
        <v>10348</v>
      </c>
      <c r="N437" s="238"/>
      <c r="O437" s="238"/>
      <c r="P437" s="682"/>
      <c r="Q437" s="713"/>
    </row>
    <row r="438" spans="1:17" ht="14.4" customHeight="1" x14ac:dyDescent="0.3">
      <c r="A438" s="680" t="s">
        <v>528</v>
      </c>
      <c r="B438" s="671" t="s">
        <v>4192</v>
      </c>
      <c r="C438" s="671" t="s">
        <v>3424</v>
      </c>
      <c r="D438" s="671" t="s">
        <v>4199</v>
      </c>
      <c r="E438" s="671" t="s">
        <v>4200</v>
      </c>
      <c r="F438" s="238">
        <v>1</v>
      </c>
      <c r="G438" s="238">
        <v>9856</v>
      </c>
      <c r="H438" s="238">
        <v>1</v>
      </c>
      <c r="I438" s="238">
        <v>9856</v>
      </c>
      <c r="J438" s="238"/>
      <c r="K438" s="238"/>
      <c r="L438" s="238"/>
      <c r="M438" s="238"/>
      <c r="N438" s="238"/>
      <c r="O438" s="238"/>
      <c r="P438" s="682"/>
      <c r="Q438" s="713"/>
    </row>
    <row r="439" spans="1:17" ht="14.4" customHeight="1" x14ac:dyDescent="0.3">
      <c r="A439" s="680" t="s">
        <v>528</v>
      </c>
      <c r="B439" s="671" t="s">
        <v>4192</v>
      </c>
      <c r="C439" s="671" t="s">
        <v>3424</v>
      </c>
      <c r="D439" s="671" t="s">
        <v>3666</v>
      </c>
      <c r="E439" s="671" t="s">
        <v>3667</v>
      </c>
      <c r="F439" s="238">
        <v>1</v>
      </c>
      <c r="G439" s="238">
        <v>929.62</v>
      </c>
      <c r="H439" s="238">
        <v>1</v>
      </c>
      <c r="I439" s="238">
        <v>929.62</v>
      </c>
      <c r="J439" s="238">
        <v>1</v>
      </c>
      <c r="K439" s="238">
        <v>929.62</v>
      </c>
      <c r="L439" s="238">
        <v>1</v>
      </c>
      <c r="M439" s="238">
        <v>929.62</v>
      </c>
      <c r="N439" s="238"/>
      <c r="O439" s="238"/>
      <c r="P439" s="682"/>
      <c r="Q439" s="713"/>
    </row>
    <row r="440" spans="1:17" ht="14.4" customHeight="1" x14ac:dyDescent="0.3">
      <c r="A440" s="680" t="s">
        <v>528</v>
      </c>
      <c r="B440" s="671" t="s">
        <v>4192</v>
      </c>
      <c r="C440" s="671" t="s">
        <v>3424</v>
      </c>
      <c r="D440" s="671" t="s">
        <v>3672</v>
      </c>
      <c r="E440" s="671" t="s">
        <v>3673</v>
      </c>
      <c r="F440" s="238">
        <v>6</v>
      </c>
      <c r="G440" s="238">
        <v>26712.360000000004</v>
      </c>
      <c r="H440" s="238">
        <v>1</v>
      </c>
      <c r="I440" s="238">
        <v>4452.0600000000004</v>
      </c>
      <c r="J440" s="238">
        <v>3</v>
      </c>
      <c r="K440" s="238">
        <v>13356.18</v>
      </c>
      <c r="L440" s="238">
        <v>0.49999999999999994</v>
      </c>
      <c r="M440" s="238">
        <v>4452.0600000000004</v>
      </c>
      <c r="N440" s="238">
        <v>3</v>
      </c>
      <c r="O440" s="238">
        <v>13356.18</v>
      </c>
      <c r="P440" s="682">
        <v>0.49999999999999994</v>
      </c>
      <c r="Q440" s="713">
        <v>4452.0600000000004</v>
      </c>
    </row>
    <row r="441" spans="1:17" ht="14.4" customHeight="1" x14ac:dyDescent="0.3">
      <c r="A441" s="680" t="s">
        <v>528</v>
      </c>
      <c r="B441" s="671" t="s">
        <v>4192</v>
      </c>
      <c r="C441" s="671" t="s">
        <v>3424</v>
      </c>
      <c r="D441" s="671" t="s">
        <v>3676</v>
      </c>
      <c r="E441" s="671" t="s">
        <v>3677</v>
      </c>
      <c r="F441" s="238"/>
      <c r="G441" s="238"/>
      <c r="H441" s="238"/>
      <c r="I441" s="238"/>
      <c r="J441" s="238"/>
      <c r="K441" s="238"/>
      <c r="L441" s="238"/>
      <c r="M441" s="238"/>
      <c r="N441" s="238">
        <v>1</v>
      </c>
      <c r="O441" s="238">
        <v>199.5</v>
      </c>
      <c r="P441" s="682"/>
      <c r="Q441" s="713">
        <v>199.5</v>
      </c>
    </row>
    <row r="442" spans="1:17" ht="14.4" customHeight="1" x14ac:dyDescent="0.3">
      <c r="A442" s="680" t="s">
        <v>528</v>
      </c>
      <c r="B442" s="671" t="s">
        <v>4192</v>
      </c>
      <c r="C442" s="671" t="s">
        <v>3424</v>
      </c>
      <c r="D442" s="671" t="s">
        <v>3678</v>
      </c>
      <c r="E442" s="671" t="s">
        <v>3679</v>
      </c>
      <c r="F442" s="238">
        <v>1</v>
      </c>
      <c r="G442" s="238">
        <v>3236.56</v>
      </c>
      <c r="H442" s="238">
        <v>1</v>
      </c>
      <c r="I442" s="238">
        <v>3236.56</v>
      </c>
      <c r="J442" s="238"/>
      <c r="K442" s="238"/>
      <c r="L442" s="238"/>
      <c r="M442" s="238"/>
      <c r="N442" s="238"/>
      <c r="O442" s="238"/>
      <c r="P442" s="682"/>
      <c r="Q442" s="713"/>
    </row>
    <row r="443" spans="1:17" ht="14.4" customHeight="1" x14ac:dyDescent="0.3">
      <c r="A443" s="680" t="s">
        <v>528</v>
      </c>
      <c r="B443" s="671" t="s">
        <v>4192</v>
      </c>
      <c r="C443" s="671" t="s">
        <v>3424</v>
      </c>
      <c r="D443" s="671" t="s">
        <v>3763</v>
      </c>
      <c r="E443" s="671" t="s">
        <v>3764</v>
      </c>
      <c r="F443" s="238"/>
      <c r="G443" s="238"/>
      <c r="H443" s="238"/>
      <c r="I443" s="238"/>
      <c r="J443" s="238">
        <v>1</v>
      </c>
      <c r="K443" s="238">
        <v>5024.29</v>
      </c>
      <c r="L443" s="238"/>
      <c r="M443" s="238">
        <v>5024.29</v>
      </c>
      <c r="N443" s="238"/>
      <c r="O443" s="238"/>
      <c r="P443" s="682"/>
      <c r="Q443" s="713"/>
    </row>
    <row r="444" spans="1:17" ht="14.4" customHeight="1" x14ac:dyDescent="0.3">
      <c r="A444" s="680" t="s">
        <v>528</v>
      </c>
      <c r="B444" s="671" t="s">
        <v>4192</v>
      </c>
      <c r="C444" s="671" t="s">
        <v>3424</v>
      </c>
      <c r="D444" s="671" t="s">
        <v>3775</v>
      </c>
      <c r="E444" s="671" t="s">
        <v>3776</v>
      </c>
      <c r="F444" s="238"/>
      <c r="G444" s="238"/>
      <c r="H444" s="238"/>
      <c r="I444" s="238"/>
      <c r="J444" s="238">
        <v>1</v>
      </c>
      <c r="K444" s="238">
        <v>15862.58</v>
      </c>
      <c r="L444" s="238"/>
      <c r="M444" s="238">
        <v>15862.58</v>
      </c>
      <c r="N444" s="238"/>
      <c r="O444" s="238"/>
      <c r="P444" s="682"/>
      <c r="Q444" s="713"/>
    </row>
    <row r="445" spans="1:17" ht="14.4" customHeight="1" x14ac:dyDescent="0.3">
      <c r="A445" s="680" t="s">
        <v>528</v>
      </c>
      <c r="B445" s="671" t="s">
        <v>4192</v>
      </c>
      <c r="C445" s="671" t="s">
        <v>3424</v>
      </c>
      <c r="D445" s="671" t="s">
        <v>3777</v>
      </c>
      <c r="E445" s="671" t="s">
        <v>3778</v>
      </c>
      <c r="F445" s="238"/>
      <c r="G445" s="238"/>
      <c r="H445" s="238"/>
      <c r="I445" s="238"/>
      <c r="J445" s="238">
        <v>1</v>
      </c>
      <c r="K445" s="238">
        <v>4077.05</v>
      </c>
      <c r="L445" s="238"/>
      <c r="M445" s="238">
        <v>4077.05</v>
      </c>
      <c r="N445" s="238"/>
      <c r="O445" s="238"/>
      <c r="P445" s="682"/>
      <c r="Q445" s="713"/>
    </row>
    <row r="446" spans="1:17" ht="14.4" customHeight="1" x14ac:dyDescent="0.3">
      <c r="A446" s="680" t="s">
        <v>528</v>
      </c>
      <c r="B446" s="671" t="s">
        <v>4192</v>
      </c>
      <c r="C446" s="671" t="s">
        <v>3424</v>
      </c>
      <c r="D446" s="671" t="s">
        <v>3796</v>
      </c>
      <c r="E446" s="671" t="s">
        <v>3797</v>
      </c>
      <c r="F446" s="238">
        <v>1</v>
      </c>
      <c r="G446" s="238">
        <v>5024.29</v>
      </c>
      <c r="H446" s="238">
        <v>1</v>
      </c>
      <c r="I446" s="238">
        <v>5024.29</v>
      </c>
      <c r="J446" s="238"/>
      <c r="K446" s="238"/>
      <c r="L446" s="238"/>
      <c r="M446" s="238"/>
      <c r="N446" s="238"/>
      <c r="O446" s="238"/>
      <c r="P446" s="682"/>
      <c r="Q446" s="713"/>
    </row>
    <row r="447" spans="1:17" ht="14.4" customHeight="1" x14ac:dyDescent="0.3">
      <c r="A447" s="680" t="s">
        <v>528</v>
      </c>
      <c r="B447" s="671" t="s">
        <v>4192</v>
      </c>
      <c r="C447" s="671" t="s">
        <v>3424</v>
      </c>
      <c r="D447" s="671" t="s">
        <v>3812</v>
      </c>
      <c r="E447" s="671" t="s">
        <v>3813</v>
      </c>
      <c r="F447" s="238"/>
      <c r="G447" s="238"/>
      <c r="H447" s="238"/>
      <c r="I447" s="238"/>
      <c r="J447" s="238"/>
      <c r="K447" s="238"/>
      <c r="L447" s="238"/>
      <c r="M447" s="238"/>
      <c r="N447" s="238">
        <v>3</v>
      </c>
      <c r="O447" s="238">
        <v>355.5</v>
      </c>
      <c r="P447" s="682"/>
      <c r="Q447" s="713">
        <v>118.5</v>
      </c>
    </row>
    <row r="448" spans="1:17" ht="14.4" customHeight="1" x14ac:dyDescent="0.3">
      <c r="A448" s="680" t="s">
        <v>528</v>
      </c>
      <c r="B448" s="671" t="s">
        <v>4192</v>
      </c>
      <c r="C448" s="671" t="s">
        <v>3424</v>
      </c>
      <c r="D448" s="671" t="s">
        <v>4201</v>
      </c>
      <c r="E448" s="671" t="s">
        <v>4202</v>
      </c>
      <c r="F448" s="238">
        <v>10</v>
      </c>
      <c r="G448" s="238">
        <v>9835.1</v>
      </c>
      <c r="H448" s="238">
        <v>1</v>
      </c>
      <c r="I448" s="238">
        <v>983.51</v>
      </c>
      <c r="J448" s="238"/>
      <c r="K448" s="238"/>
      <c r="L448" s="238"/>
      <c r="M448" s="238"/>
      <c r="N448" s="238">
        <v>9</v>
      </c>
      <c r="O448" s="238">
        <v>8851.59</v>
      </c>
      <c r="P448" s="682">
        <v>0.9</v>
      </c>
      <c r="Q448" s="713">
        <v>983.51</v>
      </c>
    </row>
    <row r="449" spans="1:17" ht="14.4" customHeight="1" x14ac:dyDescent="0.3">
      <c r="A449" s="680" t="s">
        <v>528</v>
      </c>
      <c r="B449" s="671" t="s">
        <v>4192</v>
      </c>
      <c r="C449" s="671" t="s">
        <v>3424</v>
      </c>
      <c r="D449" s="671" t="s">
        <v>4203</v>
      </c>
      <c r="E449" s="671" t="s">
        <v>4204</v>
      </c>
      <c r="F449" s="238">
        <v>8</v>
      </c>
      <c r="G449" s="238">
        <v>15877.12</v>
      </c>
      <c r="H449" s="238">
        <v>1</v>
      </c>
      <c r="I449" s="238">
        <v>1984.64</v>
      </c>
      <c r="J449" s="238"/>
      <c r="K449" s="238"/>
      <c r="L449" s="238"/>
      <c r="M449" s="238"/>
      <c r="N449" s="238">
        <v>12</v>
      </c>
      <c r="O449" s="238">
        <v>23815.68</v>
      </c>
      <c r="P449" s="682">
        <v>1.5</v>
      </c>
      <c r="Q449" s="713">
        <v>1984.64</v>
      </c>
    </row>
    <row r="450" spans="1:17" ht="14.4" customHeight="1" x14ac:dyDescent="0.3">
      <c r="A450" s="680" t="s">
        <v>528</v>
      </c>
      <c r="B450" s="671" t="s">
        <v>4192</v>
      </c>
      <c r="C450" s="671" t="s">
        <v>3424</v>
      </c>
      <c r="D450" s="671" t="s">
        <v>4205</v>
      </c>
      <c r="E450" s="671" t="s">
        <v>4206</v>
      </c>
      <c r="F450" s="238">
        <v>6</v>
      </c>
      <c r="G450" s="238">
        <v>14053.08</v>
      </c>
      <c r="H450" s="238">
        <v>1</v>
      </c>
      <c r="I450" s="238">
        <v>2342.1799999999998</v>
      </c>
      <c r="J450" s="238"/>
      <c r="K450" s="238"/>
      <c r="L450" s="238"/>
      <c r="M450" s="238"/>
      <c r="N450" s="238">
        <v>1</v>
      </c>
      <c r="O450" s="238">
        <v>2342.1799999999998</v>
      </c>
      <c r="P450" s="682">
        <v>0.16666666666666666</v>
      </c>
      <c r="Q450" s="713">
        <v>2342.1799999999998</v>
      </c>
    </row>
    <row r="451" spans="1:17" ht="14.4" customHeight="1" x14ac:dyDescent="0.3">
      <c r="A451" s="680" t="s">
        <v>528</v>
      </c>
      <c r="B451" s="671" t="s">
        <v>4192</v>
      </c>
      <c r="C451" s="671" t="s">
        <v>3424</v>
      </c>
      <c r="D451" s="671" t="s">
        <v>4207</v>
      </c>
      <c r="E451" s="671" t="s">
        <v>4208</v>
      </c>
      <c r="F451" s="238"/>
      <c r="G451" s="238"/>
      <c r="H451" s="238"/>
      <c r="I451" s="238"/>
      <c r="J451" s="238"/>
      <c r="K451" s="238"/>
      <c r="L451" s="238"/>
      <c r="M451" s="238"/>
      <c r="N451" s="238">
        <v>1</v>
      </c>
      <c r="O451" s="238">
        <v>1770.11</v>
      </c>
      <c r="P451" s="682"/>
      <c r="Q451" s="713">
        <v>1770.11</v>
      </c>
    </row>
    <row r="452" spans="1:17" ht="14.4" customHeight="1" x14ac:dyDescent="0.3">
      <c r="A452" s="680" t="s">
        <v>528</v>
      </c>
      <c r="B452" s="671" t="s">
        <v>4192</v>
      </c>
      <c r="C452" s="671" t="s">
        <v>3424</v>
      </c>
      <c r="D452" s="671" t="s">
        <v>3899</v>
      </c>
      <c r="E452" s="671" t="s">
        <v>3900</v>
      </c>
      <c r="F452" s="238"/>
      <c r="G452" s="238"/>
      <c r="H452" s="238"/>
      <c r="I452" s="238"/>
      <c r="J452" s="238"/>
      <c r="K452" s="238"/>
      <c r="L452" s="238"/>
      <c r="M452" s="238"/>
      <c r="N452" s="238">
        <v>1</v>
      </c>
      <c r="O452" s="238">
        <v>2504</v>
      </c>
      <c r="P452" s="682"/>
      <c r="Q452" s="713">
        <v>2504</v>
      </c>
    </row>
    <row r="453" spans="1:17" ht="14.4" customHeight="1" x14ac:dyDescent="0.3">
      <c r="A453" s="680" t="s">
        <v>528</v>
      </c>
      <c r="B453" s="671" t="s">
        <v>4192</v>
      </c>
      <c r="C453" s="671" t="s">
        <v>3424</v>
      </c>
      <c r="D453" s="671" t="s">
        <v>4209</v>
      </c>
      <c r="E453" s="671" t="s">
        <v>4210</v>
      </c>
      <c r="F453" s="238"/>
      <c r="G453" s="238"/>
      <c r="H453" s="238"/>
      <c r="I453" s="238"/>
      <c r="J453" s="238"/>
      <c r="K453" s="238"/>
      <c r="L453" s="238"/>
      <c r="M453" s="238"/>
      <c r="N453" s="238">
        <v>1</v>
      </c>
      <c r="O453" s="238">
        <v>11607.27</v>
      </c>
      <c r="P453" s="682"/>
      <c r="Q453" s="713">
        <v>11607.27</v>
      </c>
    </row>
    <row r="454" spans="1:17" ht="14.4" customHeight="1" x14ac:dyDescent="0.3">
      <c r="A454" s="680" t="s">
        <v>528</v>
      </c>
      <c r="B454" s="671" t="s">
        <v>4192</v>
      </c>
      <c r="C454" s="671" t="s">
        <v>3424</v>
      </c>
      <c r="D454" s="671" t="s">
        <v>4211</v>
      </c>
      <c r="E454" s="671" t="s">
        <v>4212</v>
      </c>
      <c r="F454" s="238">
        <v>1</v>
      </c>
      <c r="G454" s="238">
        <v>11607.27</v>
      </c>
      <c r="H454" s="238">
        <v>1</v>
      </c>
      <c r="I454" s="238">
        <v>11607.27</v>
      </c>
      <c r="J454" s="238"/>
      <c r="K454" s="238"/>
      <c r="L454" s="238"/>
      <c r="M454" s="238"/>
      <c r="N454" s="238"/>
      <c r="O454" s="238"/>
      <c r="P454" s="682"/>
      <c r="Q454" s="713"/>
    </row>
    <row r="455" spans="1:17" ht="14.4" customHeight="1" x14ac:dyDescent="0.3">
      <c r="A455" s="680" t="s">
        <v>528</v>
      </c>
      <c r="B455" s="671" t="s">
        <v>4192</v>
      </c>
      <c r="C455" s="671" t="s">
        <v>3424</v>
      </c>
      <c r="D455" s="671" t="s">
        <v>3956</v>
      </c>
      <c r="E455" s="671" t="s">
        <v>3957</v>
      </c>
      <c r="F455" s="238">
        <v>2</v>
      </c>
      <c r="G455" s="238">
        <v>3816</v>
      </c>
      <c r="H455" s="238">
        <v>1</v>
      </c>
      <c r="I455" s="238">
        <v>1908</v>
      </c>
      <c r="J455" s="238">
        <v>1</v>
      </c>
      <c r="K455" s="238">
        <v>1908</v>
      </c>
      <c r="L455" s="238">
        <v>0.5</v>
      </c>
      <c r="M455" s="238">
        <v>1908</v>
      </c>
      <c r="N455" s="238">
        <v>4</v>
      </c>
      <c r="O455" s="238">
        <v>7632</v>
      </c>
      <c r="P455" s="682">
        <v>2</v>
      </c>
      <c r="Q455" s="713">
        <v>1908</v>
      </c>
    </row>
    <row r="456" spans="1:17" ht="14.4" customHeight="1" x14ac:dyDescent="0.3">
      <c r="A456" s="680" t="s">
        <v>528</v>
      </c>
      <c r="B456" s="671" t="s">
        <v>4192</v>
      </c>
      <c r="C456" s="671" t="s">
        <v>3450</v>
      </c>
      <c r="D456" s="671" t="s">
        <v>3478</v>
      </c>
      <c r="E456" s="671" t="s">
        <v>3479</v>
      </c>
      <c r="F456" s="238">
        <v>4</v>
      </c>
      <c r="G456" s="238">
        <v>880</v>
      </c>
      <c r="H456" s="238">
        <v>1</v>
      </c>
      <c r="I456" s="238">
        <v>220</v>
      </c>
      <c r="J456" s="238"/>
      <c r="K456" s="238"/>
      <c r="L456" s="238"/>
      <c r="M456" s="238"/>
      <c r="N456" s="238">
        <v>4</v>
      </c>
      <c r="O456" s="238">
        <v>928</v>
      </c>
      <c r="P456" s="682">
        <v>1.0545454545454545</v>
      </c>
      <c r="Q456" s="713">
        <v>232</v>
      </c>
    </row>
    <row r="457" spans="1:17" ht="14.4" customHeight="1" x14ac:dyDescent="0.3">
      <c r="A457" s="680" t="s">
        <v>528</v>
      </c>
      <c r="B457" s="671" t="s">
        <v>4192</v>
      </c>
      <c r="C457" s="671" t="s">
        <v>3450</v>
      </c>
      <c r="D457" s="671" t="s">
        <v>4070</v>
      </c>
      <c r="E457" s="671" t="s">
        <v>4071</v>
      </c>
      <c r="F457" s="238">
        <v>0</v>
      </c>
      <c r="G457" s="238">
        <v>0</v>
      </c>
      <c r="H457" s="238"/>
      <c r="I457" s="238"/>
      <c r="J457" s="238">
        <v>0</v>
      </c>
      <c r="K457" s="238">
        <v>0</v>
      </c>
      <c r="L457" s="238"/>
      <c r="M457" s="238"/>
      <c r="N457" s="238">
        <v>0</v>
      </c>
      <c r="O457" s="238">
        <v>0</v>
      </c>
      <c r="P457" s="682"/>
      <c r="Q457" s="713"/>
    </row>
    <row r="458" spans="1:17" ht="14.4" customHeight="1" x14ac:dyDescent="0.3">
      <c r="A458" s="680" t="s">
        <v>528</v>
      </c>
      <c r="B458" s="671" t="s">
        <v>4192</v>
      </c>
      <c r="C458" s="671" t="s">
        <v>3450</v>
      </c>
      <c r="D458" s="671" t="s">
        <v>4072</v>
      </c>
      <c r="E458" s="671" t="s">
        <v>4073</v>
      </c>
      <c r="F458" s="238">
        <v>164</v>
      </c>
      <c r="G458" s="238">
        <v>0</v>
      </c>
      <c r="H458" s="238"/>
      <c r="I458" s="238">
        <v>0</v>
      </c>
      <c r="J458" s="238">
        <v>147</v>
      </c>
      <c r="K458" s="238">
        <v>0</v>
      </c>
      <c r="L458" s="238"/>
      <c r="M458" s="238">
        <v>0</v>
      </c>
      <c r="N458" s="238">
        <v>144</v>
      </c>
      <c r="O458" s="238">
        <v>0</v>
      </c>
      <c r="P458" s="682"/>
      <c r="Q458" s="713">
        <v>0</v>
      </c>
    </row>
    <row r="459" spans="1:17" ht="14.4" customHeight="1" x14ac:dyDescent="0.3">
      <c r="A459" s="680" t="s">
        <v>528</v>
      </c>
      <c r="B459" s="671" t="s">
        <v>4192</v>
      </c>
      <c r="C459" s="671" t="s">
        <v>3450</v>
      </c>
      <c r="D459" s="671" t="s">
        <v>4074</v>
      </c>
      <c r="E459" s="671" t="s">
        <v>4075</v>
      </c>
      <c r="F459" s="238">
        <v>4</v>
      </c>
      <c r="G459" s="238">
        <v>0</v>
      </c>
      <c r="H459" s="238"/>
      <c r="I459" s="238">
        <v>0</v>
      </c>
      <c r="J459" s="238">
        <v>4</v>
      </c>
      <c r="K459" s="238">
        <v>0</v>
      </c>
      <c r="L459" s="238"/>
      <c r="M459" s="238">
        <v>0</v>
      </c>
      <c r="N459" s="238">
        <v>5</v>
      </c>
      <c r="O459" s="238">
        <v>0</v>
      </c>
      <c r="P459" s="682"/>
      <c r="Q459" s="713">
        <v>0</v>
      </c>
    </row>
    <row r="460" spans="1:17" ht="14.4" customHeight="1" x14ac:dyDescent="0.3">
      <c r="A460" s="680" t="s">
        <v>528</v>
      </c>
      <c r="B460" s="671" t="s">
        <v>4192</v>
      </c>
      <c r="C460" s="671" t="s">
        <v>3450</v>
      </c>
      <c r="D460" s="671" t="s">
        <v>4084</v>
      </c>
      <c r="E460" s="671" t="s">
        <v>4085</v>
      </c>
      <c r="F460" s="238">
        <v>12</v>
      </c>
      <c r="G460" s="238">
        <v>0</v>
      </c>
      <c r="H460" s="238"/>
      <c r="I460" s="238">
        <v>0</v>
      </c>
      <c r="J460" s="238"/>
      <c r="K460" s="238"/>
      <c r="L460" s="238"/>
      <c r="M460" s="238"/>
      <c r="N460" s="238"/>
      <c r="O460" s="238"/>
      <c r="P460" s="682"/>
      <c r="Q460" s="713"/>
    </row>
    <row r="461" spans="1:17" ht="14.4" customHeight="1" x14ac:dyDescent="0.3">
      <c r="A461" s="680" t="s">
        <v>528</v>
      </c>
      <c r="B461" s="671" t="s">
        <v>4192</v>
      </c>
      <c r="C461" s="671" t="s">
        <v>3450</v>
      </c>
      <c r="D461" s="671" t="s">
        <v>4213</v>
      </c>
      <c r="E461" s="671" t="s">
        <v>4214</v>
      </c>
      <c r="F461" s="238">
        <v>210</v>
      </c>
      <c r="G461" s="238">
        <v>1147860</v>
      </c>
      <c r="H461" s="238">
        <v>1</v>
      </c>
      <c r="I461" s="238">
        <v>5466</v>
      </c>
      <c r="J461" s="238">
        <v>226</v>
      </c>
      <c r="K461" s="238">
        <v>1237364</v>
      </c>
      <c r="L461" s="238">
        <v>1.0779746659000227</v>
      </c>
      <c r="M461" s="238">
        <v>5475.0619469026551</v>
      </c>
      <c r="N461" s="238">
        <v>191</v>
      </c>
      <c r="O461" s="238">
        <v>1045916</v>
      </c>
      <c r="P461" s="682">
        <v>0.91118777551269314</v>
      </c>
      <c r="Q461" s="713">
        <v>5476</v>
      </c>
    </row>
    <row r="462" spans="1:17" ht="14.4" customHeight="1" x14ac:dyDescent="0.3">
      <c r="A462" s="680" t="s">
        <v>528</v>
      </c>
      <c r="B462" s="671" t="s">
        <v>4192</v>
      </c>
      <c r="C462" s="671" t="s">
        <v>3450</v>
      </c>
      <c r="D462" s="671" t="s">
        <v>4094</v>
      </c>
      <c r="E462" s="671" t="s">
        <v>4095</v>
      </c>
      <c r="F462" s="238"/>
      <c r="G462" s="238"/>
      <c r="H462" s="238"/>
      <c r="I462" s="238"/>
      <c r="J462" s="238">
        <v>2</v>
      </c>
      <c r="K462" s="238">
        <v>0</v>
      </c>
      <c r="L462" s="238"/>
      <c r="M462" s="238">
        <v>0</v>
      </c>
      <c r="N462" s="238"/>
      <c r="O462" s="238"/>
      <c r="P462" s="682"/>
      <c r="Q462" s="713"/>
    </row>
    <row r="463" spans="1:17" ht="14.4" customHeight="1" x14ac:dyDescent="0.3">
      <c r="A463" s="680" t="s">
        <v>528</v>
      </c>
      <c r="B463" s="671" t="s">
        <v>4192</v>
      </c>
      <c r="C463" s="671" t="s">
        <v>3450</v>
      </c>
      <c r="D463" s="671" t="s">
        <v>3519</v>
      </c>
      <c r="E463" s="671" t="s">
        <v>3520</v>
      </c>
      <c r="F463" s="238">
        <v>5</v>
      </c>
      <c r="G463" s="238">
        <v>1660</v>
      </c>
      <c r="H463" s="238">
        <v>1</v>
      </c>
      <c r="I463" s="238">
        <v>332</v>
      </c>
      <c r="J463" s="238">
        <v>3</v>
      </c>
      <c r="K463" s="238">
        <v>1032</v>
      </c>
      <c r="L463" s="238">
        <v>0.62168674698795179</v>
      </c>
      <c r="M463" s="238">
        <v>344</v>
      </c>
      <c r="N463" s="238">
        <v>6</v>
      </c>
      <c r="O463" s="238">
        <v>2064</v>
      </c>
      <c r="P463" s="682">
        <v>1.2433734939759036</v>
      </c>
      <c r="Q463" s="713">
        <v>344</v>
      </c>
    </row>
    <row r="464" spans="1:17" ht="14.4" customHeight="1" x14ac:dyDescent="0.3">
      <c r="A464" s="680" t="s">
        <v>4215</v>
      </c>
      <c r="B464" s="671" t="s">
        <v>3417</v>
      </c>
      <c r="C464" s="671" t="s">
        <v>3450</v>
      </c>
      <c r="D464" s="671" t="s">
        <v>3480</v>
      </c>
      <c r="E464" s="671" t="s">
        <v>3481</v>
      </c>
      <c r="F464" s="238"/>
      <c r="G464" s="238"/>
      <c r="H464" s="238"/>
      <c r="I464" s="238"/>
      <c r="J464" s="238"/>
      <c r="K464" s="238"/>
      <c r="L464" s="238"/>
      <c r="M464" s="238"/>
      <c r="N464" s="238">
        <v>1</v>
      </c>
      <c r="O464" s="238">
        <v>116</v>
      </c>
      <c r="P464" s="682"/>
      <c r="Q464" s="713">
        <v>116</v>
      </c>
    </row>
    <row r="465" spans="1:17" ht="14.4" customHeight="1" x14ac:dyDescent="0.3">
      <c r="A465" s="680" t="s">
        <v>4215</v>
      </c>
      <c r="B465" s="671" t="s">
        <v>3417</v>
      </c>
      <c r="C465" s="671" t="s">
        <v>3450</v>
      </c>
      <c r="D465" s="671" t="s">
        <v>3494</v>
      </c>
      <c r="E465" s="671" t="s">
        <v>3495</v>
      </c>
      <c r="F465" s="238"/>
      <c r="G465" s="238"/>
      <c r="H465" s="238"/>
      <c r="I465" s="238"/>
      <c r="J465" s="238"/>
      <c r="K465" s="238"/>
      <c r="L465" s="238"/>
      <c r="M465" s="238"/>
      <c r="N465" s="238">
        <v>1</v>
      </c>
      <c r="O465" s="238">
        <v>155</v>
      </c>
      <c r="P465" s="682"/>
      <c r="Q465" s="713">
        <v>155</v>
      </c>
    </row>
    <row r="466" spans="1:17" ht="14.4" customHeight="1" x14ac:dyDescent="0.3">
      <c r="A466" s="680" t="s">
        <v>4215</v>
      </c>
      <c r="B466" s="671" t="s">
        <v>3417</v>
      </c>
      <c r="C466" s="671" t="s">
        <v>3450</v>
      </c>
      <c r="D466" s="671" t="s">
        <v>3498</v>
      </c>
      <c r="E466" s="671" t="s">
        <v>3499</v>
      </c>
      <c r="F466" s="238"/>
      <c r="G466" s="238"/>
      <c r="H466" s="238"/>
      <c r="I466" s="238"/>
      <c r="J466" s="238"/>
      <c r="K466" s="238"/>
      <c r="L466" s="238"/>
      <c r="M466" s="238"/>
      <c r="N466" s="238">
        <v>1</v>
      </c>
      <c r="O466" s="238">
        <v>0</v>
      </c>
      <c r="P466" s="682"/>
      <c r="Q466" s="713">
        <v>0</v>
      </c>
    </row>
    <row r="467" spans="1:17" ht="14.4" customHeight="1" x14ac:dyDescent="0.3">
      <c r="A467" s="680" t="s">
        <v>4215</v>
      </c>
      <c r="B467" s="671" t="s">
        <v>3417</v>
      </c>
      <c r="C467" s="671" t="s">
        <v>3450</v>
      </c>
      <c r="D467" s="671" t="s">
        <v>3506</v>
      </c>
      <c r="E467" s="671" t="s">
        <v>3507</v>
      </c>
      <c r="F467" s="238"/>
      <c r="G467" s="238"/>
      <c r="H467" s="238"/>
      <c r="I467" s="238"/>
      <c r="J467" s="238"/>
      <c r="K467" s="238"/>
      <c r="L467" s="238"/>
      <c r="M467" s="238"/>
      <c r="N467" s="238">
        <v>1</v>
      </c>
      <c r="O467" s="238">
        <v>81</v>
      </c>
      <c r="P467" s="682"/>
      <c r="Q467" s="713">
        <v>81</v>
      </c>
    </row>
    <row r="468" spans="1:17" ht="14.4" customHeight="1" x14ac:dyDescent="0.3">
      <c r="A468" s="680" t="s">
        <v>4216</v>
      </c>
      <c r="B468" s="671" t="s">
        <v>3417</v>
      </c>
      <c r="C468" s="671" t="s">
        <v>3450</v>
      </c>
      <c r="D468" s="671" t="s">
        <v>3478</v>
      </c>
      <c r="E468" s="671" t="s">
        <v>3479</v>
      </c>
      <c r="F468" s="238"/>
      <c r="G468" s="238"/>
      <c r="H468" s="238"/>
      <c r="I468" s="238"/>
      <c r="J468" s="238">
        <v>2</v>
      </c>
      <c r="K468" s="238">
        <v>464</v>
      </c>
      <c r="L468" s="238"/>
      <c r="M468" s="238">
        <v>232</v>
      </c>
      <c r="N468" s="238">
        <v>3</v>
      </c>
      <c r="O468" s="238">
        <v>696</v>
      </c>
      <c r="P468" s="682"/>
      <c r="Q468" s="713">
        <v>232</v>
      </c>
    </row>
    <row r="469" spans="1:17" ht="14.4" customHeight="1" x14ac:dyDescent="0.3">
      <c r="A469" s="680" t="s">
        <v>4216</v>
      </c>
      <c r="B469" s="671" t="s">
        <v>3417</v>
      </c>
      <c r="C469" s="671" t="s">
        <v>3450</v>
      </c>
      <c r="D469" s="671" t="s">
        <v>3480</v>
      </c>
      <c r="E469" s="671" t="s">
        <v>3481</v>
      </c>
      <c r="F469" s="238"/>
      <c r="G469" s="238"/>
      <c r="H469" s="238"/>
      <c r="I469" s="238"/>
      <c r="J469" s="238">
        <v>3</v>
      </c>
      <c r="K469" s="238">
        <v>348</v>
      </c>
      <c r="L469" s="238"/>
      <c r="M469" s="238">
        <v>116</v>
      </c>
      <c r="N469" s="238">
        <v>1</v>
      </c>
      <c r="O469" s="238">
        <v>116</v>
      </c>
      <c r="P469" s="682"/>
      <c r="Q469" s="713">
        <v>116</v>
      </c>
    </row>
    <row r="470" spans="1:17" ht="14.4" customHeight="1" x14ac:dyDescent="0.3">
      <c r="A470" s="680" t="s">
        <v>4216</v>
      </c>
      <c r="B470" s="671" t="s">
        <v>3417</v>
      </c>
      <c r="C470" s="671" t="s">
        <v>3450</v>
      </c>
      <c r="D470" s="671" t="s">
        <v>3494</v>
      </c>
      <c r="E470" s="671" t="s">
        <v>3495</v>
      </c>
      <c r="F470" s="238"/>
      <c r="G470" s="238"/>
      <c r="H470" s="238"/>
      <c r="I470" s="238"/>
      <c r="J470" s="238">
        <v>1</v>
      </c>
      <c r="K470" s="238">
        <v>155</v>
      </c>
      <c r="L470" s="238"/>
      <c r="M470" s="238">
        <v>155</v>
      </c>
      <c r="N470" s="238">
        <v>1</v>
      </c>
      <c r="O470" s="238">
        <v>155</v>
      </c>
      <c r="P470" s="682"/>
      <c r="Q470" s="713">
        <v>155</v>
      </c>
    </row>
    <row r="471" spans="1:17" ht="14.4" customHeight="1" x14ac:dyDescent="0.3">
      <c r="A471" s="680" t="s">
        <v>4216</v>
      </c>
      <c r="B471" s="671" t="s">
        <v>3417</v>
      </c>
      <c r="C471" s="671" t="s">
        <v>3450</v>
      </c>
      <c r="D471" s="671" t="s">
        <v>3498</v>
      </c>
      <c r="E471" s="671" t="s">
        <v>3499</v>
      </c>
      <c r="F471" s="238"/>
      <c r="G471" s="238"/>
      <c r="H471" s="238"/>
      <c r="I471" s="238"/>
      <c r="J471" s="238"/>
      <c r="K471" s="238"/>
      <c r="L471" s="238"/>
      <c r="M471" s="238"/>
      <c r="N471" s="238">
        <v>1</v>
      </c>
      <c r="O471" s="238">
        <v>0</v>
      </c>
      <c r="P471" s="682"/>
      <c r="Q471" s="713">
        <v>0</v>
      </c>
    </row>
    <row r="472" spans="1:17" ht="14.4" customHeight="1" x14ac:dyDescent="0.3">
      <c r="A472" s="680" t="s">
        <v>4216</v>
      </c>
      <c r="B472" s="671" t="s">
        <v>3417</v>
      </c>
      <c r="C472" s="671" t="s">
        <v>3450</v>
      </c>
      <c r="D472" s="671" t="s">
        <v>3506</v>
      </c>
      <c r="E472" s="671" t="s">
        <v>3507</v>
      </c>
      <c r="F472" s="238"/>
      <c r="G472" s="238"/>
      <c r="H472" s="238"/>
      <c r="I472" s="238"/>
      <c r="J472" s="238">
        <v>1</v>
      </c>
      <c r="K472" s="238">
        <v>81</v>
      </c>
      <c r="L472" s="238"/>
      <c r="M472" s="238">
        <v>81</v>
      </c>
      <c r="N472" s="238">
        <v>1</v>
      </c>
      <c r="O472" s="238">
        <v>81</v>
      </c>
      <c r="P472" s="682"/>
      <c r="Q472" s="713">
        <v>81</v>
      </c>
    </row>
    <row r="473" spans="1:17" ht="14.4" customHeight="1" x14ac:dyDescent="0.3">
      <c r="A473" s="680" t="s">
        <v>4217</v>
      </c>
      <c r="B473" s="671" t="s">
        <v>3417</v>
      </c>
      <c r="C473" s="671" t="s">
        <v>3450</v>
      </c>
      <c r="D473" s="671" t="s">
        <v>3478</v>
      </c>
      <c r="E473" s="671" t="s">
        <v>3479</v>
      </c>
      <c r="F473" s="238">
        <v>5</v>
      </c>
      <c r="G473" s="238">
        <v>1100</v>
      </c>
      <c r="H473" s="238">
        <v>1</v>
      </c>
      <c r="I473" s="238">
        <v>220</v>
      </c>
      <c r="J473" s="238">
        <v>5</v>
      </c>
      <c r="K473" s="238">
        <v>1160</v>
      </c>
      <c r="L473" s="238">
        <v>1.0545454545454545</v>
      </c>
      <c r="M473" s="238">
        <v>232</v>
      </c>
      <c r="N473" s="238">
        <v>4</v>
      </c>
      <c r="O473" s="238">
        <v>928</v>
      </c>
      <c r="P473" s="682">
        <v>0.84363636363636363</v>
      </c>
      <c r="Q473" s="713">
        <v>232</v>
      </c>
    </row>
    <row r="474" spans="1:17" ht="14.4" customHeight="1" x14ac:dyDescent="0.3">
      <c r="A474" s="680" t="s">
        <v>4217</v>
      </c>
      <c r="B474" s="671" t="s">
        <v>3417</v>
      </c>
      <c r="C474" s="671" t="s">
        <v>3450</v>
      </c>
      <c r="D474" s="671" t="s">
        <v>3480</v>
      </c>
      <c r="E474" s="671" t="s">
        <v>3481</v>
      </c>
      <c r="F474" s="238"/>
      <c r="G474" s="238"/>
      <c r="H474" s="238"/>
      <c r="I474" s="238"/>
      <c r="J474" s="238">
        <v>1</v>
      </c>
      <c r="K474" s="238">
        <v>116</v>
      </c>
      <c r="L474" s="238"/>
      <c r="M474" s="238">
        <v>116</v>
      </c>
      <c r="N474" s="238">
        <v>1</v>
      </c>
      <c r="O474" s="238">
        <v>116</v>
      </c>
      <c r="P474" s="682"/>
      <c r="Q474" s="713">
        <v>116</v>
      </c>
    </row>
    <row r="475" spans="1:17" ht="14.4" customHeight="1" x14ac:dyDescent="0.3">
      <c r="A475" s="680" t="s">
        <v>4217</v>
      </c>
      <c r="B475" s="671" t="s">
        <v>3417</v>
      </c>
      <c r="C475" s="671" t="s">
        <v>3450</v>
      </c>
      <c r="D475" s="671" t="s">
        <v>3494</v>
      </c>
      <c r="E475" s="671" t="s">
        <v>3495</v>
      </c>
      <c r="F475" s="238">
        <v>1</v>
      </c>
      <c r="G475" s="238">
        <v>154</v>
      </c>
      <c r="H475" s="238">
        <v>1</v>
      </c>
      <c r="I475" s="238">
        <v>154</v>
      </c>
      <c r="J475" s="238">
        <v>1</v>
      </c>
      <c r="K475" s="238">
        <v>155</v>
      </c>
      <c r="L475" s="238">
        <v>1.0064935064935066</v>
      </c>
      <c r="M475" s="238">
        <v>155</v>
      </c>
      <c r="N475" s="238"/>
      <c r="O475" s="238"/>
      <c r="P475" s="682"/>
      <c r="Q475" s="713"/>
    </row>
    <row r="476" spans="1:17" ht="14.4" customHeight="1" x14ac:dyDescent="0.3">
      <c r="A476" s="680" t="s">
        <v>4217</v>
      </c>
      <c r="B476" s="671" t="s">
        <v>3417</v>
      </c>
      <c r="C476" s="671" t="s">
        <v>3450</v>
      </c>
      <c r="D476" s="671" t="s">
        <v>3498</v>
      </c>
      <c r="E476" s="671" t="s">
        <v>3499</v>
      </c>
      <c r="F476" s="238"/>
      <c r="G476" s="238"/>
      <c r="H476" s="238"/>
      <c r="I476" s="238"/>
      <c r="J476" s="238"/>
      <c r="K476" s="238"/>
      <c r="L476" s="238"/>
      <c r="M476" s="238"/>
      <c r="N476" s="238">
        <v>1</v>
      </c>
      <c r="O476" s="238">
        <v>0</v>
      </c>
      <c r="P476" s="682"/>
      <c r="Q476" s="713">
        <v>0</v>
      </c>
    </row>
    <row r="477" spans="1:17" ht="14.4" customHeight="1" x14ac:dyDescent="0.3">
      <c r="A477" s="680" t="s">
        <v>4217</v>
      </c>
      <c r="B477" s="671" t="s">
        <v>3417</v>
      </c>
      <c r="C477" s="671" t="s">
        <v>3450</v>
      </c>
      <c r="D477" s="671" t="s">
        <v>3506</v>
      </c>
      <c r="E477" s="671" t="s">
        <v>3507</v>
      </c>
      <c r="F477" s="238">
        <v>1</v>
      </c>
      <c r="G477" s="238">
        <v>75</v>
      </c>
      <c r="H477" s="238">
        <v>1</v>
      </c>
      <c r="I477" s="238">
        <v>75</v>
      </c>
      <c r="J477" s="238">
        <v>1</v>
      </c>
      <c r="K477" s="238">
        <v>81</v>
      </c>
      <c r="L477" s="238">
        <v>1.08</v>
      </c>
      <c r="M477" s="238">
        <v>81</v>
      </c>
      <c r="N477" s="238"/>
      <c r="O477" s="238"/>
      <c r="P477" s="682"/>
      <c r="Q477" s="713"/>
    </row>
    <row r="478" spans="1:17" ht="14.4" customHeight="1" x14ac:dyDescent="0.3">
      <c r="A478" s="680" t="s">
        <v>4218</v>
      </c>
      <c r="B478" s="671" t="s">
        <v>3417</v>
      </c>
      <c r="C478" s="671" t="s">
        <v>3450</v>
      </c>
      <c r="D478" s="671" t="s">
        <v>3457</v>
      </c>
      <c r="E478" s="671" t="s">
        <v>3458</v>
      </c>
      <c r="F478" s="238">
        <v>1</v>
      </c>
      <c r="G478" s="238">
        <v>34</v>
      </c>
      <c r="H478" s="238">
        <v>1</v>
      </c>
      <c r="I478" s="238">
        <v>34</v>
      </c>
      <c r="J478" s="238"/>
      <c r="K478" s="238"/>
      <c r="L478" s="238"/>
      <c r="M478" s="238"/>
      <c r="N478" s="238"/>
      <c r="O478" s="238"/>
      <c r="P478" s="682"/>
      <c r="Q478" s="713"/>
    </row>
    <row r="479" spans="1:17" ht="14.4" customHeight="1" x14ac:dyDescent="0.3">
      <c r="A479" s="680" t="s">
        <v>4218</v>
      </c>
      <c r="B479" s="671" t="s">
        <v>3417</v>
      </c>
      <c r="C479" s="671" t="s">
        <v>3450</v>
      </c>
      <c r="D479" s="671" t="s">
        <v>3478</v>
      </c>
      <c r="E479" s="671" t="s">
        <v>3479</v>
      </c>
      <c r="F479" s="238">
        <v>1</v>
      </c>
      <c r="G479" s="238">
        <v>220</v>
      </c>
      <c r="H479" s="238">
        <v>1</v>
      </c>
      <c r="I479" s="238">
        <v>220</v>
      </c>
      <c r="J479" s="238"/>
      <c r="K479" s="238"/>
      <c r="L479" s="238"/>
      <c r="M479" s="238"/>
      <c r="N479" s="238"/>
      <c r="O479" s="238"/>
      <c r="P479" s="682"/>
      <c r="Q479" s="713"/>
    </row>
    <row r="480" spans="1:17" ht="14.4" customHeight="1" x14ac:dyDescent="0.3">
      <c r="A480" s="680" t="s">
        <v>4219</v>
      </c>
      <c r="B480" s="671" t="s">
        <v>3417</v>
      </c>
      <c r="C480" s="671" t="s">
        <v>3450</v>
      </c>
      <c r="D480" s="671" t="s">
        <v>3478</v>
      </c>
      <c r="E480" s="671" t="s">
        <v>3479</v>
      </c>
      <c r="F480" s="238">
        <v>3</v>
      </c>
      <c r="G480" s="238">
        <v>660</v>
      </c>
      <c r="H480" s="238">
        <v>1</v>
      </c>
      <c r="I480" s="238">
        <v>220</v>
      </c>
      <c r="J480" s="238"/>
      <c r="K480" s="238"/>
      <c r="L480" s="238"/>
      <c r="M480" s="238"/>
      <c r="N480" s="238"/>
      <c r="O480" s="238"/>
      <c r="P480" s="682"/>
      <c r="Q480" s="713"/>
    </row>
    <row r="481" spans="1:17" ht="14.4" customHeight="1" x14ac:dyDescent="0.3">
      <c r="A481" s="680" t="s">
        <v>4220</v>
      </c>
      <c r="B481" s="671" t="s">
        <v>3417</v>
      </c>
      <c r="C481" s="671" t="s">
        <v>3450</v>
      </c>
      <c r="D481" s="671" t="s">
        <v>3457</v>
      </c>
      <c r="E481" s="671" t="s">
        <v>3458</v>
      </c>
      <c r="F481" s="238"/>
      <c r="G481" s="238"/>
      <c r="H481" s="238"/>
      <c r="I481" s="238"/>
      <c r="J481" s="238">
        <v>1</v>
      </c>
      <c r="K481" s="238">
        <v>34</v>
      </c>
      <c r="L481" s="238"/>
      <c r="M481" s="238">
        <v>34</v>
      </c>
      <c r="N481" s="238">
        <v>1</v>
      </c>
      <c r="O481" s="238">
        <v>34</v>
      </c>
      <c r="P481" s="682"/>
      <c r="Q481" s="713">
        <v>34</v>
      </c>
    </row>
    <row r="482" spans="1:17" ht="14.4" customHeight="1" x14ac:dyDescent="0.3">
      <c r="A482" s="680" t="s">
        <v>4220</v>
      </c>
      <c r="B482" s="671" t="s">
        <v>3417</v>
      </c>
      <c r="C482" s="671" t="s">
        <v>3450</v>
      </c>
      <c r="D482" s="671" t="s">
        <v>3478</v>
      </c>
      <c r="E482" s="671" t="s">
        <v>3479</v>
      </c>
      <c r="F482" s="238">
        <v>5</v>
      </c>
      <c r="G482" s="238">
        <v>1100</v>
      </c>
      <c r="H482" s="238">
        <v>1</v>
      </c>
      <c r="I482" s="238">
        <v>220</v>
      </c>
      <c r="J482" s="238"/>
      <c r="K482" s="238"/>
      <c r="L482" s="238"/>
      <c r="M482" s="238"/>
      <c r="N482" s="238">
        <v>1</v>
      </c>
      <c r="O482" s="238">
        <v>232</v>
      </c>
      <c r="P482" s="682">
        <v>0.21090909090909091</v>
      </c>
      <c r="Q482" s="713">
        <v>232</v>
      </c>
    </row>
    <row r="483" spans="1:17" ht="14.4" customHeight="1" x14ac:dyDescent="0.3">
      <c r="A483" s="680" t="s">
        <v>4220</v>
      </c>
      <c r="B483" s="671" t="s">
        <v>3417</v>
      </c>
      <c r="C483" s="671" t="s">
        <v>3450</v>
      </c>
      <c r="D483" s="671" t="s">
        <v>3480</v>
      </c>
      <c r="E483" s="671" t="s">
        <v>3481</v>
      </c>
      <c r="F483" s="238">
        <v>3</v>
      </c>
      <c r="G483" s="238">
        <v>351</v>
      </c>
      <c r="H483" s="238">
        <v>1</v>
      </c>
      <c r="I483" s="238">
        <v>117</v>
      </c>
      <c r="J483" s="238"/>
      <c r="K483" s="238"/>
      <c r="L483" s="238"/>
      <c r="M483" s="238"/>
      <c r="N483" s="238">
        <v>1</v>
      </c>
      <c r="O483" s="238">
        <v>116</v>
      </c>
      <c r="P483" s="682">
        <v>0.33048433048433046</v>
      </c>
      <c r="Q483" s="713">
        <v>116</v>
      </c>
    </row>
    <row r="484" spans="1:17" ht="14.4" customHeight="1" x14ac:dyDescent="0.3">
      <c r="A484" s="680" t="s">
        <v>4220</v>
      </c>
      <c r="B484" s="671" t="s">
        <v>3417</v>
      </c>
      <c r="C484" s="671" t="s">
        <v>3450</v>
      </c>
      <c r="D484" s="671" t="s">
        <v>3494</v>
      </c>
      <c r="E484" s="671" t="s">
        <v>3495</v>
      </c>
      <c r="F484" s="238"/>
      <c r="G484" s="238"/>
      <c r="H484" s="238"/>
      <c r="I484" s="238"/>
      <c r="J484" s="238">
        <v>1</v>
      </c>
      <c r="K484" s="238">
        <v>155</v>
      </c>
      <c r="L484" s="238"/>
      <c r="M484" s="238">
        <v>155</v>
      </c>
      <c r="N484" s="238"/>
      <c r="O484" s="238"/>
      <c r="P484" s="682"/>
      <c r="Q484" s="713"/>
    </row>
    <row r="485" spans="1:17" ht="14.4" customHeight="1" x14ac:dyDescent="0.3">
      <c r="A485" s="680" t="s">
        <v>4220</v>
      </c>
      <c r="B485" s="671" t="s">
        <v>3417</v>
      </c>
      <c r="C485" s="671" t="s">
        <v>3450</v>
      </c>
      <c r="D485" s="671" t="s">
        <v>3498</v>
      </c>
      <c r="E485" s="671" t="s">
        <v>3499</v>
      </c>
      <c r="F485" s="238"/>
      <c r="G485" s="238"/>
      <c r="H485" s="238"/>
      <c r="I485" s="238"/>
      <c r="J485" s="238">
        <v>1</v>
      </c>
      <c r="K485" s="238">
        <v>0</v>
      </c>
      <c r="L485" s="238"/>
      <c r="M485" s="238">
        <v>0</v>
      </c>
      <c r="N485" s="238"/>
      <c r="O485" s="238"/>
      <c r="P485" s="682"/>
      <c r="Q485" s="713"/>
    </row>
    <row r="486" spans="1:17" ht="14.4" customHeight="1" x14ac:dyDescent="0.3">
      <c r="A486" s="680" t="s">
        <v>4220</v>
      </c>
      <c r="B486" s="671" t="s">
        <v>3417</v>
      </c>
      <c r="C486" s="671" t="s">
        <v>3450</v>
      </c>
      <c r="D486" s="671" t="s">
        <v>3506</v>
      </c>
      <c r="E486" s="671" t="s">
        <v>3507</v>
      </c>
      <c r="F486" s="238">
        <v>1</v>
      </c>
      <c r="G486" s="238">
        <v>75</v>
      </c>
      <c r="H486" s="238">
        <v>1</v>
      </c>
      <c r="I486" s="238">
        <v>75</v>
      </c>
      <c r="J486" s="238"/>
      <c r="K486" s="238"/>
      <c r="L486" s="238"/>
      <c r="M486" s="238"/>
      <c r="N486" s="238"/>
      <c r="O486" s="238"/>
      <c r="P486" s="682"/>
      <c r="Q486" s="713"/>
    </row>
    <row r="487" spans="1:17" ht="14.4" customHeight="1" x14ac:dyDescent="0.3">
      <c r="A487" s="680" t="s">
        <v>4220</v>
      </c>
      <c r="B487" s="671" t="s">
        <v>3417</v>
      </c>
      <c r="C487" s="671" t="s">
        <v>3450</v>
      </c>
      <c r="D487" s="671" t="s">
        <v>3537</v>
      </c>
      <c r="E487" s="671" t="s">
        <v>3538</v>
      </c>
      <c r="F487" s="238">
        <v>1</v>
      </c>
      <c r="G487" s="238">
        <v>80</v>
      </c>
      <c r="H487" s="238">
        <v>1</v>
      </c>
      <c r="I487" s="238">
        <v>80</v>
      </c>
      <c r="J487" s="238"/>
      <c r="K487" s="238"/>
      <c r="L487" s="238"/>
      <c r="M487" s="238"/>
      <c r="N487" s="238"/>
      <c r="O487" s="238"/>
      <c r="P487" s="682"/>
      <c r="Q487" s="713"/>
    </row>
    <row r="488" spans="1:17" ht="14.4" customHeight="1" x14ac:dyDescent="0.3">
      <c r="A488" s="680" t="s">
        <v>4221</v>
      </c>
      <c r="B488" s="671" t="s">
        <v>3417</v>
      </c>
      <c r="C488" s="671" t="s">
        <v>3450</v>
      </c>
      <c r="D488" s="671" t="s">
        <v>3478</v>
      </c>
      <c r="E488" s="671" t="s">
        <v>3479</v>
      </c>
      <c r="F488" s="238"/>
      <c r="G488" s="238"/>
      <c r="H488" s="238"/>
      <c r="I488" s="238"/>
      <c r="J488" s="238">
        <v>1</v>
      </c>
      <c r="K488" s="238">
        <v>232</v>
      </c>
      <c r="L488" s="238"/>
      <c r="M488" s="238">
        <v>232</v>
      </c>
      <c r="N488" s="238"/>
      <c r="O488" s="238"/>
      <c r="P488" s="682"/>
      <c r="Q488" s="713"/>
    </row>
    <row r="489" spans="1:17" ht="14.4" customHeight="1" x14ac:dyDescent="0.3">
      <c r="A489" s="680" t="s">
        <v>4221</v>
      </c>
      <c r="B489" s="671" t="s">
        <v>3417</v>
      </c>
      <c r="C489" s="671" t="s">
        <v>3450</v>
      </c>
      <c r="D489" s="671" t="s">
        <v>3498</v>
      </c>
      <c r="E489" s="671" t="s">
        <v>3499</v>
      </c>
      <c r="F489" s="238">
        <v>1</v>
      </c>
      <c r="G489" s="238">
        <v>0</v>
      </c>
      <c r="H489" s="238"/>
      <c r="I489" s="238">
        <v>0</v>
      </c>
      <c r="J489" s="238"/>
      <c r="K489" s="238"/>
      <c r="L489" s="238"/>
      <c r="M489" s="238"/>
      <c r="N489" s="238"/>
      <c r="O489" s="238"/>
      <c r="P489" s="682"/>
      <c r="Q489" s="713"/>
    </row>
    <row r="490" spans="1:17" ht="14.4" customHeight="1" x14ac:dyDescent="0.3">
      <c r="A490" s="680" t="s">
        <v>4222</v>
      </c>
      <c r="B490" s="671" t="s">
        <v>3417</v>
      </c>
      <c r="C490" s="671" t="s">
        <v>3450</v>
      </c>
      <c r="D490" s="671" t="s">
        <v>3478</v>
      </c>
      <c r="E490" s="671" t="s">
        <v>3479</v>
      </c>
      <c r="F490" s="238"/>
      <c r="G490" s="238"/>
      <c r="H490" s="238"/>
      <c r="I490" s="238"/>
      <c r="J490" s="238"/>
      <c r="K490" s="238"/>
      <c r="L490" s="238"/>
      <c r="M490" s="238"/>
      <c r="N490" s="238">
        <v>1</v>
      </c>
      <c r="O490" s="238">
        <v>232</v>
      </c>
      <c r="P490" s="682"/>
      <c r="Q490" s="713">
        <v>232</v>
      </c>
    </row>
    <row r="491" spans="1:17" ht="14.4" customHeight="1" x14ac:dyDescent="0.3">
      <c r="A491" s="680" t="s">
        <v>4223</v>
      </c>
      <c r="B491" s="671" t="s">
        <v>3417</v>
      </c>
      <c r="C491" s="671" t="s">
        <v>3450</v>
      </c>
      <c r="D491" s="671" t="s">
        <v>3457</v>
      </c>
      <c r="E491" s="671" t="s">
        <v>3458</v>
      </c>
      <c r="F491" s="238"/>
      <c r="G491" s="238"/>
      <c r="H491" s="238"/>
      <c r="I491" s="238"/>
      <c r="J491" s="238">
        <v>2</v>
      </c>
      <c r="K491" s="238">
        <v>68</v>
      </c>
      <c r="L491" s="238"/>
      <c r="M491" s="238">
        <v>34</v>
      </c>
      <c r="N491" s="238"/>
      <c r="O491" s="238"/>
      <c r="P491" s="682"/>
      <c r="Q491" s="713"/>
    </row>
    <row r="492" spans="1:17" ht="14.4" customHeight="1" x14ac:dyDescent="0.3">
      <c r="A492" s="680" t="s">
        <v>4223</v>
      </c>
      <c r="B492" s="671" t="s">
        <v>3417</v>
      </c>
      <c r="C492" s="671" t="s">
        <v>3450</v>
      </c>
      <c r="D492" s="671" t="s">
        <v>3478</v>
      </c>
      <c r="E492" s="671" t="s">
        <v>3479</v>
      </c>
      <c r="F492" s="238"/>
      <c r="G492" s="238"/>
      <c r="H492" s="238"/>
      <c r="I492" s="238"/>
      <c r="J492" s="238">
        <v>1</v>
      </c>
      <c r="K492" s="238">
        <v>232</v>
      </c>
      <c r="L492" s="238"/>
      <c r="M492" s="238">
        <v>232</v>
      </c>
      <c r="N492" s="238">
        <v>2</v>
      </c>
      <c r="O492" s="238">
        <v>464</v>
      </c>
      <c r="P492" s="682"/>
      <c r="Q492" s="713">
        <v>232</v>
      </c>
    </row>
    <row r="493" spans="1:17" ht="14.4" customHeight="1" x14ac:dyDescent="0.3">
      <c r="A493" s="680" t="s">
        <v>4223</v>
      </c>
      <c r="B493" s="671" t="s">
        <v>3417</v>
      </c>
      <c r="C493" s="671" t="s">
        <v>3450</v>
      </c>
      <c r="D493" s="671" t="s">
        <v>3480</v>
      </c>
      <c r="E493" s="671" t="s">
        <v>3481</v>
      </c>
      <c r="F493" s="238">
        <v>1</v>
      </c>
      <c r="G493" s="238">
        <v>117</v>
      </c>
      <c r="H493" s="238">
        <v>1</v>
      </c>
      <c r="I493" s="238">
        <v>117</v>
      </c>
      <c r="J493" s="238">
        <v>6</v>
      </c>
      <c r="K493" s="238">
        <v>696</v>
      </c>
      <c r="L493" s="238">
        <v>5.9487179487179489</v>
      </c>
      <c r="M493" s="238">
        <v>116</v>
      </c>
      <c r="N493" s="238">
        <v>7</v>
      </c>
      <c r="O493" s="238">
        <v>812</v>
      </c>
      <c r="P493" s="682">
        <v>6.9401709401709404</v>
      </c>
      <c r="Q493" s="713">
        <v>116</v>
      </c>
    </row>
    <row r="494" spans="1:17" ht="14.4" customHeight="1" x14ac:dyDescent="0.3">
      <c r="A494" s="680" t="s">
        <v>4223</v>
      </c>
      <c r="B494" s="671" t="s">
        <v>3417</v>
      </c>
      <c r="C494" s="671" t="s">
        <v>3450</v>
      </c>
      <c r="D494" s="671" t="s">
        <v>3494</v>
      </c>
      <c r="E494" s="671" t="s">
        <v>3495</v>
      </c>
      <c r="F494" s="238"/>
      <c r="G494" s="238"/>
      <c r="H494" s="238"/>
      <c r="I494" s="238"/>
      <c r="J494" s="238">
        <v>1</v>
      </c>
      <c r="K494" s="238">
        <v>155</v>
      </c>
      <c r="L494" s="238"/>
      <c r="M494" s="238">
        <v>155</v>
      </c>
      <c r="N494" s="238">
        <v>1</v>
      </c>
      <c r="O494" s="238">
        <v>155</v>
      </c>
      <c r="P494" s="682"/>
      <c r="Q494" s="713">
        <v>155</v>
      </c>
    </row>
    <row r="495" spans="1:17" ht="14.4" customHeight="1" x14ac:dyDescent="0.3">
      <c r="A495" s="680" t="s">
        <v>4223</v>
      </c>
      <c r="B495" s="671" t="s">
        <v>3417</v>
      </c>
      <c r="C495" s="671" t="s">
        <v>3450</v>
      </c>
      <c r="D495" s="671" t="s">
        <v>3498</v>
      </c>
      <c r="E495" s="671" t="s">
        <v>3499</v>
      </c>
      <c r="F495" s="238"/>
      <c r="G495" s="238"/>
      <c r="H495" s="238"/>
      <c r="I495" s="238"/>
      <c r="J495" s="238">
        <v>1</v>
      </c>
      <c r="K495" s="238">
        <v>0</v>
      </c>
      <c r="L495" s="238"/>
      <c r="M495" s="238">
        <v>0</v>
      </c>
      <c r="N495" s="238"/>
      <c r="O495" s="238"/>
      <c r="P495" s="682"/>
      <c r="Q495" s="713"/>
    </row>
    <row r="496" spans="1:17" ht="14.4" customHeight="1" x14ac:dyDescent="0.3">
      <c r="A496" s="680" t="s">
        <v>4223</v>
      </c>
      <c r="B496" s="671" t="s">
        <v>3417</v>
      </c>
      <c r="C496" s="671" t="s">
        <v>3450</v>
      </c>
      <c r="D496" s="671" t="s">
        <v>3506</v>
      </c>
      <c r="E496" s="671" t="s">
        <v>3507</v>
      </c>
      <c r="F496" s="238"/>
      <c r="G496" s="238"/>
      <c r="H496" s="238"/>
      <c r="I496" s="238"/>
      <c r="J496" s="238">
        <v>1</v>
      </c>
      <c r="K496" s="238">
        <v>81</v>
      </c>
      <c r="L496" s="238"/>
      <c r="M496" s="238">
        <v>81</v>
      </c>
      <c r="N496" s="238"/>
      <c r="O496" s="238"/>
      <c r="P496" s="682"/>
      <c r="Q496" s="713"/>
    </row>
    <row r="497" spans="1:17" ht="14.4" customHeight="1" x14ac:dyDescent="0.3">
      <c r="A497" s="680" t="s">
        <v>4224</v>
      </c>
      <c r="B497" s="671" t="s">
        <v>3417</v>
      </c>
      <c r="C497" s="671" t="s">
        <v>3450</v>
      </c>
      <c r="D497" s="671" t="s">
        <v>3457</v>
      </c>
      <c r="E497" s="671" t="s">
        <v>3458</v>
      </c>
      <c r="F497" s="238">
        <v>1</v>
      </c>
      <c r="G497" s="238">
        <v>34</v>
      </c>
      <c r="H497" s="238">
        <v>1</v>
      </c>
      <c r="I497" s="238">
        <v>34</v>
      </c>
      <c r="J497" s="238"/>
      <c r="K497" s="238"/>
      <c r="L497" s="238"/>
      <c r="M497" s="238"/>
      <c r="N497" s="238"/>
      <c r="O497" s="238"/>
      <c r="P497" s="682"/>
      <c r="Q497" s="713"/>
    </row>
    <row r="498" spans="1:17" ht="14.4" customHeight="1" x14ac:dyDescent="0.3">
      <c r="A498" s="680" t="s">
        <v>4224</v>
      </c>
      <c r="B498" s="671" t="s">
        <v>3417</v>
      </c>
      <c r="C498" s="671" t="s">
        <v>3450</v>
      </c>
      <c r="D498" s="671" t="s">
        <v>3478</v>
      </c>
      <c r="E498" s="671" t="s">
        <v>3479</v>
      </c>
      <c r="F498" s="238">
        <v>2</v>
      </c>
      <c r="G498" s="238">
        <v>440</v>
      </c>
      <c r="H498" s="238">
        <v>1</v>
      </c>
      <c r="I498" s="238">
        <v>220</v>
      </c>
      <c r="J498" s="238"/>
      <c r="K498" s="238"/>
      <c r="L498" s="238"/>
      <c r="M498" s="238"/>
      <c r="N498" s="238">
        <v>5</v>
      </c>
      <c r="O498" s="238">
        <v>1160</v>
      </c>
      <c r="P498" s="682">
        <v>2.6363636363636362</v>
      </c>
      <c r="Q498" s="713">
        <v>232</v>
      </c>
    </row>
    <row r="499" spans="1:17" ht="14.4" customHeight="1" x14ac:dyDescent="0.3">
      <c r="A499" s="680" t="s">
        <v>4224</v>
      </c>
      <c r="B499" s="671" t="s">
        <v>3417</v>
      </c>
      <c r="C499" s="671" t="s">
        <v>3450</v>
      </c>
      <c r="D499" s="671" t="s">
        <v>3480</v>
      </c>
      <c r="E499" s="671" t="s">
        <v>3481</v>
      </c>
      <c r="F499" s="238">
        <v>5</v>
      </c>
      <c r="G499" s="238">
        <v>585</v>
      </c>
      <c r="H499" s="238">
        <v>1</v>
      </c>
      <c r="I499" s="238">
        <v>117</v>
      </c>
      <c r="J499" s="238">
        <v>2</v>
      </c>
      <c r="K499" s="238">
        <v>232</v>
      </c>
      <c r="L499" s="238">
        <v>0.39658119658119656</v>
      </c>
      <c r="M499" s="238">
        <v>116</v>
      </c>
      <c r="N499" s="238">
        <v>4</v>
      </c>
      <c r="O499" s="238">
        <v>464</v>
      </c>
      <c r="P499" s="682">
        <v>0.79316239316239312</v>
      </c>
      <c r="Q499" s="713">
        <v>116</v>
      </c>
    </row>
    <row r="500" spans="1:17" ht="14.4" customHeight="1" x14ac:dyDescent="0.3">
      <c r="A500" s="680" t="s">
        <v>4224</v>
      </c>
      <c r="B500" s="671" t="s">
        <v>3417</v>
      </c>
      <c r="C500" s="671" t="s">
        <v>3450</v>
      </c>
      <c r="D500" s="671" t="s">
        <v>3494</v>
      </c>
      <c r="E500" s="671" t="s">
        <v>3495</v>
      </c>
      <c r="F500" s="238">
        <v>1</v>
      </c>
      <c r="G500" s="238">
        <v>154</v>
      </c>
      <c r="H500" s="238">
        <v>1</v>
      </c>
      <c r="I500" s="238">
        <v>154</v>
      </c>
      <c r="J500" s="238"/>
      <c r="K500" s="238"/>
      <c r="L500" s="238"/>
      <c r="M500" s="238"/>
      <c r="N500" s="238">
        <v>6</v>
      </c>
      <c r="O500" s="238">
        <v>930</v>
      </c>
      <c r="P500" s="682">
        <v>6.0389610389610393</v>
      </c>
      <c r="Q500" s="713">
        <v>155</v>
      </c>
    </row>
    <row r="501" spans="1:17" ht="14.4" customHeight="1" x14ac:dyDescent="0.3">
      <c r="A501" s="680" t="s">
        <v>4224</v>
      </c>
      <c r="B501" s="671" t="s">
        <v>3417</v>
      </c>
      <c r="C501" s="671" t="s">
        <v>3450</v>
      </c>
      <c r="D501" s="671" t="s">
        <v>3506</v>
      </c>
      <c r="E501" s="671" t="s">
        <v>3507</v>
      </c>
      <c r="F501" s="238"/>
      <c r="G501" s="238"/>
      <c r="H501" s="238"/>
      <c r="I501" s="238"/>
      <c r="J501" s="238"/>
      <c r="K501" s="238"/>
      <c r="L501" s="238"/>
      <c r="M501" s="238"/>
      <c r="N501" s="238">
        <v>4</v>
      </c>
      <c r="O501" s="238">
        <v>324</v>
      </c>
      <c r="P501" s="682"/>
      <c r="Q501" s="713">
        <v>81</v>
      </c>
    </row>
    <row r="502" spans="1:17" ht="14.4" customHeight="1" x14ac:dyDescent="0.3">
      <c r="A502" s="680" t="s">
        <v>4225</v>
      </c>
      <c r="B502" s="671" t="s">
        <v>3417</v>
      </c>
      <c r="C502" s="671" t="s">
        <v>3450</v>
      </c>
      <c r="D502" s="671" t="s">
        <v>3457</v>
      </c>
      <c r="E502" s="671" t="s">
        <v>3458</v>
      </c>
      <c r="F502" s="238">
        <v>1</v>
      </c>
      <c r="G502" s="238">
        <v>34</v>
      </c>
      <c r="H502" s="238">
        <v>1</v>
      </c>
      <c r="I502" s="238">
        <v>34</v>
      </c>
      <c r="J502" s="238">
        <v>2</v>
      </c>
      <c r="K502" s="238">
        <v>68</v>
      </c>
      <c r="L502" s="238">
        <v>2</v>
      </c>
      <c r="M502" s="238">
        <v>34</v>
      </c>
      <c r="N502" s="238"/>
      <c r="O502" s="238"/>
      <c r="P502" s="682"/>
      <c r="Q502" s="713"/>
    </row>
    <row r="503" spans="1:17" ht="14.4" customHeight="1" x14ac:dyDescent="0.3">
      <c r="A503" s="680" t="s">
        <v>4225</v>
      </c>
      <c r="B503" s="671" t="s">
        <v>3417</v>
      </c>
      <c r="C503" s="671" t="s">
        <v>3450</v>
      </c>
      <c r="D503" s="671" t="s">
        <v>3478</v>
      </c>
      <c r="E503" s="671" t="s">
        <v>3479</v>
      </c>
      <c r="F503" s="238">
        <v>1</v>
      </c>
      <c r="G503" s="238">
        <v>220</v>
      </c>
      <c r="H503" s="238">
        <v>1</v>
      </c>
      <c r="I503" s="238">
        <v>220</v>
      </c>
      <c r="J503" s="238"/>
      <c r="K503" s="238"/>
      <c r="L503" s="238"/>
      <c r="M503" s="238"/>
      <c r="N503" s="238"/>
      <c r="O503" s="238"/>
      <c r="P503" s="682"/>
      <c r="Q503" s="713"/>
    </row>
    <row r="504" spans="1:17" ht="14.4" customHeight="1" x14ac:dyDescent="0.3">
      <c r="A504" s="680" t="s">
        <v>4226</v>
      </c>
      <c r="B504" s="671" t="s">
        <v>3417</v>
      </c>
      <c r="C504" s="671" t="s">
        <v>3450</v>
      </c>
      <c r="D504" s="671" t="s">
        <v>3457</v>
      </c>
      <c r="E504" s="671" t="s">
        <v>3458</v>
      </c>
      <c r="F504" s="238"/>
      <c r="G504" s="238"/>
      <c r="H504" s="238"/>
      <c r="I504" s="238"/>
      <c r="J504" s="238">
        <v>1</v>
      </c>
      <c r="K504" s="238">
        <v>34</v>
      </c>
      <c r="L504" s="238"/>
      <c r="M504" s="238">
        <v>34</v>
      </c>
      <c r="N504" s="238"/>
      <c r="O504" s="238"/>
      <c r="P504" s="682"/>
      <c r="Q504" s="713"/>
    </row>
    <row r="505" spans="1:17" ht="14.4" customHeight="1" x14ac:dyDescent="0.3">
      <c r="A505" s="680" t="s">
        <v>4226</v>
      </c>
      <c r="B505" s="671" t="s">
        <v>3417</v>
      </c>
      <c r="C505" s="671" t="s">
        <v>3450</v>
      </c>
      <c r="D505" s="671" t="s">
        <v>3478</v>
      </c>
      <c r="E505" s="671" t="s">
        <v>3479</v>
      </c>
      <c r="F505" s="238"/>
      <c r="G505" s="238"/>
      <c r="H505" s="238"/>
      <c r="I505" s="238"/>
      <c r="J505" s="238">
        <v>2</v>
      </c>
      <c r="K505" s="238">
        <v>464</v>
      </c>
      <c r="L505" s="238"/>
      <c r="M505" s="238">
        <v>232</v>
      </c>
      <c r="N505" s="238">
        <v>2</v>
      </c>
      <c r="O505" s="238">
        <v>464</v>
      </c>
      <c r="P505" s="682"/>
      <c r="Q505" s="713">
        <v>232</v>
      </c>
    </row>
    <row r="506" spans="1:17" ht="14.4" customHeight="1" x14ac:dyDescent="0.3">
      <c r="A506" s="680" t="s">
        <v>4226</v>
      </c>
      <c r="B506" s="671" t="s">
        <v>3417</v>
      </c>
      <c r="C506" s="671" t="s">
        <v>3450</v>
      </c>
      <c r="D506" s="671" t="s">
        <v>3494</v>
      </c>
      <c r="E506" s="671" t="s">
        <v>3495</v>
      </c>
      <c r="F506" s="238"/>
      <c r="G506" s="238"/>
      <c r="H506" s="238"/>
      <c r="I506" s="238"/>
      <c r="J506" s="238">
        <v>1</v>
      </c>
      <c r="K506" s="238">
        <v>155</v>
      </c>
      <c r="L506" s="238"/>
      <c r="M506" s="238">
        <v>155</v>
      </c>
      <c r="N506" s="238">
        <v>1</v>
      </c>
      <c r="O506" s="238">
        <v>155</v>
      </c>
      <c r="P506" s="682"/>
      <c r="Q506" s="713">
        <v>155</v>
      </c>
    </row>
    <row r="507" spans="1:17" ht="14.4" customHeight="1" x14ac:dyDescent="0.3">
      <c r="A507" s="680" t="s">
        <v>4226</v>
      </c>
      <c r="B507" s="671" t="s">
        <v>3417</v>
      </c>
      <c r="C507" s="671" t="s">
        <v>3450</v>
      </c>
      <c r="D507" s="671" t="s">
        <v>3506</v>
      </c>
      <c r="E507" s="671" t="s">
        <v>3507</v>
      </c>
      <c r="F507" s="238"/>
      <c r="G507" s="238"/>
      <c r="H507" s="238"/>
      <c r="I507" s="238"/>
      <c r="J507" s="238"/>
      <c r="K507" s="238"/>
      <c r="L507" s="238"/>
      <c r="M507" s="238"/>
      <c r="N507" s="238">
        <v>1</v>
      </c>
      <c r="O507" s="238">
        <v>81</v>
      </c>
      <c r="P507" s="682"/>
      <c r="Q507" s="713">
        <v>81</v>
      </c>
    </row>
    <row r="508" spans="1:17" ht="14.4" customHeight="1" x14ac:dyDescent="0.3">
      <c r="A508" s="680" t="s">
        <v>4227</v>
      </c>
      <c r="B508" s="671" t="s">
        <v>3417</v>
      </c>
      <c r="C508" s="671" t="s">
        <v>3450</v>
      </c>
      <c r="D508" s="671" t="s">
        <v>3478</v>
      </c>
      <c r="E508" s="671" t="s">
        <v>3479</v>
      </c>
      <c r="F508" s="238">
        <v>1</v>
      </c>
      <c r="G508" s="238">
        <v>220</v>
      </c>
      <c r="H508" s="238">
        <v>1</v>
      </c>
      <c r="I508" s="238">
        <v>220</v>
      </c>
      <c r="J508" s="238"/>
      <c r="K508" s="238"/>
      <c r="L508" s="238"/>
      <c r="M508" s="238"/>
      <c r="N508" s="238"/>
      <c r="O508" s="238"/>
      <c r="P508" s="682"/>
      <c r="Q508" s="713"/>
    </row>
    <row r="509" spans="1:17" ht="14.4" customHeight="1" x14ac:dyDescent="0.3">
      <c r="A509" s="680" t="s">
        <v>4227</v>
      </c>
      <c r="B509" s="671" t="s">
        <v>3417</v>
      </c>
      <c r="C509" s="671" t="s">
        <v>3450</v>
      </c>
      <c r="D509" s="671" t="s">
        <v>3480</v>
      </c>
      <c r="E509" s="671" t="s">
        <v>3481</v>
      </c>
      <c r="F509" s="238"/>
      <c r="G509" s="238"/>
      <c r="H509" s="238"/>
      <c r="I509" s="238"/>
      <c r="J509" s="238"/>
      <c r="K509" s="238"/>
      <c r="L509" s="238"/>
      <c r="M509" s="238"/>
      <c r="N509" s="238">
        <v>1</v>
      </c>
      <c r="O509" s="238">
        <v>116</v>
      </c>
      <c r="P509" s="682"/>
      <c r="Q509" s="713">
        <v>116</v>
      </c>
    </row>
    <row r="510" spans="1:17" ht="14.4" customHeight="1" x14ac:dyDescent="0.3">
      <c r="A510" s="680" t="s">
        <v>4228</v>
      </c>
      <c r="B510" s="671" t="s">
        <v>3417</v>
      </c>
      <c r="C510" s="671" t="s">
        <v>3450</v>
      </c>
      <c r="D510" s="671" t="s">
        <v>3480</v>
      </c>
      <c r="E510" s="671" t="s">
        <v>3481</v>
      </c>
      <c r="F510" s="238">
        <v>1</v>
      </c>
      <c r="G510" s="238">
        <v>117</v>
      </c>
      <c r="H510" s="238">
        <v>1</v>
      </c>
      <c r="I510" s="238">
        <v>117</v>
      </c>
      <c r="J510" s="238"/>
      <c r="K510" s="238"/>
      <c r="L510" s="238"/>
      <c r="M510" s="238"/>
      <c r="N510" s="238">
        <v>2</v>
      </c>
      <c r="O510" s="238">
        <v>232</v>
      </c>
      <c r="P510" s="682">
        <v>1.982905982905983</v>
      </c>
      <c r="Q510" s="713">
        <v>116</v>
      </c>
    </row>
    <row r="511" spans="1:17" ht="14.4" customHeight="1" thickBot="1" x14ac:dyDescent="0.35">
      <c r="A511" s="637" t="s">
        <v>4228</v>
      </c>
      <c r="B511" s="673" t="s">
        <v>3417</v>
      </c>
      <c r="C511" s="673" t="s">
        <v>3450</v>
      </c>
      <c r="D511" s="673" t="s">
        <v>3498</v>
      </c>
      <c r="E511" s="673" t="s">
        <v>3499</v>
      </c>
      <c r="F511" s="674"/>
      <c r="G511" s="674"/>
      <c r="H511" s="674"/>
      <c r="I511" s="674"/>
      <c r="J511" s="674"/>
      <c r="K511" s="674"/>
      <c r="L511" s="674"/>
      <c r="M511" s="674"/>
      <c r="N511" s="674">
        <v>1</v>
      </c>
      <c r="O511" s="674">
        <v>0</v>
      </c>
      <c r="P511" s="683"/>
      <c r="Q511" s="714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539.92600000000004</v>
      </c>
      <c r="C5" s="114">
        <v>410.04399999999998</v>
      </c>
      <c r="D5" s="114">
        <v>237.36099999999999</v>
      </c>
      <c r="E5" s="131">
        <v>0.43961765130777175</v>
      </c>
      <c r="F5" s="132">
        <v>212</v>
      </c>
      <c r="G5" s="114">
        <v>185</v>
      </c>
      <c r="H5" s="114">
        <v>135</v>
      </c>
      <c r="I5" s="133">
        <v>0.6367924528301887</v>
      </c>
      <c r="J5" s="123"/>
      <c r="K5" s="123"/>
      <c r="L5" s="7">
        <f>D5-B5</f>
        <v>-302.56500000000005</v>
      </c>
      <c r="M5" s="8">
        <f>H5-F5</f>
        <v>-77</v>
      </c>
    </row>
    <row r="6" spans="1:13" ht="14.4" hidden="1" customHeight="1" outlineLevel="1" x14ac:dyDescent="0.3">
      <c r="A6" s="119" t="s">
        <v>173</v>
      </c>
      <c r="B6" s="122">
        <v>57.457999999999998</v>
      </c>
      <c r="C6" s="113">
        <v>60.018999999999998</v>
      </c>
      <c r="D6" s="113">
        <v>61.039000000000001</v>
      </c>
      <c r="E6" s="134">
        <v>1.0623237843294233</v>
      </c>
      <c r="F6" s="135">
        <v>44</v>
      </c>
      <c r="G6" s="113">
        <v>46</v>
      </c>
      <c r="H6" s="113">
        <v>40</v>
      </c>
      <c r="I6" s="136">
        <v>0.90909090909090906</v>
      </c>
      <c r="J6" s="123"/>
      <c r="K6" s="123"/>
      <c r="L6" s="5">
        <f t="shared" ref="L6:L11" si="0">D6-B6</f>
        <v>3.5810000000000031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174</v>
      </c>
      <c r="B7" s="122">
        <v>120.66800000000001</v>
      </c>
      <c r="C7" s="113">
        <v>228.43899999999999</v>
      </c>
      <c r="D7" s="113">
        <v>164.20400000000001</v>
      </c>
      <c r="E7" s="134">
        <v>1.3607915934630557</v>
      </c>
      <c r="F7" s="135">
        <v>104</v>
      </c>
      <c r="G7" s="113">
        <v>146</v>
      </c>
      <c r="H7" s="113">
        <v>120</v>
      </c>
      <c r="I7" s="136">
        <v>1.1538461538461537</v>
      </c>
      <c r="J7" s="123"/>
      <c r="K7" s="123"/>
      <c r="L7" s="5">
        <f t="shared" si="0"/>
        <v>43.536000000000001</v>
      </c>
      <c r="M7" s="6">
        <f t="shared" si="1"/>
        <v>16</v>
      </c>
    </row>
    <row r="8" spans="1:13" ht="14.4" hidden="1" customHeight="1" outlineLevel="1" x14ac:dyDescent="0.3">
      <c r="A8" s="119" t="s">
        <v>175</v>
      </c>
      <c r="B8" s="122">
        <v>23.876000000000001</v>
      </c>
      <c r="C8" s="113">
        <v>16.425999999999998</v>
      </c>
      <c r="D8" s="113">
        <v>33.649000000000001</v>
      </c>
      <c r="E8" s="134">
        <v>1.4093231697101691</v>
      </c>
      <c r="F8" s="135">
        <v>17</v>
      </c>
      <c r="G8" s="113">
        <v>13</v>
      </c>
      <c r="H8" s="113">
        <v>19</v>
      </c>
      <c r="I8" s="136">
        <v>1.1176470588235294</v>
      </c>
      <c r="J8" s="123"/>
      <c r="K8" s="123"/>
      <c r="L8" s="5">
        <f t="shared" si="0"/>
        <v>9.7729999999999997</v>
      </c>
      <c r="M8" s="6">
        <f t="shared" si="1"/>
        <v>2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529</v>
      </c>
      <c r="F9" s="135">
        <v>0</v>
      </c>
      <c r="G9" s="113">
        <v>0</v>
      </c>
      <c r="H9" s="113">
        <v>0</v>
      </c>
      <c r="I9" s="136" t="s">
        <v>529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41.472999999999999</v>
      </c>
      <c r="C10" s="113">
        <v>67.784000000000006</v>
      </c>
      <c r="D10" s="113">
        <v>125.069</v>
      </c>
      <c r="E10" s="134">
        <v>3.0156728473946908</v>
      </c>
      <c r="F10" s="135">
        <v>37</v>
      </c>
      <c r="G10" s="113">
        <v>57</v>
      </c>
      <c r="H10" s="113">
        <v>68</v>
      </c>
      <c r="I10" s="136">
        <v>1.8378378378378379</v>
      </c>
      <c r="J10" s="123"/>
      <c r="K10" s="123"/>
      <c r="L10" s="5">
        <f t="shared" si="0"/>
        <v>83.596000000000004</v>
      </c>
      <c r="M10" s="6">
        <f t="shared" si="1"/>
        <v>31</v>
      </c>
    </row>
    <row r="11" spans="1:13" ht="14.4" hidden="1" customHeight="1" outlineLevel="1" x14ac:dyDescent="0.3">
      <c r="A11" s="119" t="s">
        <v>178</v>
      </c>
      <c r="B11" s="122">
        <v>11.673999999999999</v>
      </c>
      <c r="C11" s="113">
        <v>10.067</v>
      </c>
      <c r="D11" s="113">
        <v>13.352</v>
      </c>
      <c r="E11" s="134">
        <v>1.143738221689224</v>
      </c>
      <c r="F11" s="135">
        <v>8</v>
      </c>
      <c r="G11" s="113">
        <v>3</v>
      </c>
      <c r="H11" s="113">
        <v>8</v>
      </c>
      <c r="I11" s="136">
        <v>1</v>
      </c>
      <c r="J11" s="123"/>
      <c r="K11" s="123"/>
      <c r="L11" s="5">
        <f t="shared" si="0"/>
        <v>1.6780000000000008</v>
      </c>
      <c r="M11" s="6">
        <f t="shared" si="1"/>
        <v>0</v>
      </c>
    </row>
    <row r="12" spans="1:13" ht="14.4" hidden="1" customHeight="1" outlineLevel="1" thickBot="1" x14ac:dyDescent="0.35">
      <c r="A12" s="250" t="s">
        <v>241</v>
      </c>
      <c r="B12" s="251">
        <v>1.462</v>
      </c>
      <c r="C12" s="252">
        <v>0.54700000000000004</v>
      </c>
      <c r="D12" s="252">
        <v>1.462</v>
      </c>
      <c r="E12" s="253"/>
      <c r="F12" s="254">
        <v>1</v>
      </c>
      <c r="G12" s="252">
        <v>1</v>
      </c>
      <c r="H12" s="252">
        <v>1</v>
      </c>
      <c r="I12" s="255"/>
      <c r="J12" s="123"/>
      <c r="K12" s="123"/>
      <c r="L12" s="256">
        <f>D12-B12</f>
        <v>0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796.53699999999992</v>
      </c>
      <c r="C13" s="116">
        <f>SUM(C5:C12)</f>
        <v>793.32600000000002</v>
      </c>
      <c r="D13" s="116">
        <f>SUM(D5:D12)</f>
        <v>636.13599999999997</v>
      </c>
      <c r="E13" s="137">
        <f>IF(OR(D13=0,B13=0),0,D13/B13)</f>
        <v>0.79862705687243662</v>
      </c>
      <c r="F13" s="138">
        <f>SUM(F5:F12)</f>
        <v>423</v>
      </c>
      <c r="G13" s="116">
        <f>SUM(G5:G12)</f>
        <v>451</v>
      </c>
      <c r="H13" s="116">
        <f>SUM(H5:H12)</f>
        <v>391</v>
      </c>
      <c r="I13" s="139">
        <f>IF(OR(H13=0,F13=0),0,H13/F13)</f>
        <v>0.92434988179669031</v>
      </c>
      <c r="J13" s="123"/>
      <c r="K13" s="123"/>
      <c r="L13" s="129">
        <f>D13-B13</f>
        <v>-160.40099999999995</v>
      </c>
      <c r="M13" s="140">
        <f t="shared" si="1"/>
        <v>-32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539.92600000000004</v>
      </c>
      <c r="C18" s="114">
        <v>410.04399999999998</v>
      </c>
      <c r="D18" s="114">
        <v>237.36099999999999</v>
      </c>
      <c r="E18" s="131">
        <v>0.43961765130777175</v>
      </c>
      <c r="F18" s="121">
        <v>212</v>
      </c>
      <c r="G18" s="114">
        <v>185</v>
      </c>
      <c r="H18" s="114">
        <v>135</v>
      </c>
      <c r="I18" s="133">
        <v>0.6367924528301887</v>
      </c>
      <c r="J18" s="547">
        <f>0.97*0.976</f>
        <v>0.94672000000000001</v>
      </c>
      <c r="K18" s="548"/>
      <c r="L18" s="147">
        <f>D18-B18</f>
        <v>-302.56500000000005</v>
      </c>
      <c r="M18" s="148">
        <f>H18-F18</f>
        <v>-77</v>
      </c>
    </row>
    <row r="19" spans="1:13" ht="14.4" hidden="1" customHeight="1" outlineLevel="1" x14ac:dyDescent="0.3">
      <c r="A19" s="119" t="s">
        <v>173</v>
      </c>
      <c r="B19" s="122">
        <v>57.457999999999998</v>
      </c>
      <c r="C19" s="113">
        <v>60.018999999999998</v>
      </c>
      <c r="D19" s="113">
        <v>61.039000000000001</v>
      </c>
      <c r="E19" s="134">
        <v>1.0623237843294233</v>
      </c>
      <c r="F19" s="122">
        <v>44</v>
      </c>
      <c r="G19" s="113">
        <v>46</v>
      </c>
      <c r="H19" s="113">
        <v>40</v>
      </c>
      <c r="I19" s="136">
        <v>0.90909090909090906</v>
      </c>
      <c r="J19" s="547">
        <f>0.97*1.096</f>
        <v>1.0631200000000001</v>
      </c>
      <c r="K19" s="548"/>
      <c r="L19" s="149">
        <f t="shared" ref="L19:L26" si="2">D19-B19</f>
        <v>3.5810000000000031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174</v>
      </c>
      <c r="B20" s="122">
        <v>120.66800000000001</v>
      </c>
      <c r="C20" s="113">
        <v>228.43899999999999</v>
      </c>
      <c r="D20" s="113">
        <v>164.20400000000001</v>
      </c>
      <c r="E20" s="134">
        <v>1.3607915934630557</v>
      </c>
      <c r="F20" s="122">
        <v>104</v>
      </c>
      <c r="G20" s="113">
        <v>146</v>
      </c>
      <c r="H20" s="113">
        <v>120</v>
      </c>
      <c r="I20" s="136">
        <v>1.1538461538461537</v>
      </c>
      <c r="J20" s="547">
        <f>0.97*1.047</f>
        <v>1.01559</v>
      </c>
      <c r="K20" s="548"/>
      <c r="L20" s="149">
        <f t="shared" si="2"/>
        <v>43.536000000000001</v>
      </c>
      <c r="M20" s="150">
        <f t="shared" si="3"/>
        <v>16</v>
      </c>
    </row>
    <row r="21" spans="1:13" ht="14.4" hidden="1" customHeight="1" outlineLevel="1" x14ac:dyDescent="0.3">
      <c r="A21" s="119" t="s">
        <v>175</v>
      </c>
      <c r="B21" s="122">
        <v>23.876000000000001</v>
      </c>
      <c r="C21" s="113">
        <v>16.425999999999998</v>
      </c>
      <c r="D21" s="113">
        <v>33.649000000000001</v>
      </c>
      <c r="E21" s="134">
        <v>1.4093231697101691</v>
      </c>
      <c r="F21" s="122">
        <v>17</v>
      </c>
      <c r="G21" s="113">
        <v>13</v>
      </c>
      <c r="H21" s="113">
        <v>19</v>
      </c>
      <c r="I21" s="136">
        <v>1.1176470588235294</v>
      </c>
      <c r="J21" s="547">
        <f>0.97*1.091</f>
        <v>1.05827</v>
      </c>
      <c r="K21" s="548"/>
      <c r="L21" s="149">
        <f t="shared" si="2"/>
        <v>9.7729999999999997</v>
      </c>
      <c r="M21" s="150">
        <f t="shared" si="3"/>
        <v>2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529</v>
      </c>
      <c r="F22" s="122">
        <v>0</v>
      </c>
      <c r="G22" s="113">
        <v>0</v>
      </c>
      <c r="H22" s="113">
        <v>0</v>
      </c>
      <c r="I22" s="136" t="s">
        <v>529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41.472999999999999</v>
      </c>
      <c r="C23" s="113">
        <v>67.784000000000006</v>
      </c>
      <c r="D23" s="113">
        <v>125.069</v>
      </c>
      <c r="E23" s="134">
        <v>3.0156728473946908</v>
      </c>
      <c r="F23" s="122">
        <v>37</v>
      </c>
      <c r="G23" s="113">
        <v>57</v>
      </c>
      <c r="H23" s="113">
        <v>68</v>
      </c>
      <c r="I23" s="136">
        <v>1.8378378378378379</v>
      </c>
      <c r="J23" s="547">
        <f>0.97*1.096</f>
        <v>1.0631200000000001</v>
      </c>
      <c r="K23" s="548"/>
      <c r="L23" s="149">
        <f t="shared" si="2"/>
        <v>83.596000000000004</v>
      </c>
      <c r="M23" s="150">
        <f t="shared" si="3"/>
        <v>31</v>
      </c>
    </row>
    <row r="24" spans="1:13" ht="14.4" hidden="1" customHeight="1" outlineLevel="1" x14ac:dyDescent="0.3">
      <c r="A24" s="119" t="s">
        <v>178</v>
      </c>
      <c r="B24" s="122">
        <v>11.673999999999999</v>
      </c>
      <c r="C24" s="113">
        <v>10.067</v>
      </c>
      <c r="D24" s="113">
        <v>13.352</v>
      </c>
      <c r="E24" s="134">
        <v>1.143738221689224</v>
      </c>
      <c r="F24" s="122">
        <v>8</v>
      </c>
      <c r="G24" s="113">
        <v>3</v>
      </c>
      <c r="H24" s="113">
        <v>8</v>
      </c>
      <c r="I24" s="136">
        <v>1</v>
      </c>
      <c r="J24" s="547">
        <f>0.97*0.989</f>
        <v>0.95933000000000002</v>
      </c>
      <c r="K24" s="548"/>
      <c r="L24" s="149">
        <f t="shared" si="2"/>
        <v>1.6780000000000008</v>
      </c>
      <c r="M24" s="150">
        <f t="shared" si="3"/>
        <v>0</v>
      </c>
    </row>
    <row r="25" spans="1:13" ht="14.4" hidden="1" customHeight="1" outlineLevel="1" thickBot="1" x14ac:dyDescent="0.35">
      <c r="A25" s="250" t="s">
        <v>241</v>
      </c>
      <c r="B25" s="251">
        <v>1.462</v>
      </c>
      <c r="C25" s="252">
        <v>0.54700000000000004</v>
      </c>
      <c r="D25" s="252">
        <v>1.462</v>
      </c>
      <c r="E25" s="253"/>
      <c r="F25" s="251">
        <v>1</v>
      </c>
      <c r="G25" s="252">
        <v>1</v>
      </c>
      <c r="H25" s="252">
        <v>1</v>
      </c>
      <c r="I25" s="255"/>
      <c r="J25" s="371"/>
      <c r="K25" s="372"/>
      <c r="L25" s="258">
        <f>D25-B25</f>
        <v>0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796.53699999999992</v>
      </c>
      <c r="C26" s="153">
        <f>SUM(C18:C25)</f>
        <v>793.32600000000002</v>
      </c>
      <c r="D26" s="153">
        <f>SUM(D18:D25)</f>
        <v>636.13599999999997</v>
      </c>
      <c r="E26" s="154">
        <f>IF(OR(D26=0,B26=0),0,D26/B26)</f>
        <v>0.79862705687243662</v>
      </c>
      <c r="F26" s="152">
        <f>SUM(F18:F25)</f>
        <v>423</v>
      </c>
      <c r="G26" s="153">
        <f>SUM(G18:G25)</f>
        <v>451</v>
      </c>
      <c r="H26" s="153">
        <f>SUM(H18:H25)</f>
        <v>391</v>
      </c>
      <c r="I26" s="155">
        <f>IF(OR(H26=0,F26=0),0,H26/F26)</f>
        <v>0.92434988179669031</v>
      </c>
      <c r="J26" s="123"/>
      <c r="K26" s="123"/>
      <c r="L26" s="145">
        <f t="shared" si="2"/>
        <v>-160.40099999999995</v>
      </c>
      <c r="M26" s="156">
        <f t="shared" si="3"/>
        <v>-32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529</v>
      </c>
      <c r="F31" s="132">
        <v>0</v>
      </c>
      <c r="G31" s="114">
        <v>0</v>
      </c>
      <c r="H31" s="114">
        <v>0</v>
      </c>
      <c r="I31" s="133" t="s">
        <v>529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529</v>
      </c>
      <c r="F32" s="135">
        <v>0</v>
      </c>
      <c r="G32" s="113">
        <v>0</v>
      </c>
      <c r="H32" s="113">
        <v>0</v>
      </c>
      <c r="I32" s="136" t="s">
        <v>529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529</v>
      </c>
      <c r="F33" s="135">
        <v>0</v>
      </c>
      <c r="G33" s="113">
        <v>0</v>
      </c>
      <c r="H33" s="113">
        <v>0</v>
      </c>
      <c r="I33" s="136" t="s">
        <v>529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529</v>
      </c>
      <c r="F34" s="135">
        <v>0</v>
      </c>
      <c r="G34" s="113">
        <v>0</v>
      </c>
      <c r="H34" s="113">
        <v>0</v>
      </c>
      <c r="I34" s="136" t="s">
        <v>529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529</v>
      </c>
      <c r="F35" s="135">
        <v>0</v>
      </c>
      <c r="G35" s="113">
        <v>0</v>
      </c>
      <c r="H35" s="113">
        <v>0</v>
      </c>
      <c r="I35" s="136" t="s">
        <v>529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529</v>
      </c>
      <c r="F36" s="135">
        <v>0</v>
      </c>
      <c r="G36" s="113">
        <v>0</v>
      </c>
      <c r="H36" s="113">
        <v>0</v>
      </c>
      <c r="I36" s="136" t="s">
        <v>529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529</v>
      </c>
      <c r="F37" s="135">
        <v>0</v>
      </c>
      <c r="G37" s="113">
        <v>0</v>
      </c>
      <c r="H37" s="113">
        <v>0</v>
      </c>
      <c r="I37" s="136" t="s">
        <v>529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868.1</v>
      </c>
      <c r="C33" s="206">
        <v>819</v>
      </c>
      <c r="D33" s="84">
        <f>IF(C33="","",C33-B33)</f>
        <v>-49.100000000000023</v>
      </c>
      <c r="E33" s="85">
        <f>IF(C33="","",C33/B33)</f>
        <v>0.94343969588757048</v>
      </c>
      <c r="F33" s="86">
        <v>93.62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2495.92</v>
      </c>
      <c r="C34" s="207">
        <v>2317</v>
      </c>
      <c r="D34" s="87">
        <f t="shared" ref="D34:D45" si="0">IF(C34="","",C34-B34)</f>
        <v>-178.92000000000007</v>
      </c>
      <c r="E34" s="88">
        <f t="shared" ref="E34:E45" si="1">IF(C34="","",C34/B34)</f>
        <v>0.92831501009647743</v>
      </c>
      <c r="F34" s="89">
        <v>289.39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4313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0" t="s">
        <v>4230</v>
      </c>
      <c r="B5" s="791"/>
      <c r="C5" s="792"/>
      <c r="D5" s="793"/>
      <c r="E5" s="794">
        <v>1</v>
      </c>
      <c r="F5" s="795">
        <v>0.74</v>
      </c>
      <c r="G5" s="796">
        <v>3</v>
      </c>
      <c r="H5" s="797"/>
      <c r="I5" s="798"/>
      <c r="J5" s="799"/>
      <c r="K5" s="800">
        <v>0.74</v>
      </c>
      <c r="L5" s="797">
        <v>1</v>
      </c>
      <c r="M5" s="797">
        <v>10</v>
      </c>
      <c r="N5" s="801">
        <v>3.48</v>
      </c>
      <c r="O5" s="797" t="s">
        <v>4231</v>
      </c>
      <c r="P5" s="802" t="s">
        <v>4232</v>
      </c>
      <c r="Q5" s="803">
        <f>H5-B5</f>
        <v>0</v>
      </c>
      <c r="R5" s="803">
        <f>I5-C5</f>
        <v>0</v>
      </c>
      <c r="S5" s="791" t="str">
        <f>IF(H5=0,"",H5*N5)</f>
        <v/>
      </c>
      <c r="T5" s="791" t="str">
        <f>IF(H5=0,"",H5*J5)</f>
        <v/>
      </c>
      <c r="U5" s="791" t="str">
        <f>IF(H5=0,"",T5-S5)</f>
        <v/>
      </c>
      <c r="V5" s="804" t="str">
        <f>IF(H5=0,"",T5/S5)</f>
        <v/>
      </c>
      <c r="W5" s="805"/>
    </row>
    <row r="6" spans="1:23" ht="14.4" customHeight="1" x14ac:dyDescent="0.3">
      <c r="A6" s="821" t="s">
        <v>4233</v>
      </c>
      <c r="B6" s="761">
        <v>1</v>
      </c>
      <c r="C6" s="762">
        <v>0.51</v>
      </c>
      <c r="D6" s="763">
        <v>8</v>
      </c>
      <c r="E6" s="775"/>
      <c r="F6" s="755"/>
      <c r="G6" s="756"/>
      <c r="H6" s="754"/>
      <c r="I6" s="755"/>
      <c r="J6" s="756"/>
      <c r="K6" s="757">
        <v>0.51</v>
      </c>
      <c r="L6" s="754">
        <v>2</v>
      </c>
      <c r="M6" s="754">
        <v>20</v>
      </c>
      <c r="N6" s="758">
        <v>6.7</v>
      </c>
      <c r="O6" s="754" t="s">
        <v>4231</v>
      </c>
      <c r="P6" s="773" t="s">
        <v>4234</v>
      </c>
      <c r="Q6" s="759">
        <f t="shared" ref="Q6:R45" si="0">H6-B6</f>
        <v>-1</v>
      </c>
      <c r="R6" s="759">
        <f t="shared" si="0"/>
        <v>-0.51</v>
      </c>
      <c r="S6" s="770" t="str">
        <f t="shared" ref="S6:S45" si="1">IF(H6=0,"",H6*N6)</f>
        <v/>
      </c>
      <c r="T6" s="770" t="str">
        <f t="shared" ref="T6:T45" si="2">IF(H6=0,"",H6*J6)</f>
        <v/>
      </c>
      <c r="U6" s="770" t="str">
        <f t="shared" ref="U6:U45" si="3">IF(H6=0,"",T6-S6)</f>
        <v/>
      </c>
      <c r="V6" s="774" t="str">
        <f t="shared" ref="V6:V45" si="4">IF(H6=0,"",T6/S6)</f>
        <v/>
      </c>
      <c r="W6" s="760"/>
    </row>
    <row r="7" spans="1:23" ht="14.4" customHeight="1" x14ac:dyDescent="0.3">
      <c r="A7" s="821" t="s">
        <v>4235</v>
      </c>
      <c r="B7" s="761">
        <v>73</v>
      </c>
      <c r="C7" s="762">
        <v>302.02999999999997</v>
      </c>
      <c r="D7" s="763">
        <v>9.5</v>
      </c>
      <c r="E7" s="775">
        <v>66</v>
      </c>
      <c r="F7" s="755">
        <v>273.07</v>
      </c>
      <c r="G7" s="756">
        <v>9.1999999999999993</v>
      </c>
      <c r="H7" s="754">
        <v>35</v>
      </c>
      <c r="I7" s="755">
        <v>144.81</v>
      </c>
      <c r="J7" s="756">
        <v>9.1</v>
      </c>
      <c r="K7" s="757">
        <v>4.1399999999999997</v>
      </c>
      <c r="L7" s="754">
        <v>4</v>
      </c>
      <c r="M7" s="754">
        <v>37</v>
      </c>
      <c r="N7" s="758">
        <v>12.46</v>
      </c>
      <c r="O7" s="754" t="s">
        <v>4231</v>
      </c>
      <c r="P7" s="773" t="s">
        <v>4236</v>
      </c>
      <c r="Q7" s="759">
        <f t="shared" si="0"/>
        <v>-38</v>
      </c>
      <c r="R7" s="759">
        <f t="shared" si="0"/>
        <v>-157.21999999999997</v>
      </c>
      <c r="S7" s="770">
        <f t="shared" si="1"/>
        <v>436.1</v>
      </c>
      <c r="T7" s="770">
        <f t="shared" si="2"/>
        <v>318.5</v>
      </c>
      <c r="U7" s="770">
        <f t="shared" si="3"/>
        <v>-117.60000000000002</v>
      </c>
      <c r="V7" s="774">
        <f t="shared" si="4"/>
        <v>0.7303370786516854</v>
      </c>
      <c r="W7" s="760"/>
    </row>
    <row r="8" spans="1:23" ht="14.4" customHeight="1" x14ac:dyDescent="0.3">
      <c r="A8" s="822" t="s">
        <v>4237</v>
      </c>
      <c r="B8" s="806">
        <v>13</v>
      </c>
      <c r="C8" s="807">
        <v>55.29</v>
      </c>
      <c r="D8" s="764">
        <v>9.6999999999999993</v>
      </c>
      <c r="E8" s="808">
        <v>8</v>
      </c>
      <c r="F8" s="809">
        <v>34.03</v>
      </c>
      <c r="G8" s="765">
        <v>11.3</v>
      </c>
      <c r="H8" s="810">
        <v>3</v>
      </c>
      <c r="I8" s="809">
        <v>12.82</v>
      </c>
      <c r="J8" s="766">
        <v>14.3</v>
      </c>
      <c r="K8" s="811">
        <v>4.25</v>
      </c>
      <c r="L8" s="810">
        <v>5</v>
      </c>
      <c r="M8" s="810">
        <v>42</v>
      </c>
      <c r="N8" s="812">
        <v>13.88</v>
      </c>
      <c r="O8" s="810" t="s">
        <v>4231</v>
      </c>
      <c r="P8" s="813" t="s">
        <v>4238</v>
      </c>
      <c r="Q8" s="814">
        <f t="shared" si="0"/>
        <v>-10</v>
      </c>
      <c r="R8" s="814">
        <f t="shared" si="0"/>
        <v>-42.47</v>
      </c>
      <c r="S8" s="815">
        <f t="shared" si="1"/>
        <v>41.64</v>
      </c>
      <c r="T8" s="815">
        <f t="shared" si="2"/>
        <v>42.900000000000006</v>
      </c>
      <c r="U8" s="815">
        <f t="shared" si="3"/>
        <v>1.2600000000000051</v>
      </c>
      <c r="V8" s="816">
        <f t="shared" si="4"/>
        <v>1.0302593659942365</v>
      </c>
      <c r="W8" s="767">
        <v>11</v>
      </c>
    </row>
    <row r="9" spans="1:23" ht="14.4" customHeight="1" x14ac:dyDescent="0.3">
      <c r="A9" s="821" t="s">
        <v>4239</v>
      </c>
      <c r="B9" s="770"/>
      <c r="C9" s="771"/>
      <c r="D9" s="772"/>
      <c r="E9" s="751">
        <v>1</v>
      </c>
      <c r="F9" s="752">
        <v>4.47</v>
      </c>
      <c r="G9" s="753">
        <v>6</v>
      </c>
      <c r="H9" s="754"/>
      <c r="I9" s="755"/>
      <c r="J9" s="756"/>
      <c r="K9" s="757">
        <v>4.47</v>
      </c>
      <c r="L9" s="754">
        <v>3</v>
      </c>
      <c r="M9" s="754">
        <v>27</v>
      </c>
      <c r="N9" s="758">
        <v>9.07</v>
      </c>
      <c r="O9" s="754" t="s">
        <v>4231</v>
      </c>
      <c r="P9" s="773" t="s">
        <v>4240</v>
      </c>
      <c r="Q9" s="759">
        <f t="shared" si="0"/>
        <v>0</v>
      </c>
      <c r="R9" s="759">
        <f t="shared" si="0"/>
        <v>0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60"/>
    </row>
    <row r="10" spans="1:23" ht="14.4" customHeight="1" x14ac:dyDescent="0.3">
      <c r="A10" s="821" t="s">
        <v>4241</v>
      </c>
      <c r="B10" s="770"/>
      <c r="C10" s="771"/>
      <c r="D10" s="772"/>
      <c r="E10" s="775"/>
      <c r="F10" s="755"/>
      <c r="G10" s="756"/>
      <c r="H10" s="751">
        <v>1</v>
      </c>
      <c r="I10" s="752">
        <v>5.66</v>
      </c>
      <c r="J10" s="753">
        <v>12</v>
      </c>
      <c r="K10" s="757">
        <v>5.66</v>
      </c>
      <c r="L10" s="754">
        <v>9</v>
      </c>
      <c r="M10" s="754">
        <v>85</v>
      </c>
      <c r="N10" s="758">
        <v>28.22</v>
      </c>
      <c r="O10" s="754" t="s">
        <v>4231</v>
      </c>
      <c r="P10" s="773" t="s">
        <v>4242</v>
      </c>
      <c r="Q10" s="759">
        <f t="shared" si="0"/>
        <v>1</v>
      </c>
      <c r="R10" s="759">
        <f t="shared" si="0"/>
        <v>5.66</v>
      </c>
      <c r="S10" s="770">
        <f t="shared" si="1"/>
        <v>28.22</v>
      </c>
      <c r="T10" s="770">
        <f t="shared" si="2"/>
        <v>12</v>
      </c>
      <c r="U10" s="770">
        <f t="shared" si="3"/>
        <v>-16.22</v>
      </c>
      <c r="V10" s="774">
        <f t="shared" si="4"/>
        <v>0.42523033309709429</v>
      </c>
      <c r="W10" s="760"/>
    </row>
    <row r="11" spans="1:23" ht="14.4" customHeight="1" x14ac:dyDescent="0.3">
      <c r="A11" s="821" t="s">
        <v>4243</v>
      </c>
      <c r="B11" s="770">
        <v>2</v>
      </c>
      <c r="C11" s="771">
        <v>7.05</v>
      </c>
      <c r="D11" s="772">
        <v>8.5</v>
      </c>
      <c r="E11" s="775">
        <v>1</v>
      </c>
      <c r="F11" s="755">
        <v>3.3</v>
      </c>
      <c r="G11" s="756">
        <v>36</v>
      </c>
      <c r="H11" s="751">
        <v>3</v>
      </c>
      <c r="I11" s="752">
        <v>9.43</v>
      </c>
      <c r="J11" s="768">
        <v>16</v>
      </c>
      <c r="K11" s="757">
        <v>3.01</v>
      </c>
      <c r="L11" s="754">
        <v>4</v>
      </c>
      <c r="M11" s="754">
        <v>36</v>
      </c>
      <c r="N11" s="758">
        <v>11.97</v>
      </c>
      <c r="O11" s="754" t="s">
        <v>4231</v>
      </c>
      <c r="P11" s="773" t="s">
        <v>4244</v>
      </c>
      <c r="Q11" s="759">
        <f t="shared" si="0"/>
        <v>1</v>
      </c>
      <c r="R11" s="759">
        <f t="shared" si="0"/>
        <v>2.38</v>
      </c>
      <c r="S11" s="770">
        <f t="shared" si="1"/>
        <v>35.910000000000004</v>
      </c>
      <c r="T11" s="770">
        <f t="shared" si="2"/>
        <v>48</v>
      </c>
      <c r="U11" s="770">
        <f t="shared" si="3"/>
        <v>12.089999999999996</v>
      </c>
      <c r="V11" s="774">
        <f t="shared" si="4"/>
        <v>1.3366750208855471</v>
      </c>
      <c r="W11" s="760">
        <v>21</v>
      </c>
    </row>
    <row r="12" spans="1:23" ht="14.4" customHeight="1" x14ac:dyDescent="0.3">
      <c r="A12" s="822" t="s">
        <v>4245</v>
      </c>
      <c r="B12" s="815"/>
      <c r="C12" s="817"/>
      <c r="D12" s="776"/>
      <c r="E12" s="808"/>
      <c r="F12" s="809"/>
      <c r="G12" s="765"/>
      <c r="H12" s="818">
        <v>1</v>
      </c>
      <c r="I12" s="819">
        <v>3.49</v>
      </c>
      <c r="J12" s="766">
        <v>15</v>
      </c>
      <c r="K12" s="811">
        <v>3.49</v>
      </c>
      <c r="L12" s="810">
        <v>5</v>
      </c>
      <c r="M12" s="810">
        <v>42</v>
      </c>
      <c r="N12" s="812">
        <v>13.92</v>
      </c>
      <c r="O12" s="810" t="s">
        <v>4231</v>
      </c>
      <c r="P12" s="813" t="s">
        <v>4246</v>
      </c>
      <c r="Q12" s="814">
        <f t="shared" si="0"/>
        <v>1</v>
      </c>
      <c r="R12" s="814">
        <f t="shared" si="0"/>
        <v>3.49</v>
      </c>
      <c r="S12" s="815">
        <f t="shared" si="1"/>
        <v>13.92</v>
      </c>
      <c r="T12" s="815">
        <f t="shared" si="2"/>
        <v>15</v>
      </c>
      <c r="U12" s="815">
        <f t="shared" si="3"/>
        <v>1.08</v>
      </c>
      <c r="V12" s="816">
        <f t="shared" si="4"/>
        <v>1.0775862068965518</v>
      </c>
      <c r="W12" s="767">
        <v>1</v>
      </c>
    </row>
    <row r="13" spans="1:23" ht="14.4" customHeight="1" x14ac:dyDescent="0.3">
      <c r="A13" s="821" t="s">
        <v>4247</v>
      </c>
      <c r="B13" s="761">
        <v>1</v>
      </c>
      <c r="C13" s="762">
        <v>4.95</v>
      </c>
      <c r="D13" s="763">
        <v>43</v>
      </c>
      <c r="E13" s="775"/>
      <c r="F13" s="755"/>
      <c r="G13" s="756"/>
      <c r="H13" s="754"/>
      <c r="I13" s="755"/>
      <c r="J13" s="756"/>
      <c r="K13" s="757">
        <v>1.19</v>
      </c>
      <c r="L13" s="754">
        <v>2</v>
      </c>
      <c r="M13" s="754">
        <v>18</v>
      </c>
      <c r="N13" s="758">
        <v>5.88</v>
      </c>
      <c r="O13" s="754" t="s">
        <v>4231</v>
      </c>
      <c r="P13" s="773" t="s">
        <v>4248</v>
      </c>
      <c r="Q13" s="759">
        <f t="shared" si="0"/>
        <v>-1</v>
      </c>
      <c r="R13" s="759">
        <f t="shared" si="0"/>
        <v>-4.95</v>
      </c>
      <c r="S13" s="770" t="str">
        <f t="shared" si="1"/>
        <v/>
      </c>
      <c r="T13" s="770" t="str">
        <f t="shared" si="2"/>
        <v/>
      </c>
      <c r="U13" s="770" t="str">
        <f t="shared" si="3"/>
        <v/>
      </c>
      <c r="V13" s="774" t="str">
        <f t="shared" si="4"/>
        <v/>
      </c>
      <c r="W13" s="760"/>
    </row>
    <row r="14" spans="1:23" ht="14.4" customHeight="1" x14ac:dyDescent="0.3">
      <c r="A14" s="821" t="s">
        <v>4249</v>
      </c>
      <c r="B14" s="770">
        <v>65</v>
      </c>
      <c r="C14" s="771">
        <v>97.29</v>
      </c>
      <c r="D14" s="772">
        <v>5.0999999999999996</v>
      </c>
      <c r="E14" s="751">
        <v>72</v>
      </c>
      <c r="F14" s="752">
        <v>108.62</v>
      </c>
      <c r="G14" s="753">
        <v>4.5999999999999996</v>
      </c>
      <c r="H14" s="754">
        <v>68</v>
      </c>
      <c r="I14" s="755">
        <v>104.39</v>
      </c>
      <c r="J14" s="756">
        <v>4.9000000000000004</v>
      </c>
      <c r="K14" s="757">
        <v>1.46</v>
      </c>
      <c r="L14" s="754">
        <v>2</v>
      </c>
      <c r="M14" s="754">
        <v>18</v>
      </c>
      <c r="N14" s="758">
        <v>5.99</v>
      </c>
      <c r="O14" s="754" t="s">
        <v>4231</v>
      </c>
      <c r="P14" s="773" t="s">
        <v>4250</v>
      </c>
      <c r="Q14" s="759">
        <f t="shared" si="0"/>
        <v>3</v>
      </c>
      <c r="R14" s="759">
        <f t="shared" si="0"/>
        <v>7.0999999999999943</v>
      </c>
      <c r="S14" s="770">
        <f t="shared" si="1"/>
        <v>407.32</v>
      </c>
      <c r="T14" s="770">
        <f t="shared" si="2"/>
        <v>333.20000000000005</v>
      </c>
      <c r="U14" s="770">
        <f t="shared" si="3"/>
        <v>-74.119999999999948</v>
      </c>
      <c r="V14" s="774">
        <f t="shared" si="4"/>
        <v>0.81803005008347263</v>
      </c>
      <c r="W14" s="760">
        <v>7</v>
      </c>
    </row>
    <row r="15" spans="1:23" ht="14.4" customHeight="1" x14ac:dyDescent="0.3">
      <c r="A15" s="822" t="s">
        <v>4251</v>
      </c>
      <c r="B15" s="815"/>
      <c r="C15" s="817"/>
      <c r="D15" s="776"/>
      <c r="E15" s="818">
        <v>2</v>
      </c>
      <c r="F15" s="819">
        <v>4.6100000000000003</v>
      </c>
      <c r="G15" s="769">
        <v>7.5</v>
      </c>
      <c r="H15" s="810">
        <v>1</v>
      </c>
      <c r="I15" s="809">
        <v>1.73</v>
      </c>
      <c r="J15" s="766">
        <v>15</v>
      </c>
      <c r="K15" s="811">
        <v>1.73</v>
      </c>
      <c r="L15" s="810">
        <v>3</v>
      </c>
      <c r="M15" s="810">
        <v>25</v>
      </c>
      <c r="N15" s="812">
        <v>8.25</v>
      </c>
      <c r="O15" s="810" t="s">
        <v>4231</v>
      </c>
      <c r="P15" s="813" t="s">
        <v>4252</v>
      </c>
      <c r="Q15" s="814">
        <f t="shared" si="0"/>
        <v>1</v>
      </c>
      <c r="R15" s="814">
        <f t="shared" si="0"/>
        <v>1.73</v>
      </c>
      <c r="S15" s="815">
        <f t="shared" si="1"/>
        <v>8.25</v>
      </c>
      <c r="T15" s="815">
        <f t="shared" si="2"/>
        <v>15</v>
      </c>
      <c r="U15" s="815">
        <f t="shared" si="3"/>
        <v>6.75</v>
      </c>
      <c r="V15" s="816">
        <f t="shared" si="4"/>
        <v>1.8181818181818181</v>
      </c>
      <c r="W15" s="767">
        <v>7</v>
      </c>
    </row>
    <row r="16" spans="1:23" ht="14.4" customHeight="1" x14ac:dyDescent="0.3">
      <c r="A16" s="822" t="s">
        <v>4253</v>
      </c>
      <c r="B16" s="815"/>
      <c r="C16" s="817"/>
      <c r="D16" s="776"/>
      <c r="E16" s="818">
        <v>1</v>
      </c>
      <c r="F16" s="819">
        <v>2.0699999999999998</v>
      </c>
      <c r="G16" s="769">
        <v>6</v>
      </c>
      <c r="H16" s="810">
        <v>1</v>
      </c>
      <c r="I16" s="809">
        <v>2.0699999999999998</v>
      </c>
      <c r="J16" s="765">
        <v>5</v>
      </c>
      <c r="K16" s="811">
        <v>2.0699999999999998</v>
      </c>
      <c r="L16" s="810">
        <v>4</v>
      </c>
      <c r="M16" s="810">
        <v>32</v>
      </c>
      <c r="N16" s="812">
        <v>10.62</v>
      </c>
      <c r="O16" s="810" t="s">
        <v>4231</v>
      </c>
      <c r="P16" s="813" t="s">
        <v>4254</v>
      </c>
      <c r="Q16" s="814">
        <f t="shared" si="0"/>
        <v>1</v>
      </c>
      <c r="R16" s="814">
        <f t="shared" si="0"/>
        <v>2.0699999999999998</v>
      </c>
      <c r="S16" s="815">
        <f t="shared" si="1"/>
        <v>10.62</v>
      </c>
      <c r="T16" s="815">
        <f t="shared" si="2"/>
        <v>5</v>
      </c>
      <c r="U16" s="815">
        <f t="shared" si="3"/>
        <v>-5.6199999999999992</v>
      </c>
      <c r="V16" s="816">
        <f t="shared" si="4"/>
        <v>0.47080979284369118</v>
      </c>
      <c r="W16" s="767"/>
    </row>
    <row r="17" spans="1:23" ht="14.4" customHeight="1" x14ac:dyDescent="0.3">
      <c r="A17" s="821" t="s">
        <v>4255</v>
      </c>
      <c r="B17" s="770">
        <v>7</v>
      </c>
      <c r="C17" s="771">
        <v>3.45</v>
      </c>
      <c r="D17" s="772">
        <v>4.4000000000000004</v>
      </c>
      <c r="E17" s="775">
        <v>11</v>
      </c>
      <c r="F17" s="755">
        <v>5.43</v>
      </c>
      <c r="G17" s="756">
        <v>3.6</v>
      </c>
      <c r="H17" s="751">
        <v>13</v>
      </c>
      <c r="I17" s="752">
        <v>6.94</v>
      </c>
      <c r="J17" s="768">
        <v>4.4000000000000004</v>
      </c>
      <c r="K17" s="757">
        <v>0.49</v>
      </c>
      <c r="L17" s="754">
        <v>1</v>
      </c>
      <c r="M17" s="754">
        <v>10</v>
      </c>
      <c r="N17" s="758">
        <v>3.42</v>
      </c>
      <c r="O17" s="754" t="s">
        <v>4231</v>
      </c>
      <c r="P17" s="773" t="s">
        <v>4256</v>
      </c>
      <c r="Q17" s="759">
        <f t="shared" si="0"/>
        <v>6</v>
      </c>
      <c r="R17" s="759">
        <f t="shared" si="0"/>
        <v>3.49</v>
      </c>
      <c r="S17" s="770">
        <f t="shared" si="1"/>
        <v>44.46</v>
      </c>
      <c r="T17" s="770">
        <f t="shared" si="2"/>
        <v>57.2</v>
      </c>
      <c r="U17" s="770">
        <f t="shared" si="3"/>
        <v>12.740000000000002</v>
      </c>
      <c r="V17" s="774">
        <f t="shared" si="4"/>
        <v>1.2865497076023391</v>
      </c>
      <c r="W17" s="760">
        <v>15</v>
      </c>
    </row>
    <row r="18" spans="1:23" ht="14.4" customHeight="1" x14ac:dyDescent="0.3">
      <c r="A18" s="822" t="s">
        <v>4257</v>
      </c>
      <c r="B18" s="815"/>
      <c r="C18" s="817"/>
      <c r="D18" s="776"/>
      <c r="E18" s="808"/>
      <c r="F18" s="809"/>
      <c r="G18" s="765"/>
      <c r="H18" s="818">
        <v>2</v>
      </c>
      <c r="I18" s="819">
        <v>1.55</v>
      </c>
      <c r="J18" s="766">
        <v>11</v>
      </c>
      <c r="K18" s="811">
        <v>0.56000000000000005</v>
      </c>
      <c r="L18" s="810">
        <v>1</v>
      </c>
      <c r="M18" s="810">
        <v>12</v>
      </c>
      <c r="N18" s="812">
        <v>3.87</v>
      </c>
      <c r="O18" s="810" t="s">
        <v>4231</v>
      </c>
      <c r="P18" s="813" t="s">
        <v>4258</v>
      </c>
      <c r="Q18" s="814">
        <f t="shared" si="0"/>
        <v>2</v>
      </c>
      <c r="R18" s="814">
        <f t="shared" si="0"/>
        <v>1.55</v>
      </c>
      <c r="S18" s="815">
        <f t="shared" si="1"/>
        <v>7.74</v>
      </c>
      <c r="T18" s="815">
        <f t="shared" si="2"/>
        <v>22</v>
      </c>
      <c r="U18" s="815">
        <f t="shared" si="3"/>
        <v>14.26</v>
      </c>
      <c r="V18" s="816">
        <f t="shared" si="4"/>
        <v>2.842377260981912</v>
      </c>
      <c r="W18" s="767">
        <v>14</v>
      </c>
    </row>
    <row r="19" spans="1:23" ht="14.4" customHeight="1" x14ac:dyDescent="0.3">
      <c r="A19" s="821" t="s">
        <v>4259</v>
      </c>
      <c r="B19" s="761">
        <v>8</v>
      </c>
      <c r="C19" s="762">
        <v>7.44</v>
      </c>
      <c r="D19" s="763">
        <v>4.9000000000000004</v>
      </c>
      <c r="E19" s="775">
        <v>5</v>
      </c>
      <c r="F19" s="755">
        <v>5.03</v>
      </c>
      <c r="G19" s="756">
        <v>4.2</v>
      </c>
      <c r="H19" s="754">
        <v>4</v>
      </c>
      <c r="I19" s="755">
        <v>3.92</v>
      </c>
      <c r="J19" s="756">
        <v>4.5</v>
      </c>
      <c r="K19" s="757">
        <v>0.9</v>
      </c>
      <c r="L19" s="754">
        <v>2</v>
      </c>
      <c r="M19" s="754">
        <v>15</v>
      </c>
      <c r="N19" s="758">
        <v>4.9400000000000004</v>
      </c>
      <c r="O19" s="754" t="s">
        <v>4231</v>
      </c>
      <c r="P19" s="773" t="s">
        <v>4260</v>
      </c>
      <c r="Q19" s="759">
        <f t="shared" si="0"/>
        <v>-4</v>
      </c>
      <c r="R19" s="759">
        <f t="shared" si="0"/>
        <v>-3.5200000000000005</v>
      </c>
      <c r="S19" s="770">
        <f t="shared" si="1"/>
        <v>19.760000000000002</v>
      </c>
      <c r="T19" s="770">
        <f t="shared" si="2"/>
        <v>18</v>
      </c>
      <c r="U19" s="770">
        <f t="shared" si="3"/>
        <v>-1.7600000000000016</v>
      </c>
      <c r="V19" s="774">
        <f t="shared" si="4"/>
        <v>0.91093117408906876</v>
      </c>
      <c r="W19" s="760"/>
    </row>
    <row r="20" spans="1:23" ht="14.4" customHeight="1" x14ac:dyDescent="0.3">
      <c r="A20" s="821" t="s">
        <v>4261</v>
      </c>
      <c r="B20" s="770">
        <v>27</v>
      </c>
      <c r="C20" s="771">
        <v>25.12</v>
      </c>
      <c r="D20" s="772">
        <v>5.6</v>
      </c>
      <c r="E20" s="751">
        <v>37</v>
      </c>
      <c r="F20" s="752">
        <v>34.82</v>
      </c>
      <c r="G20" s="753">
        <v>4.8</v>
      </c>
      <c r="H20" s="754">
        <v>35</v>
      </c>
      <c r="I20" s="755">
        <v>33.119999999999997</v>
      </c>
      <c r="J20" s="768">
        <v>5.0999999999999996</v>
      </c>
      <c r="K20" s="757">
        <v>0.76</v>
      </c>
      <c r="L20" s="754">
        <v>2</v>
      </c>
      <c r="M20" s="754">
        <v>14</v>
      </c>
      <c r="N20" s="758">
        <v>4.71</v>
      </c>
      <c r="O20" s="754" t="s">
        <v>4231</v>
      </c>
      <c r="P20" s="773" t="s">
        <v>4262</v>
      </c>
      <c r="Q20" s="759">
        <f t="shared" si="0"/>
        <v>8</v>
      </c>
      <c r="R20" s="759">
        <f t="shared" si="0"/>
        <v>7.9999999999999964</v>
      </c>
      <c r="S20" s="770">
        <f t="shared" si="1"/>
        <v>164.85</v>
      </c>
      <c r="T20" s="770">
        <f t="shared" si="2"/>
        <v>178.5</v>
      </c>
      <c r="U20" s="770">
        <f t="shared" si="3"/>
        <v>13.650000000000006</v>
      </c>
      <c r="V20" s="774">
        <f t="shared" si="4"/>
        <v>1.0828025477707006</v>
      </c>
      <c r="W20" s="760">
        <v>25</v>
      </c>
    </row>
    <row r="21" spans="1:23" ht="14.4" customHeight="1" x14ac:dyDescent="0.3">
      <c r="A21" s="822" t="s">
        <v>4263</v>
      </c>
      <c r="B21" s="815">
        <v>1</v>
      </c>
      <c r="C21" s="817">
        <v>0.83</v>
      </c>
      <c r="D21" s="776">
        <v>4</v>
      </c>
      <c r="E21" s="818">
        <v>1</v>
      </c>
      <c r="F21" s="819">
        <v>0.99</v>
      </c>
      <c r="G21" s="769">
        <v>5</v>
      </c>
      <c r="H21" s="810">
        <v>1</v>
      </c>
      <c r="I21" s="809">
        <v>0.83</v>
      </c>
      <c r="J21" s="765">
        <v>5</v>
      </c>
      <c r="K21" s="811">
        <v>0.83</v>
      </c>
      <c r="L21" s="810">
        <v>2</v>
      </c>
      <c r="M21" s="810">
        <v>16</v>
      </c>
      <c r="N21" s="812">
        <v>5.45</v>
      </c>
      <c r="O21" s="810" t="s">
        <v>4231</v>
      </c>
      <c r="P21" s="813" t="s">
        <v>4264</v>
      </c>
      <c r="Q21" s="814">
        <f t="shared" si="0"/>
        <v>0</v>
      </c>
      <c r="R21" s="814">
        <f t="shared" si="0"/>
        <v>0</v>
      </c>
      <c r="S21" s="815">
        <f t="shared" si="1"/>
        <v>5.45</v>
      </c>
      <c r="T21" s="815">
        <f t="shared" si="2"/>
        <v>5</v>
      </c>
      <c r="U21" s="815">
        <f t="shared" si="3"/>
        <v>-0.45000000000000018</v>
      </c>
      <c r="V21" s="816">
        <f t="shared" si="4"/>
        <v>0.9174311926605504</v>
      </c>
      <c r="W21" s="767"/>
    </row>
    <row r="22" spans="1:23" ht="14.4" customHeight="1" x14ac:dyDescent="0.3">
      <c r="A22" s="821" t="s">
        <v>4265</v>
      </c>
      <c r="B22" s="770">
        <v>6</v>
      </c>
      <c r="C22" s="771">
        <v>7.66</v>
      </c>
      <c r="D22" s="772">
        <v>4.7</v>
      </c>
      <c r="E22" s="775">
        <v>18</v>
      </c>
      <c r="F22" s="755">
        <v>19.829999999999998</v>
      </c>
      <c r="G22" s="756">
        <v>3.4</v>
      </c>
      <c r="H22" s="751">
        <v>16</v>
      </c>
      <c r="I22" s="752">
        <v>18.04</v>
      </c>
      <c r="J22" s="753">
        <v>3.3</v>
      </c>
      <c r="K22" s="757">
        <v>1.1200000000000001</v>
      </c>
      <c r="L22" s="754">
        <v>2</v>
      </c>
      <c r="M22" s="754">
        <v>14</v>
      </c>
      <c r="N22" s="758">
        <v>4.75</v>
      </c>
      <c r="O22" s="754" t="s">
        <v>4231</v>
      </c>
      <c r="P22" s="773" t="s">
        <v>4266</v>
      </c>
      <c r="Q22" s="759">
        <f t="shared" si="0"/>
        <v>10</v>
      </c>
      <c r="R22" s="759">
        <f t="shared" si="0"/>
        <v>10.379999999999999</v>
      </c>
      <c r="S22" s="770">
        <f t="shared" si="1"/>
        <v>76</v>
      </c>
      <c r="T22" s="770">
        <f t="shared" si="2"/>
        <v>52.8</v>
      </c>
      <c r="U22" s="770">
        <f t="shared" si="3"/>
        <v>-23.200000000000003</v>
      </c>
      <c r="V22" s="774">
        <f t="shared" si="4"/>
        <v>0.6947368421052631</v>
      </c>
      <c r="W22" s="760"/>
    </row>
    <row r="23" spans="1:23" ht="14.4" customHeight="1" x14ac:dyDescent="0.3">
      <c r="A23" s="822" t="s">
        <v>4267</v>
      </c>
      <c r="B23" s="815"/>
      <c r="C23" s="817"/>
      <c r="D23" s="776"/>
      <c r="E23" s="808"/>
      <c r="F23" s="809"/>
      <c r="G23" s="765"/>
      <c r="H23" s="818">
        <v>2</v>
      </c>
      <c r="I23" s="819">
        <v>3.13</v>
      </c>
      <c r="J23" s="769">
        <v>2</v>
      </c>
      <c r="K23" s="811">
        <v>1.57</v>
      </c>
      <c r="L23" s="810">
        <v>2</v>
      </c>
      <c r="M23" s="810">
        <v>20</v>
      </c>
      <c r="N23" s="812">
        <v>6.79</v>
      </c>
      <c r="O23" s="810" t="s">
        <v>4231</v>
      </c>
      <c r="P23" s="813" t="s">
        <v>4268</v>
      </c>
      <c r="Q23" s="814">
        <f t="shared" si="0"/>
        <v>2</v>
      </c>
      <c r="R23" s="814">
        <f t="shared" si="0"/>
        <v>3.13</v>
      </c>
      <c r="S23" s="815">
        <f t="shared" si="1"/>
        <v>13.58</v>
      </c>
      <c r="T23" s="815">
        <f t="shared" si="2"/>
        <v>4</v>
      </c>
      <c r="U23" s="815">
        <f t="shared" si="3"/>
        <v>-9.58</v>
      </c>
      <c r="V23" s="816">
        <f t="shared" si="4"/>
        <v>0.29455081001472755</v>
      </c>
      <c r="W23" s="767"/>
    </row>
    <row r="24" spans="1:23" ht="14.4" customHeight="1" x14ac:dyDescent="0.3">
      <c r="A24" s="821" t="s">
        <v>4269</v>
      </c>
      <c r="B24" s="770">
        <v>10</v>
      </c>
      <c r="C24" s="771">
        <v>5.47</v>
      </c>
      <c r="D24" s="772">
        <v>4.4000000000000004</v>
      </c>
      <c r="E24" s="751">
        <v>12</v>
      </c>
      <c r="F24" s="752">
        <v>6.56</v>
      </c>
      <c r="G24" s="753">
        <v>3.6</v>
      </c>
      <c r="H24" s="754">
        <v>5</v>
      </c>
      <c r="I24" s="755">
        <v>2.73</v>
      </c>
      <c r="J24" s="768">
        <v>4.8</v>
      </c>
      <c r="K24" s="757">
        <v>0.55000000000000004</v>
      </c>
      <c r="L24" s="754">
        <v>1</v>
      </c>
      <c r="M24" s="754">
        <v>13</v>
      </c>
      <c r="N24" s="758">
        <v>4.3</v>
      </c>
      <c r="O24" s="754" t="s">
        <v>4231</v>
      </c>
      <c r="P24" s="773" t="s">
        <v>4270</v>
      </c>
      <c r="Q24" s="759">
        <f t="shared" si="0"/>
        <v>-5</v>
      </c>
      <c r="R24" s="759">
        <f t="shared" si="0"/>
        <v>-2.7399999999999998</v>
      </c>
      <c r="S24" s="770">
        <f t="shared" si="1"/>
        <v>21.5</v>
      </c>
      <c r="T24" s="770">
        <f t="shared" si="2"/>
        <v>24</v>
      </c>
      <c r="U24" s="770">
        <f t="shared" si="3"/>
        <v>2.5</v>
      </c>
      <c r="V24" s="774">
        <f t="shared" si="4"/>
        <v>1.1162790697674418</v>
      </c>
      <c r="W24" s="760">
        <v>3</v>
      </c>
    </row>
    <row r="25" spans="1:23" ht="14.4" customHeight="1" x14ac:dyDescent="0.3">
      <c r="A25" s="822" t="s">
        <v>4271</v>
      </c>
      <c r="B25" s="815">
        <v>1</v>
      </c>
      <c r="C25" s="817">
        <v>0.83</v>
      </c>
      <c r="D25" s="776">
        <v>4</v>
      </c>
      <c r="E25" s="818">
        <v>1</v>
      </c>
      <c r="F25" s="819">
        <v>0.83</v>
      </c>
      <c r="G25" s="769">
        <v>4</v>
      </c>
      <c r="H25" s="810"/>
      <c r="I25" s="809"/>
      <c r="J25" s="765"/>
      <c r="K25" s="811">
        <v>0.83</v>
      </c>
      <c r="L25" s="810">
        <v>2</v>
      </c>
      <c r="M25" s="810">
        <v>22</v>
      </c>
      <c r="N25" s="812">
        <v>7.33</v>
      </c>
      <c r="O25" s="810" t="s">
        <v>4231</v>
      </c>
      <c r="P25" s="813" t="s">
        <v>4272</v>
      </c>
      <c r="Q25" s="814">
        <f t="shared" si="0"/>
        <v>-1</v>
      </c>
      <c r="R25" s="814">
        <f t="shared" si="0"/>
        <v>-0.83</v>
      </c>
      <c r="S25" s="815" t="str">
        <f t="shared" si="1"/>
        <v/>
      </c>
      <c r="T25" s="815" t="str">
        <f t="shared" si="2"/>
        <v/>
      </c>
      <c r="U25" s="815" t="str">
        <f t="shared" si="3"/>
        <v/>
      </c>
      <c r="V25" s="816" t="str">
        <f t="shared" si="4"/>
        <v/>
      </c>
      <c r="W25" s="767"/>
    </row>
    <row r="26" spans="1:23" ht="14.4" customHeight="1" x14ac:dyDescent="0.3">
      <c r="A26" s="821" t="s">
        <v>4273</v>
      </c>
      <c r="B26" s="770">
        <v>8</v>
      </c>
      <c r="C26" s="771">
        <v>6.09</v>
      </c>
      <c r="D26" s="772">
        <v>3.9</v>
      </c>
      <c r="E26" s="751">
        <v>9</v>
      </c>
      <c r="F26" s="752">
        <v>9.81</v>
      </c>
      <c r="G26" s="753">
        <v>8.1999999999999993</v>
      </c>
      <c r="H26" s="754">
        <v>4</v>
      </c>
      <c r="I26" s="755">
        <v>3.04</v>
      </c>
      <c r="J26" s="756">
        <v>4</v>
      </c>
      <c r="K26" s="757">
        <v>0.76</v>
      </c>
      <c r="L26" s="754">
        <v>1</v>
      </c>
      <c r="M26" s="754">
        <v>13</v>
      </c>
      <c r="N26" s="758">
        <v>4.3099999999999996</v>
      </c>
      <c r="O26" s="754" t="s">
        <v>4231</v>
      </c>
      <c r="P26" s="773" t="s">
        <v>4274</v>
      </c>
      <c r="Q26" s="759">
        <f t="shared" si="0"/>
        <v>-4</v>
      </c>
      <c r="R26" s="759">
        <f t="shared" si="0"/>
        <v>-3.05</v>
      </c>
      <c r="S26" s="770">
        <f t="shared" si="1"/>
        <v>17.239999999999998</v>
      </c>
      <c r="T26" s="770">
        <f t="shared" si="2"/>
        <v>16</v>
      </c>
      <c r="U26" s="770">
        <f t="shared" si="3"/>
        <v>-1.2399999999999984</v>
      </c>
      <c r="V26" s="774">
        <f t="shared" si="4"/>
        <v>0.92807424593967525</v>
      </c>
      <c r="W26" s="760">
        <v>1</v>
      </c>
    </row>
    <row r="27" spans="1:23" ht="14.4" customHeight="1" x14ac:dyDescent="0.3">
      <c r="A27" s="821" t="s">
        <v>4275</v>
      </c>
      <c r="B27" s="761">
        <v>42</v>
      </c>
      <c r="C27" s="762">
        <v>167.86</v>
      </c>
      <c r="D27" s="763">
        <v>9.6999999999999993</v>
      </c>
      <c r="E27" s="775">
        <v>40</v>
      </c>
      <c r="F27" s="755">
        <v>160.28</v>
      </c>
      <c r="G27" s="756">
        <v>9.1</v>
      </c>
      <c r="H27" s="754">
        <v>36</v>
      </c>
      <c r="I27" s="755">
        <v>150.83000000000001</v>
      </c>
      <c r="J27" s="756">
        <v>10.1</v>
      </c>
      <c r="K27" s="757">
        <v>3.94</v>
      </c>
      <c r="L27" s="754">
        <v>4</v>
      </c>
      <c r="M27" s="754">
        <v>36</v>
      </c>
      <c r="N27" s="758">
        <v>11.96</v>
      </c>
      <c r="O27" s="754" t="s">
        <v>4231</v>
      </c>
      <c r="P27" s="773" t="s">
        <v>4276</v>
      </c>
      <c r="Q27" s="759">
        <f t="shared" si="0"/>
        <v>-6</v>
      </c>
      <c r="R27" s="759">
        <f t="shared" si="0"/>
        <v>-17.03</v>
      </c>
      <c r="S27" s="770">
        <f t="shared" si="1"/>
        <v>430.56000000000006</v>
      </c>
      <c r="T27" s="770">
        <f t="shared" si="2"/>
        <v>363.59999999999997</v>
      </c>
      <c r="U27" s="770">
        <f t="shared" si="3"/>
        <v>-66.960000000000093</v>
      </c>
      <c r="V27" s="774">
        <f t="shared" si="4"/>
        <v>0.84448160535117034</v>
      </c>
      <c r="W27" s="760">
        <v>31</v>
      </c>
    </row>
    <row r="28" spans="1:23" ht="14.4" customHeight="1" x14ac:dyDescent="0.3">
      <c r="A28" s="822" t="s">
        <v>4277</v>
      </c>
      <c r="B28" s="806">
        <v>5</v>
      </c>
      <c r="C28" s="807">
        <v>20.81</v>
      </c>
      <c r="D28" s="764">
        <v>9.1999999999999993</v>
      </c>
      <c r="E28" s="808">
        <v>6</v>
      </c>
      <c r="F28" s="809">
        <v>24.97</v>
      </c>
      <c r="G28" s="765">
        <v>8.8000000000000007</v>
      </c>
      <c r="H28" s="810">
        <v>9</v>
      </c>
      <c r="I28" s="809">
        <v>37.46</v>
      </c>
      <c r="J28" s="765">
        <v>8.9</v>
      </c>
      <c r="K28" s="811">
        <v>4.16</v>
      </c>
      <c r="L28" s="810">
        <v>4</v>
      </c>
      <c r="M28" s="810">
        <v>38</v>
      </c>
      <c r="N28" s="812">
        <v>12.55</v>
      </c>
      <c r="O28" s="810" t="s">
        <v>4231</v>
      </c>
      <c r="P28" s="813" t="s">
        <v>4278</v>
      </c>
      <c r="Q28" s="814">
        <f t="shared" si="0"/>
        <v>4</v>
      </c>
      <c r="R28" s="814">
        <f t="shared" si="0"/>
        <v>16.650000000000002</v>
      </c>
      <c r="S28" s="815">
        <f t="shared" si="1"/>
        <v>112.95</v>
      </c>
      <c r="T28" s="815">
        <f t="shared" si="2"/>
        <v>80.100000000000009</v>
      </c>
      <c r="U28" s="815">
        <f t="shared" si="3"/>
        <v>-32.849999999999994</v>
      </c>
      <c r="V28" s="816">
        <f t="shared" si="4"/>
        <v>0.70916334661354585</v>
      </c>
      <c r="W28" s="767"/>
    </row>
    <row r="29" spans="1:23" ht="14.4" customHeight="1" x14ac:dyDescent="0.3">
      <c r="A29" s="821" t="s">
        <v>4279</v>
      </c>
      <c r="B29" s="761">
        <v>140</v>
      </c>
      <c r="C29" s="762">
        <v>76.55</v>
      </c>
      <c r="D29" s="763">
        <v>4.4000000000000004</v>
      </c>
      <c r="E29" s="775">
        <v>135</v>
      </c>
      <c r="F29" s="755">
        <v>73.819999999999993</v>
      </c>
      <c r="G29" s="756">
        <v>4.2</v>
      </c>
      <c r="H29" s="754">
        <v>128</v>
      </c>
      <c r="I29" s="755">
        <v>70</v>
      </c>
      <c r="J29" s="768">
        <v>4.3</v>
      </c>
      <c r="K29" s="757">
        <v>0.55000000000000004</v>
      </c>
      <c r="L29" s="754">
        <v>1</v>
      </c>
      <c r="M29" s="754">
        <v>11</v>
      </c>
      <c r="N29" s="758">
        <v>3.62</v>
      </c>
      <c r="O29" s="754" t="s">
        <v>4231</v>
      </c>
      <c r="P29" s="773" t="s">
        <v>4280</v>
      </c>
      <c r="Q29" s="759">
        <f t="shared" si="0"/>
        <v>-12</v>
      </c>
      <c r="R29" s="759">
        <f t="shared" si="0"/>
        <v>-6.5499999999999972</v>
      </c>
      <c r="S29" s="770">
        <f t="shared" si="1"/>
        <v>463.36</v>
      </c>
      <c r="T29" s="770">
        <f t="shared" si="2"/>
        <v>550.4</v>
      </c>
      <c r="U29" s="770">
        <f t="shared" si="3"/>
        <v>87.039999999999964</v>
      </c>
      <c r="V29" s="774">
        <f t="shared" si="4"/>
        <v>1.1878453038674033</v>
      </c>
      <c r="W29" s="760">
        <v>91</v>
      </c>
    </row>
    <row r="30" spans="1:23" ht="14.4" customHeight="1" x14ac:dyDescent="0.3">
      <c r="A30" s="822" t="s">
        <v>4281</v>
      </c>
      <c r="B30" s="806">
        <v>2</v>
      </c>
      <c r="C30" s="807">
        <v>1.19</v>
      </c>
      <c r="D30" s="764">
        <v>4</v>
      </c>
      <c r="E30" s="808">
        <v>5</v>
      </c>
      <c r="F30" s="809">
        <v>2.98</v>
      </c>
      <c r="G30" s="765">
        <v>4.2</v>
      </c>
      <c r="H30" s="810">
        <v>5</v>
      </c>
      <c r="I30" s="809">
        <v>2.98</v>
      </c>
      <c r="J30" s="765">
        <v>3.8</v>
      </c>
      <c r="K30" s="811">
        <v>0.6</v>
      </c>
      <c r="L30" s="810">
        <v>1</v>
      </c>
      <c r="M30" s="810">
        <v>13</v>
      </c>
      <c r="N30" s="812">
        <v>4.18</v>
      </c>
      <c r="O30" s="810" t="s">
        <v>4231</v>
      </c>
      <c r="P30" s="813" t="s">
        <v>4282</v>
      </c>
      <c r="Q30" s="814">
        <f t="shared" si="0"/>
        <v>3</v>
      </c>
      <c r="R30" s="814">
        <f t="shared" si="0"/>
        <v>1.79</v>
      </c>
      <c r="S30" s="815">
        <f t="shared" si="1"/>
        <v>20.9</v>
      </c>
      <c r="T30" s="815">
        <f t="shared" si="2"/>
        <v>19</v>
      </c>
      <c r="U30" s="815">
        <f t="shared" si="3"/>
        <v>-1.8999999999999986</v>
      </c>
      <c r="V30" s="816">
        <f t="shared" si="4"/>
        <v>0.90909090909090917</v>
      </c>
      <c r="W30" s="767">
        <v>1</v>
      </c>
    </row>
    <row r="31" spans="1:23" ht="14.4" customHeight="1" x14ac:dyDescent="0.3">
      <c r="A31" s="822" t="s">
        <v>4283</v>
      </c>
      <c r="B31" s="806">
        <v>1</v>
      </c>
      <c r="C31" s="807">
        <v>0.61</v>
      </c>
      <c r="D31" s="764">
        <v>4</v>
      </c>
      <c r="E31" s="808"/>
      <c r="F31" s="809"/>
      <c r="G31" s="765"/>
      <c r="H31" s="810">
        <v>1</v>
      </c>
      <c r="I31" s="809">
        <v>0.61</v>
      </c>
      <c r="J31" s="765">
        <v>4</v>
      </c>
      <c r="K31" s="811">
        <v>0.61</v>
      </c>
      <c r="L31" s="810">
        <v>1</v>
      </c>
      <c r="M31" s="810">
        <v>13</v>
      </c>
      <c r="N31" s="812">
        <v>4.22</v>
      </c>
      <c r="O31" s="810" t="s">
        <v>4231</v>
      </c>
      <c r="P31" s="813" t="s">
        <v>4284</v>
      </c>
      <c r="Q31" s="814">
        <f t="shared" si="0"/>
        <v>0</v>
      </c>
      <c r="R31" s="814">
        <f t="shared" si="0"/>
        <v>0</v>
      </c>
      <c r="S31" s="815">
        <f t="shared" si="1"/>
        <v>4.22</v>
      </c>
      <c r="T31" s="815">
        <f t="shared" si="2"/>
        <v>4</v>
      </c>
      <c r="U31" s="815">
        <f t="shared" si="3"/>
        <v>-0.21999999999999975</v>
      </c>
      <c r="V31" s="816">
        <f t="shared" si="4"/>
        <v>0.94786729857819907</v>
      </c>
      <c r="W31" s="767"/>
    </row>
    <row r="32" spans="1:23" ht="14.4" customHeight="1" x14ac:dyDescent="0.3">
      <c r="A32" s="821" t="s">
        <v>4285</v>
      </c>
      <c r="B32" s="761">
        <v>4</v>
      </c>
      <c r="C32" s="762">
        <v>1.82</v>
      </c>
      <c r="D32" s="763">
        <v>3</v>
      </c>
      <c r="E32" s="775">
        <v>1</v>
      </c>
      <c r="F32" s="755">
        <v>0.46</v>
      </c>
      <c r="G32" s="756">
        <v>3</v>
      </c>
      <c r="H32" s="754">
        <v>2</v>
      </c>
      <c r="I32" s="755">
        <v>0.91</v>
      </c>
      <c r="J32" s="756">
        <v>3</v>
      </c>
      <c r="K32" s="757">
        <v>0.46</v>
      </c>
      <c r="L32" s="754">
        <v>1</v>
      </c>
      <c r="M32" s="754">
        <v>11</v>
      </c>
      <c r="N32" s="758">
        <v>3.69</v>
      </c>
      <c r="O32" s="754" t="s">
        <v>4231</v>
      </c>
      <c r="P32" s="773" t="s">
        <v>4286</v>
      </c>
      <c r="Q32" s="759">
        <f t="shared" si="0"/>
        <v>-2</v>
      </c>
      <c r="R32" s="759">
        <f t="shared" si="0"/>
        <v>-0.91</v>
      </c>
      <c r="S32" s="770">
        <f t="shared" si="1"/>
        <v>7.38</v>
      </c>
      <c r="T32" s="770">
        <f t="shared" si="2"/>
        <v>6</v>
      </c>
      <c r="U32" s="770">
        <f t="shared" si="3"/>
        <v>-1.38</v>
      </c>
      <c r="V32" s="774">
        <f t="shared" si="4"/>
        <v>0.81300813008130079</v>
      </c>
      <c r="W32" s="760"/>
    </row>
    <row r="33" spans="1:23" ht="14.4" customHeight="1" x14ac:dyDescent="0.3">
      <c r="A33" s="821" t="s">
        <v>4287</v>
      </c>
      <c r="B33" s="770"/>
      <c r="C33" s="771"/>
      <c r="D33" s="772"/>
      <c r="E33" s="775"/>
      <c r="F33" s="755"/>
      <c r="G33" s="756"/>
      <c r="H33" s="751">
        <v>1</v>
      </c>
      <c r="I33" s="752">
        <v>5.75</v>
      </c>
      <c r="J33" s="768">
        <v>45</v>
      </c>
      <c r="K33" s="757">
        <v>1.65</v>
      </c>
      <c r="L33" s="754">
        <v>5</v>
      </c>
      <c r="M33" s="754">
        <v>41</v>
      </c>
      <c r="N33" s="758">
        <v>13.65</v>
      </c>
      <c r="O33" s="754" t="s">
        <v>4231</v>
      </c>
      <c r="P33" s="773" t="s">
        <v>4288</v>
      </c>
      <c r="Q33" s="759">
        <f t="shared" si="0"/>
        <v>1</v>
      </c>
      <c r="R33" s="759">
        <f t="shared" si="0"/>
        <v>5.75</v>
      </c>
      <c r="S33" s="770">
        <f t="shared" si="1"/>
        <v>13.65</v>
      </c>
      <c r="T33" s="770">
        <f t="shared" si="2"/>
        <v>45</v>
      </c>
      <c r="U33" s="770">
        <f t="shared" si="3"/>
        <v>31.35</v>
      </c>
      <c r="V33" s="774">
        <f t="shared" si="4"/>
        <v>3.2967032967032965</v>
      </c>
      <c r="W33" s="760">
        <v>31</v>
      </c>
    </row>
    <row r="34" spans="1:23" ht="14.4" customHeight="1" x14ac:dyDescent="0.3">
      <c r="A34" s="821" t="s">
        <v>4289</v>
      </c>
      <c r="B34" s="770"/>
      <c r="C34" s="771"/>
      <c r="D34" s="772"/>
      <c r="E34" s="751">
        <v>1</v>
      </c>
      <c r="F34" s="752">
        <v>1.31</v>
      </c>
      <c r="G34" s="753">
        <v>15</v>
      </c>
      <c r="H34" s="754"/>
      <c r="I34" s="755"/>
      <c r="J34" s="756"/>
      <c r="K34" s="757">
        <v>1.31</v>
      </c>
      <c r="L34" s="754">
        <v>4</v>
      </c>
      <c r="M34" s="754">
        <v>34</v>
      </c>
      <c r="N34" s="758">
        <v>11.38</v>
      </c>
      <c r="O34" s="754" t="s">
        <v>4231</v>
      </c>
      <c r="P34" s="773" t="s">
        <v>4290</v>
      </c>
      <c r="Q34" s="759">
        <f t="shared" si="0"/>
        <v>0</v>
      </c>
      <c r="R34" s="759">
        <f t="shared" si="0"/>
        <v>0</v>
      </c>
      <c r="S34" s="770" t="str">
        <f t="shared" si="1"/>
        <v/>
      </c>
      <c r="T34" s="770" t="str">
        <f t="shared" si="2"/>
        <v/>
      </c>
      <c r="U34" s="770" t="str">
        <f t="shared" si="3"/>
        <v/>
      </c>
      <c r="V34" s="774" t="str">
        <f t="shared" si="4"/>
        <v/>
      </c>
      <c r="W34" s="760"/>
    </row>
    <row r="35" spans="1:23" ht="14.4" customHeight="1" x14ac:dyDescent="0.3">
      <c r="A35" s="821" t="s">
        <v>4291</v>
      </c>
      <c r="B35" s="770"/>
      <c r="C35" s="771"/>
      <c r="D35" s="772"/>
      <c r="E35" s="751">
        <v>6</v>
      </c>
      <c r="F35" s="752">
        <v>3.06</v>
      </c>
      <c r="G35" s="753">
        <v>2.2999999999999998</v>
      </c>
      <c r="H35" s="754">
        <v>2</v>
      </c>
      <c r="I35" s="755">
        <v>1.02</v>
      </c>
      <c r="J35" s="756">
        <v>2</v>
      </c>
      <c r="K35" s="757">
        <v>0.51</v>
      </c>
      <c r="L35" s="754">
        <v>2</v>
      </c>
      <c r="M35" s="754">
        <v>22</v>
      </c>
      <c r="N35" s="758">
        <v>7.19</v>
      </c>
      <c r="O35" s="754" t="s">
        <v>4231</v>
      </c>
      <c r="P35" s="773" t="s">
        <v>4292</v>
      </c>
      <c r="Q35" s="759">
        <f t="shared" si="0"/>
        <v>2</v>
      </c>
      <c r="R35" s="759">
        <f t="shared" si="0"/>
        <v>1.02</v>
      </c>
      <c r="S35" s="770">
        <f t="shared" si="1"/>
        <v>14.38</v>
      </c>
      <c r="T35" s="770">
        <f t="shared" si="2"/>
        <v>4</v>
      </c>
      <c r="U35" s="770">
        <f t="shared" si="3"/>
        <v>-10.38</v>
      </c>
      <c r="V35" s="774">
        <f t="shared" si="4"/>
        <v>0.27816411682892905</v>
      </c>
      <c r="W35" s="760"/>
    </row>
    <row r="36" spans="1:23" ht="14.4" customHeight="1" x14ac:dyDescent="0.3">
      <c r="A36" s="822" t="s">
        <v>4293</v>
      </c>
      <c r="B36" s="815">
        <v>1</v>
      </c>
      <c r="C36" s="817">
        <v>0.59</v>
      </c>
      <c r="D36" s="776">
        <v>5</v>
      </c>
      <c r="E36" s="818"/>
      <c r="F36" s="819"/>
      <c r="G36" s="769"/>
      <c r="H36" s="810"/>
      <c r="I36" s="809"/>
      <c r="J36" s="765"/>
      <c r="K36" s="811">
        <v>0.59</v>
      </c>
      <c r="L36" s="810">
        <v>3</v>
      </c>
      <c r="M36" s="810">
        <v>25</v>
      </c>
      <c r="N36" s="812">
        <v>8.4700000000000006</v>
      </c>
      <c r="O36" s="810" t="s">
        <v>4231</v>
      </c>
      <c r="P36" s="813" t="s">
        <v>4294</v>
      </c>
      <c r="Q36" s="814">
        <f t="shared" si="0"/>
        <v>-1</v>
      </c>
      <c r="R36" s="814">
        <f t="shared" si="0"/>
        <v>-0.59</v>
      </c>
      <c r="S36" s="815" t="str">
        <f t="shared" si="1"/>
        <v/>
      </c>
      <c r="T36" s="815" t="str">
        <f t="shared" si="2"/>
        <v/>
      </c>
      <c r="U36" s="815" t="str">
        <f t="shared" si="3"/>
        <v/>
      </c>
      <c r="V36" s="816" t="str">
        <f t="shared" si="4"/>
        <v/>
      </c>
      <c r="W36" s="767"/>
    </row>
    <row r="37" spans="1:23" ht="14.4" customHeight="1" x14ac:dyDescent="0.3">
      <c r="A37" s="821" t="s">
        <v>4295</v>
      </c>
      <c r="B37" s="770">
        <v>2</v>
      </c>
      <c r="C37" s="771">
        <v>1.47</v>
      </c>
      <c r="D37" s="772">
        <v>12.5</v>
      </c>
      <c r="E37" s="775"/>
      <c r="F37" s="755"/>
      <c r="G37" s="756"/>
      <c r="H37" s="751">
        <v>2</v>
      </c>
      <c r="I37" s="752">
        <v>1.87</v>
      </c>
      <c r="J37" s="768">
        <v>17.5</v>
      </c>
      <c r="K37" s="757">
        <v>0.74</v>
      </c>
      <c r="L37" s="754">
        <v>3</v>
      </c>
      <c r="M37" s="754">
        <v>23</v>
      </c>
      <c r="N37" s="758">
        <v>7.76</v>
      </c>
      <c r="O37" s="754" t="s">
        <v>4231</v>
      </c>
      <c r="P37" s="773" t="s">
        <v>4296</v>
      </c>
      <c r="Q37" s="759">
        <f t="shared" si="0"/>
        <v>0</v>
      </c>
      <c r="R37" s="759">
        <f t="shared" si="0"/>
        <v>0.40000000000000013</v>
      </c>
      <c r="S37" s="770">
        <f t="shared" si="1"/>
        <v>15.52</v>
      </c>
      <c r="T37" s="770">
        <f t="shared" si="2"/>
        <v>35</v>
      </c>
      <c r="U37" s="770">
        <f t="shared" si="3"/>
        <v>19.48</v>
      </c>
      <c r="V37" s="774">
        <f t="shared" si="4"/>
        <v>2.2551546391752577</v>
      </c>
      <c r="W37" s="760">
        <v>19</v>
      </c>
    </row>
    <row r="38" spans="1:23" ht="14.4" customHeight="1" x14ac:dyDescent="0.3">
      <c r="A38" s="821" t="s">
        <v>4297</v>
      </c>
      <c r="B38" s="770"/>
      <c r="C38" s="771"/>
      <c r="D38" s="772"/>
      <c r="E38" s="775"/>
      <c r="F38" s="755"/>
      <c r="G38" s="756"/>
      <c r="H38" s="751">
        <v>1</v>
      </c>
      <c r="I38" s="752">
        <v>0.5</v>
      </c>
      <c r="J38" s="753">
        <v>2</v>
      </c>
      <c r="K38" s="757">
        <v>0.5</v>
      </c>
      <c r="L38" s="754">
        <v>2</v>
      </c>
      <c r="M38" s="754">
        <v>15</v>
      </c>
      <c r="N38" s="758">
        <v>4.92</v>
      </c>
      <c r="O38" s="754" t="s">
        <v>4231</v>
      </c>
      <c r="P38" s="773" t="s">
        <v>4298</v>
      </c>
      <c r="Q38" s="759">
        <f t="shared" si="0"/>
        <v>1</v>
      </c>
      <c r="R38" s="759">
        <f t="shared" si="0"/>
        <v>0.5</v>
      </c>
      <c r="S38" s="770">
        <f t="shared" si="1"/>
        <v>4.92</v>
      </c>
      <c r="T38" s="770">
        <f t="shared" si="2"/>
        <v>2</v>
      </c>
      <c r="U38" s="770">
        <f t="shared" si="3"/>
        <v>-2.92</v>
      </c>
      <c r="V38" s="774">
        <f t="shared" si="4"/>
        <v>0.4065040650406504</v>
      </c>
      <c r="W38" s="760"/>
    </row>
    <row r="39" spans="1:23" ht="14.4" customHeight="1" x14ac:dyDescent="0.3">
      <c r="A39" s="821" t="s">
        <v>4299</v>
      </c>
      <c r="B39" s="770">
        <v>2</v>
      </c>
      <c r="C39" s="771">
        <v>0.94</v>
      </c>
      <c r="D39" s="772">
        <v>2.5</v>
      </c>
      <c r="E39" s="775">
        <v>3</v>
      </c>
      <c r="F39" s="755">
        <v>1.4</v>
      </c>
      <c r="G39" s="756">
        <v>2.2999999999999998</v>
      </c>
      <c r="H39" s="751">
        <v>3</v>
      </c>
      <c r="I39" s="752">
        <v>1.4</v>
      </c>
      <c r="J39" s="753">
        <v>4</v>
      </c>
      <c r="K39" s="757">
        <v>0.47</v>
      </c>
      <c r="L39" s="754">
        <v>1</v>
      </c>
      <c r="M39" s="754">
        <v>13</v>
      </c>
      <c r="N39" s="758">
        <v>4.3600000000000003</v>
      </c>
      <c r="O39" s="754" t="s">
        <v>4231</v>
      </c>
      <c r="P39" s="773" t="s">
        <v>4300</v>
      </c>
      <c r="Q39" s="759">
        <f t="shared" si="0"/>
        <v>1</v>
      </c>
      <c r="R39" s="759">
        <f t="shared" si="0"/>
        <v>0.45999999999999996</v>
      </c>
      <c r="S39" s="770">
        <f t="shared" si="1"/>
        <v>13.080000000000002</v>
      </c>
      <c r="T39" s="770">
        <f t="shared" si="2"/>
        <v>12</v>
      </c>
      <c r="U39" s="770">
        <f t="shared" si="3"/>
        <v>-1.0800000000000018</v>
      </c>
      <c r="V39" s="774">
        <f t="shared" si="4"/>
        <v>0.91743119266055029</v>
      </c>
      <c r="W39" s="760">
        <v>1</v>
      </c>
    </row>
    <row r="40" spans="1:23" ht="14.4" customHeight="1" x14ac:dyDescent="0.3">
      <c r="A40" s="822" t="s">
        <v>4301</v>
      </c>
      <c r="B40" s="815"/>
      <c r="C40" s="817"/>
      <c r="D40" s="776"/>
      <c r="E40" s="808">
        <v>1</v>
      </c>
      <c r="F40" s="809">
        <v>0.72</v>
      </c>
      <c r="G40" s="765">
        <v>2</v>
      </c>
      <c r="H40" s="818">
        <v>2</v>
      </c>
      <c r="I40" s="819">
        <v>1.43</v>
      </c>
      <c r="J40" s="769">
        <v>2</v>
      </c>
      <c r="K40" s="811">
        <v>0.72</v>
      </c>
      <c r="L40" s="810">
        <v>2</v>
      </c>
      <c r="M40" s="810">
        <v>21</v>
      </c>
      <c r="N40" s="812">
        <v>6.93</v>
      </c>
      <c r="O40" s="810" t="s">
        <v>4231</v>
      </c>
      <c r="P40" s="813" t="s">
        <v>4302</v>
      </c>
      <c r="Q40" s="814">
        <f t="shared" si="0"/>
        <v>2</v>
      </c>
      <c r="R40" s="814">
        <f t="shared" si="0"/>
        <v>1.43</v>
      </c>
      <c r="S40" s="815">
        <f t="shared" si="1"/>
        <v>13.86</v>
      </c>
      <c r="T40" s="815">
        <f t="shared" si="2"/>
        <v>4</v>
      </c>
      <c r="U40" s="815">
        <f t="shared" si="3"/>
        <v>-9.86</v>
      </c>
      <c r="V40" s="816">
        <f t="shared" si="4"/>
        <v>0.28860028860028863</v>
      </c>
      <c r="W40" s="767"/>
    </row>
    <row r="41" spans="1:23" ht="14.4" customHeight="1" x14ac:dyDescent="0.3">
      <c r="A41" s="821" t="s">
        <v>4303</v>
      </c>
      <c r="B41" s="770"/>
      <c r="C41" s="771"/>
      <c r="D41" s="772"/>
      <c r="E41" s="775"/>
      <c r="F41" s="755"/>
      <c r="G41" s="756"/>
      <c r="H41" s="751">
        <v>1</v>
      </c>
      <c r="I41" s="752">
        <v>1.06</v>
      </c>
      <c r="J41" s="753">
        <v>4</v>
      </c>
      <c r="K41" s="757">
        <v>1.06</v>
      </c>
      <c r="L41" s="754">
        <v>4</v>
      </c>
      <c r="M41" s="754">
        <v>33</v>
      </c>
      <c r="N41" s="758">
        <v>11.09</v>
      </c>
      <c r="O41" s="754" t="s">
        <v>4231</v>
      </c>
      <c r="P41" s="773" t="s">
        <v>4304</v>
      </c>
      <c r="Q41" s="759">
        <f t="shared" si="0"/>
        <v>1</v>
      </c>
      <c r="R41" s="759">
        <f t="shared" si="0"/>
        <v>1.06</v>
      </c>
      <c r="S41" s="770">
        <f t="shared" si="1"/>
        <v>11.09</v>
      </c>
      <c r="T41" s="770">
        <f t="shared" si="2"/>
        <v>4</v>
      </c>
      <c r="U41" s="770">
        <f t="shared" si="3"/>
        <v>-7.09</v>
      </c>
      <c r="V41" s="774">
        <f t="shared" si="4"/>
        <v>0.36068530207394051</v>
      </c>
      <c r="W41" s="760"/>
    </row>
    <row r="42" spans="1:23" ht="14.4" customHeight="1" x14ac:dyDescent="0.3">
      <c r="A42" s="821" t="s">
        <v>4305</v>
      </c>
      <c r="B42" s="770"/>
      <c r="C42" s="771"/>
      <c r="D42" s="772"/>
      <c r="E42" s="775"/>
      <c r="F42" s="755"/>
      <c r="G42" s="756"/>
      <c r="H42" s="751">
        <v>1</v>
      </c>
      <c r="I42" s="752">
        <v>1.49</v>
      </c>
      <c r="J42" s="753">
        <v>6</v>
      </c>
      <c r="K42" s="757">
        <v>1.49</v>
      </c>
      <c r="L42" s="754">
        <v>3</v>
      </c>
      <c r="M42" s="754">
        <v>24</v>
      </c>
      <c r="N42" s="758">
        <v>8.11</v>
      </c>
      <c r="O42" s="754" t="s">
        <v>4231</v>
      </c>
      <c r="P42" s="773" t="s">
        <v>4306</v>
      </c>
      <c r="Q42" s="759">
        <f t="shared" si="0"/>
        <v>1</v>
      </c>
      <c r="R42" s="759">
        <f t="shared" si="0"/>
        <v>1.49</v>
      </c>
      <c r="S42" s="770">
        <f t="shared" si="1"/>
        <v>8.11</v>
      </c>
      <c r="T42" s="770">
        <f t="shared" si="2"/>
        <v>6</v>
      </c>
      <c r="U42" s="770">
        <f t="shared" si="3"/>
        <v>-2.1099999999999994</v>
      </c>
      <c r="V42" s="774">
        <f t="shared" si="4"/>
        <v>0.73982737361282369</v>
      </c>
      <c r="W42" s="760"/>
    </row>
    <row r="43" spans="1:23" ht="14.4" customHeight="1" x14ac:dyDescent="0.3">
      <c r="A43" s="821" t="s">
        <v>4307</v>
      </c>
      <c r="B43" s="770"/>
      <c r="C43" s="771"/>
      <c r="D43" s="772"/>
      <c r="E43" s="775">
        <v>1</v>
      </c>
      <c r="F43" s="755">
        <v>1.85</v>
      </c>
      <c r="G43" s="756">
        <v>38</v>
      </c>
      <c r="H43" s="751">
        <v>1</v>
      </c>
      <c r="I43" s="752">
        <v>0.42</v>
      </c>
      <c r="J43" s="768">
        <v>12</v>
      </c>
      <c r="K43" s="757">
        <v>0.36</v>
      </c>
      <c r="L43" s="754">
        <v>1</v>
      </c>
      <c r="M43" s="754">
        <v>11</v>
      </c>
      <c r="N43" s="758">
        <v>3.82</v>
      </c>
      <c r="O43" s="754" t="s">
        <v>4231</v>
      </c>
      <c r="P43" s="773" t="s">
        <v>4308</v>
      </c>
      <c r="Q43" s="759">
        <f t="shared" si="0"/>
        <v>1</v>
      </c>
      <c r="R43" s="759">
        <f t="shared" si="0"/>
        <v>0.42</v>
      </c>
      <c r="S43" s="770">
        <f t="shared" si="1"/>
        <v>3.82</v>
      </c>
      <c r="T43" s="770">
        <f t="shared" si="2"/>
        <v>12</v>
      </c>
      <c r="U43" s="770">
        <f t="shared" si="3"/>
        <v>8.18</v>
      </c>
      <c r="V43" s="774">
        <f t="shared" si="4"/>
        <v>3.1413612565445028</v>
      </c>
      <c r="W43" s="760">
        <v>8</v>
      </c>
    </row>
    <row r="44" spans="1:23" ht="14.4" customHeight="1" x14ac:dyDescent="0.3">
      <c r="A44" s="821" t="s">
        <v>4309</v>
      </c>
      <c r="B44" s="770"/>
      <c r="C44" s="771"/>
      <c r="D44" s="772"/>
      <c r="E44" s="751">
        <v>4</v>
      </c>
      <c r="F44" s="752">
        <v>6.91</v>
      </c>
      <c r="G44" s="753">
        <v>5</v>
      </c>
      <c r="H44" s="754"/>
      <c r="I44" s="755"/>
      <c r="J44" s="756"/>
      <c r="K44" s="757">
        <v>1.36</v>
      </c>
      <c r="L44" s="754">
        <v>2</v>
      </c>
      <c r="M44" s="754">
        <v>19</v>
      </c>
      <c r="N44" s="758">
        <v>6.35</v>
      </c>
      <c r="O44" s="754" t="s">
        <v>4231</v>
      </c>
      <c r="P44" s="773" t="s">
        <v>4310</v>
      </c>
      <c r="Q44" s="759">
        <f t="shared" si="0"/>
        <v>0</v>
      </c>
      <c r="R44" s="759">
        <f t="shared" si="0"/>
        <v>0</v>
      </c>
      <c r="S44" s="770" t="str">
        <f t="shared" si="1"/>
        <v/>
      </c>
      <c r="T44" s="770" t="str">
        <f t="shared" si="2"/>
        <v/>
      </c>
      <c r="U44" s="770" t="str">
        <f t="shared" si="3"/>
        <v/>
      </c>
      <c r="V44" s="774" t="str">
        <f t="shared" si="4"/>
        <v/>
      </c>
      <c r="W44" s="760"/>
    </row>
    <row r="45" spans="1:23" ht="14.4" customHeight="1" thickBot="1" x14ac:dyDescent="0.35">
      <c r="A45" s="823" t="s">
        <v>4311</v>
      </c>
      <c r="B45" s="824">
        <v>1</v>
      </c>
      <c r="C45" s="825">
        <v>0.68</v>
      </c>
      <c r="D45" s="826">
        <v>5</v>
      </c>
      <c r="E45" s="827">
        <v>2</v>
      </c>
      <c r="F45" s="828">
        <v>1.36</v>
      </c>
      <c r="G45" s="829">
        <v>3.5</v>
      </c>
      <c r="H45" s="830">
        <v>1</v>
      </c>
      <c r="I45" s="831">
        <v>0.68</v>
      </c>
      <c r="J45" s="832">
        <v>5</v>
      </c>
      <c r="K45" s="833">
        <v>0.68</v>
      </c>
      <c r="L45" s="830">
        <v>2</v>
      </c>
      <c r="M45" s="830">
        <v>17</v>
      </c>
      <c r="N45" s="834">
        <v>5.56</v>
      </c>
      <c r="O45" s="830" t="s">
        <v>4231</v>
      </c>
      <c r="P45" s="835" t="s">
        <v>4312</v>
      </c>
      <c r="Q45" s="836">
        <f t="shared" si="0"/>
        <v>0</v>
      </c>
      <c r="R45" s="836">
        <f t="shared" si="0"/>
        <v>0</v>
      </c>
      <c r="S45" s="824">
        <f t="shared" si="1"/>
        <v>5.56</v>
      </c>
      <c r="T45" s="824">
        <f t="shared" si="2"/>
        <v>5</v>
      </c>
      <c r="U45" s="824">
        <f t="shared" si="3"/>
        <v>-0.55999999999999961</v>
      </c>
      <c r="V45" s="837">
        <f t="shared" si="4"/>
        <v>0.89928057553956842</v>
      </c>
      <c r="W45" s="83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6:Q1048576">
    <cfRule type="cellIs" dxfId="12" priority="9" stopIfTrue="1" operator="lessThan">
      <formula>0</formula>
    </cfRule>
  </conditionalFormatting>
  <conditionalFormatting sqref="U46:U1048576">
    <cfRule type="cellIs" dxfId="11" priority="8" stopIfTrue="1" operator="greaterThan">
      <formula>0</formula>
    </cfRule>
  </conditionalFormatting>
  <conditionalFormatting sqref="V46:V1048576">
    <cfRule type="cellIs" dxfId="10" priority="7" stopIfTrue="1" operator="greaterThan">
      <formula>1</formula>
    </cfRule>
  </conditionalFormatting>
  <conditionalFormatting sqref="V46:V1048576">
    <cfRule type="cellIs" dxfId="9" priority="4" stopIfTrue="1" operator="greaterThan">
      <formula>1</formula>
    </cfRule>
  </conditionalFormatting>
  <conditionalFormatting sqref="U46:U1048576">
    <cfRule type="cellIs" dxfId="8" priority="5" stopIfTrue="1" operator="greaterThan">
      <formula>0</formula>
    </cfRule>
  </conditionalFormatting>
  <conditionalFormatting sqref="Q46:Q1048576">
    <cfRule type="cellIs" dxfId="7" priority="6" stopIfTrue="1" operator="lessThan">
      <formula>0</formula>
    </cfRule>
  </conditionalFormatting>
  <conditionalFormatting sqref="V5:V45">
    <cfRule type="cellIs" dxfId="6" priority="1" stopIfTrue="1" operator="greaterThan">
      <formula>1</formula>
    </cfRule>
  </conditionalFormatting>
  <conditionalFormatting sqref="U5:U45">
    <cfRule type="cellIs" dxfId="5" priority="2" stopIfTrue="1" operator="greaterThan">
      <formula>0</formula>
    </cfRule>
  </conditionalFormatting>
  <conditionalFormatting sqref="Q5:Q4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446579</v>
      </c>
      <c r="C3" s="358">
        <f t="shared" ref="C3:L3" si="0">SUBTOTAL(9,C6:C1048576)</f>
        <v>8</v>
      </c>
      <c r="D3" s="358">
        <f t="shared" si="0"/>
        <v>522233</v>
      </c>
      <c r="E3" s="358">
        <f t="shared" si="0"/>
        <v>8.7089383394678741</v>
      </c>
      <c r="F3" s="358">
        <f t="shared" si="0"/>
        <v>483216</v>
      </c>
      <c r="G3" s="361">
        <f>IF(B3&lt;&gt;0,F3/B3,"")</f>
        <v>1.0820392360590176</v>
      </c>
      <c r="H3" s="357">
        <f t="shared" si="0"/>
        <v>7446.9199999999992</v>
      </c>
      <c r="I3" s="358">
        <f t="shared" si="0"/>
        <v>2</v>
      </c>
      <c r="J3" s="358">
        <f t="shared" si="0"/>
        <v>4195.5</v>
      </c>
      <c r="K3" s="358">
        <f t="shared" si="0"/>
        <v>40.65800949704429</v>
      </c>
      <c r="L3" s="358">
        <f t="shared" si="0"/>
        <v>546.08000000000004</v>
      </c>
      <c r="M3" s="359">
        <f>IF(H3&lt;&gt;0,L3/H3,"")</f>
        <v>7.3329645007600475E-2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9"/>
      <c r="B5" s="840">
        <v>2012</v>
      </c>
      <c r="C5" s="841"/>
      <c r="D5" s="841">
        <v>2013</v>
      </c>
      <c r="E5" s="841"/>
      <c r="F5" s="841">
        <v>2014</v>
      </c>
      <c r="G5" s="731" t="s">
        <v>5</v>
      </c>
      <c r="H5" s="840">
        <v>2012</v>
      </c>
      <c r="I5" s="841"/>
      <c r="J5" s="841">
        <v>2013</v>
      </c>
      <c r="K5" s="841"/>
      <c r="L5" s="841">
        <v>2014</v>
      </c>
      <c r="M5" s="731" t="s">
        <v>5</v>
      </c>
    </row>
    <row r="6" spans="1:13" ht="14.4" customHeight="1" x14ac:dyDescent="0.3">
      <c r="A6" s="716" t="s">
        <v>4314</v>
      </c>
      <c r="B6" s="732"/>
      <c r="C6" s="697"/>
      <c r="D6" s="732"/>
      <c r="E6" s="697"/>
      <c r="F6" s="732">
        <v>126</v>
      </c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4315</v>
      </c>
      <c r="B7" s="746">
        <v>5738</v>
      </c>
      <c r="C7" s="671">
        <v>1</v>
      </c>
      <c r="D7" s="746"/>
      <c r="E7" s="671"/>
      <c r="F7" s="746"/>
      <c r="G7" s="682"/>
      <c r="H7" s="746">
        <v>7343.73</v>
      </c>
      <c r="I7" s="671">
        <v>1</v>
      </c>
      <c r="J7" s="746"/>
      <c r="K7" s="671"/>
      <c r="L7" s="746"/>
      <c r="M7" s="242"/>
    </row>
    <row r="8" spans="1:13" ht="14.4" customHeight="1" x14ac:dyDescent="0.3">
      <c r="A8" s="717" t="s">
        <v>3572</v>
      </c>
      <c r="B8" s="746">
        <v>12810</v>
      </c>
      <c r="C8" s="671">
        <v>1</v>
      </c>
      <c r="D8" s="746">
        <v>35575</v>
      </c>
      <c r="E8" s="671">
        <v>2.7771272443403592</v>
      </c>
      <c r="F8" s="746">
        <v>16100</v>
      </c>
      <c r="G8" s="682">
        <v>1.2568306010928962</v>
      </c>
      <c r="H8" s="746"/>
      <c r="I8" s="671"/>
      <c r="J8" s="746"/>
      <c r="K8" s="671"/>
      <c r="L8" s="746"/>
      <c r="M8" s="242"/>
    </row>
    <row r="9" spans="1:13" ht="14.4" customHeight="1" x14ac:dyDescent="0.3">
      <c r="A9" s="717" t="s">
        <v>4316</v>
      </c>
      <c r="B9" s="746">
        <v>45801</v>
      </c>
      <c r="C9" s="671">
        <v>1</v>
      </c>
      <c r="D9" s="746">
        <v>56498</v>
      </c>
      <c r="E9" s="671">
        <v>1.2335538525359708</v>
      </c>
      <c r="F9" s="746">
        <v>57706</v>
      </c>
      <c r="G9" s="682">
        <v>1.2599288225147922</v>
      </c>
      <c r="H9" s="746"/>
      <c r="I9" s="671"/>
      <c r="J9" s="746"/>
      <c r="K9" s="671"/>
      <c r="L9" s="746"/>
      <c r="M9" s="242"/>
    </row>
    <row r="10" spans="1:13" ht="14.4" customHeight="1" x14ac:dyDescent="0.3">
      <c r="A10" s="717" t="s">
        <v>4317</v>
      </c>
      <c r="B10" s="746">
        <v>106776</v>
      </c>
      <c r="C10" s="671">
        <v>1</v>
      </c>
      <c r="D10" s="746">
        <v>149128</v>
      </c>
      <c r="E10" s="671">
        <v>1.3966434404735146</v>
      </c>
      <c r="F10" s="746">
        <v>131737</v>
      </c>
      <c r="G10" s="682">
        <v>1.23376976099498</v>
      </c>
      <c r="H10" s="746">
        <v>103.19</v>
      </c>
      <c r="I10" s="671">
        <v>1</v>
      </c>
      <c r="J10" s="746">
        <v>4195.5</v>
      </c>
      <c r="K10" s="671">
        <v>40.65800949704429</v>
      </c>
      <c r="L10" s="746">
        <v>546.08000000000004</v>
      </c>
      <c r="M10" s="242">
        <v>5.2919856575249549</v>
      </c>
    </row>
    <row r="11" spans="1:13" ht="14.4" customHeight="1" x14ac:dyDescent="0.3">
      <c r="A11" s="717" t="s">
        <v>4318</v>
      </c>
      <c r="B11" s="746">
        <v>156229</v>
      </c>
      <c r="C11" s="671">
        <v>1</v>
      </c>
      <c r="D11" s="746">
        <v>134669</v>
      </c>
      <c r="E11" s="671">
        <v>0.86199745245761028</v>
      </c>
      <c r="F11" s="746">
        <v>134758</v>
      </c>
      <c r="G11" s="682">
        <v>0.86256712902214061</v>
      </c>
      <c r="H11" s="746"/>
      <c r="I11" s="671"/>
      <c r="J11" s="746"/>
      <c r="K11" s="671"/>
      <c r="L11" s="746"/>
      <c r="M11" s="242"/>
    </row>
    <row r="12" spans="1:13" ht="14.4" customHeight="1" x14ac:dyDescent="0.3">
      <c r="A12" s="717" t="s">
        <v>4319</v>
      </c>
      <c r="B12" s="746">
        <v>24870</v>
      </c>
      <c r="C12" s="671">
        <v>1</v>
      </c>
      <c r="D12" s="746">
        <v>29391</v>
      </c>
      <c r="E12" s="671">
        <v>1.1817852834740652</v>
      </c>
      <c r="F12" s="746">
        <v>13145</v>
      </c>
      <c r="G12" s="682">
        <v>0.52854845195014077</v>
      </c>
      <c r="H12" s="746"/>
      <c r="I12" s="671"/>
      <c r="J12" s="746"/>
      <c r="K12" s="671"/>
      <c r="L12" s="746"/>
      <c r="M12" s="242"/>
    </row>
    <row r="13" spans="1:13" ht="14.4" customHeight="1" x14ac:dyDescent="0.3">
      <c r="A13" s="717" t="s">
        <v>4320</v>
      </c>
      <c r="B13" s="746">
        <v>92995</v>
      </c>
      <c r="C13" s="671">
        <v>1</v>
      </c>
      <c r="D13" s="746">
        <v>116972</v>
      </c>
      <c r="E13" s="671">
        <v>1.2578310661863541</v>
      </c>
      <c r="F13" s="746">
        <v>127916</v>
      </c>
      <c r="G13" s="682">
        <v>1.3755148126243346</v>
      </c>
      <c r="H13" s="746"/>
      <c r="I13" s="671"/>
      <c r="J13" s="746"/>
      <c r="K13" s="671"/>
      <c r="L13" s="746"/>
      <c r="M13" s="242"/>
    </row>
    <row r="14" spans="1:13" ht="14.4" customHeight="1" thickBot="1" x14ac:dyDescent="0.35">
      <c r="A14" s="734" t="s">
        <v>4321</v>
      </c>
      <c r="B14" s="733">
        <v>1360</v>
      </c>
      <c r="C14" s="673">
        <v>1</v>
      </c>
      <c r="D14" s="733"/>
      <c r="E14" s="673"/>
      <c r="F14" s="733">
        <v>1728</v>
      </c>
      <c r="G14" s="683">
        <v>1.2705882352941176</v>
      </c>
      <c r="H14" s="733"/>
      <c r="I14" s="673"/>
      <c r="J14" s="733"/>
      <c r="K14" s="673"/>
      <c r="L14" s="733"/>
      <c r="M14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4643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3799.08</v>
      </c>
      <c r="G3" s="221">
        <f t="shared" si="0"/>
        <v>454025.92</v>
      </c>
      <c r="H3" s="222"/>
      <c r="I3" s="222"/>
      <c r="J3" s="217">
        <f t="shared" si="0"/>
        <v>3646.38</v>
      </c>
      <c r="K3" s="221">
        <f t="shared" si="0"/>
        <v>526428.5</v>
      </c>
      <c r="L3" s="222"/>
      <c r="M3" s="222"/>
      <c r="N3" s="217">
        <f t="shared" si="0"/>
        <v>3264.05</v>
      </c>
      <c r="O3" s="221">
        <f t="shared" si="0"/>
        <v>483762.08</v>
      </c>
      <c r="P3" s="181">
        <f>IF(G3=0,"",O3/G3)</f>
        <v>1.0654944105393807</v>
      </c>
      <c r="Q3" s="219">
        <f>IF(N3=0,"",O3/N3)</f>
        <v>148.20915120785526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4322</v>
      </c>
      <c r="B6" s="697" t="s">
        <v>4323</v>
      </c>
      <c r="C6" s="697" t="s">
        <v>3450</v>
      </c>
      <c r="D6" s="697" t="s">
        <v>4324</v>
      </c>
      <c r="E6" s="697" t="s">
        <v>4325</v>
      </c>
      <c r="F6" s="235"/>
      <c r="G6" s="235"/>
      <c r="H6" s="235"/>
      <c r="I6" s="235"/>
      <c r="J6" s="235"/>
      <c r="K6" s="235"/>
      <c r="L6" s="235"/>
      <c r="M6" s="235"/>
      <c r="N6" s="235">
        <v>2</v>
      </c>
      <c r="O6" s="235">
        <v>126</v>
      </c>
      <c r="P6" s="702"/>
      <c r="Q6" s="712">
        <v>63</v>
      </c>
    </row>
    <row r="7" spans="1:17" ht="14.4" customHeight="1" x14ac:dyDescent="0.3">
      <c r="A7" s="680" t="s">
        <v>4326</v>
      </c>
      <c r="B7" s="671" t="s">
        <v>1281</v>
      </c>
      <c r="C7" s="671" t="s">
        <v>3619</v>
      </c>
      <c r="D7" s="671" t="s">
        <v>4327</v>
      </c>
      <c r="E7" s="671" t="s">
        <v>4328</v>
      </c>
      <c r="F7" s="238">
        <v>461</v>
      </c>
      <c r="G7" s="238">
        <v>7343.73</v>
      </c>
      <c r="H7" s="238">
        <v>1</v>
      </c>
      <c r="I7" s="238">
        <v>15.93</v>
      </c>
      <c r="J7" s="238"/>
      <c r="K7" s="238"/>
      <c r="L7" s="238"/>
      <c r="M7" s="238"/>
      <c r="N7" s="238"/>
      <c r="O7" s="238"/>
      <c r="P7" s="682"/>
      <c r="Q7" s="713"/>
    </row>
    <row r="8" spans="1:17" ht="14.4" customHeight="1" x14ac:dyDescent="0.3">
      <c r="A8" s="680" t="s">
        <v>4326</v>
      </c>
      <c r="B8" s="671" t="s">
        <v>1281</v>
      </c>
      <c r="C8" s="671" t="s">
        <v>3450</v>
      </c>
      <c r="D8" s="671" t="s">
        <v>4329</v>
      </c>
      <c r="E8" s="671" t="s">
        <v>4330</v>
      </c>
      <c r="F8" s="238">
        <v>2</v>
      </c>
      <c r="G8" s="238">
        <v>3502</v>
      </c>
      <c r="H8" s="238">
        <v>1</v>
      </c>
      <c r="I8" s="238">
        <v>1751</v>
      </c>
      <c r="J8" s="238"/>
      <c r="K8" s="238"/>
      <c r="L8" s="238"/>
      <c r="M8" s="238"/>
      <c r="N8" s="238"/>
      <c r="O8" s="238"/>
      <c r="P8" s="682"/>
      <c r="Q8" s="713"/>
    </row>
    <row r="9" spans="1:17" ht="14.4" customHeight="1" x14ac:dyDescent="0.3">
      <c r="A9" s="680" t="s">
        <v>4326</v>
      </c>
      <c r="B9" s="671" t="s">
        <v>1281</v>
      </c>
      <c r="C9" s="671" t="s">
        <v>3450</v>
      </c>
      <c r="D9" s="671" t="s">
        <v>4331</v>
      </c>
      <c r="E9" s="671" t="s">
        <v>4332</v>
      </c>
      <c r="F9" s="238">
        <v>1</v>
      </c>
      <c r="G9" s="238">
        <v>2236</v>
      </c>
      <c r="H9" s="238">
        <v>1</v>
      </c>
      <c r="I9" s="238">
        <v>2236</v>
      </c>
      <c r="J9" s="238"/>
      <c r="K9" s="238"/>
      <c r="L9" s="238"/>
      <c r="M9" s="238"/>
      <c r="N9" s="238"/>
      <c r="O9" s="238"/>
      <c r="P9" s="682"/>
      <c r="Q9" s="713"/>
    </row>
    <row r="10" spans="1:17" ht="14.4" customHeight="1" x14ac:dyDescent="0.3">
      <c r="A10" s="680" t="s">
        <v>4226</v>
      </c>
      <c r="B10" s="671" t="s">
        <v>4333</v>
      </c>
      <c r="C10" s="671" t="s">
        <v>3450</v>
      </c>
      <c r="D10" s="671" t="s">
        <v>4334</v>
      </c>
      <c r="E10" s="671" t="s">
        <v>4335</v>
      </c>
      <c r="F10" s="238">
        <v>2</v>
      </c>
      <c r="G10" s="238">
        <v>700</v>
      </c>
      <c r="H10" s="238">
        <v>1</v>
      </c>
      <c r="I10" s="238">
        <v>350</v>
      </c>
      <c r="J10" s="238"/>
      <c r="K10" s="238"/>
      <c r="L10" s="238"/>
      <c r="M10" s="238"/>
      <c r="N10" s="238">
        <v>4</v>
      </c>
      <c r="O10" s="238">
        <v>1400</v>
      </c>
      <c r="P10" s="682">
        <v>2</v>
      </c>
      <c r="Q10" s="713">
        <v>350</v>
      </c>
    </row>
    <row r="11" spans="1:17" ht="14.4" customHeight="1" x14ac:dyDescent="0.3">
      <c r="A11" s="680" t="s">
        <v>4226</v>
      </c>
      <c r="B11" s="671" t="s">
        <v>4333</v>
      </c>
      <c r="C11" s="671" t="s">
        <v>3450</v>
      </c>
      <c r="D11" s="671" t="s">
        <v>4336</v>
      </c>
      <c r="E11" s="671" t="s">
        <v>4337</v>
      </c>
      <c r="F11" s="238">
        <v>46</v>
      </c>
      <c r="G11" s="238">
        <v>2944</v>
      </c>
      <c r="H11" s="238">
        <v>1</v>
      </c>
      <c r="I11" s="238">
        <v>64</v>
      </c>
      <c r="J11" s="238">
        <v>42</v>
      </c>
      <c r="K11" s="238">
        <v>2730</v>
      </c>
      <c r="L11" s="238">
        <v>0.92730978260869568</v>
      </c>
      <c r="M11" s="238">
        <v>65</v>
      </c>
      <c r="N11" s="238">
        <v>19</v>
      </c>
      <c r="O11" s="238">
        <v>1235</v>
      </c>
      <c r="P11" s="682">
        <v>0.41949728260869568</v>
      </c>
      <c r="Q11" s="713">
        <v>65</v>
      </c>
    </row>
    <row r="12" spans="1:17" ht="14.4" customHeight="1" x14ac:dyDescent="0.3">
      <c r="A12" s="680" t="s">
        <v>4226</v>
      </c>
      <c r="B12" s="671" t="s">
        <v>4333</v>
      </c>
      <c r="C12" s="671" t="s">
        <v>3450</v>
      </c>
      <c r="D12" s="671" t="s">
        <v>4338</v>
      </c>
      <c r="E12" s="671" t="s">
        <v>4339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590</v>
      </c>
      <c r="P12" s="682"/>
      <c r="Q12" s="713">
        <v>590</v>
      </c>
    </row>
    <row r="13" spans="1:17" ht="14.4" customHeight="1" x14ac:dyDescent="0.3">
      <c r="A13" s="680" t="s">
        <v>4226</v>
      </c>
      <c r="B13" s="671" t="s">
        <v>4333</v>
      </c>
      <c r="C13" s="671" t="s">
        <v>3450</v>
      </c>
      <c r="D13" s="671" t="s">
        <v>4340</v>
      </c>
      <c r="E13" s="671" t="s">
        <v>4341</v>
      </c>
      <c r="F13" s="238">
        <v>2</v>
      </c>
      <c r="G13" s="238">
        <v>46</v>
      </c>
      <c r="H13" s="238">
        <v>1</v>
      </c>
      <c r="I13" s="238">
        <v>23</v>
      </c>
      <c r="J13" s="238">
        <v>1</v>
      </c>
      <c r="K13" s="238">
        <v>23</v>
      </c>
      <c r="L13" s="238">
        <v>0.5</v>
      </c>
      <c r="M13" s="238">
        <v>23</v>
      </c>
      <c r="N13" s="238">
        <v>4</v>
      </c>
      <c r="O13" s="238">
        <v>92</v>
      </c>
      <c r="P13" s="682">
        <v>2</v>
      </c>
      <c r="Q13" s="713">
        <v>23</v>
      </c>
    </row>
    <row r="14" spans="1:17" ht="14.4" customHeight="1" x14ac:dyDescent="0.3">
      <c r="A14" s="680" t="s">
        <v>4226</v>
      </c>
      <c r="B14" s="671" t="s">
        <v>4333</v>
      </c>
      <c r="C14" s="671" t="s">
        <v>3450</v>
      </c>
      <c r="D14" s="671" t="s">
        <v>4342</v>
      </c>
      <c r="E14" s="671" t="s">
        <v>4343</v>
      </c>
      <c r="F14" s="238"/>
      <c r="G14" s="238"/>
      <c r="H14" s="238"/>
      <c r="I14" s="238"/>
      <c r="J14" s="238">
        <v>1</v>
      </c>
      <c r="K14" s="238">
        <v>54</v>
      </c>
      <c r="L14" s="238"/>
      <c r="M14" s="238">
        <v>54</v>
      </c>
      <c r="N14" s="238">
        <v>2</v>
      </c>
      <c r="O14" s="238">
        <v>108</v>
      </c>
      <c r="P14" s="682"/>
      <c r="Q14" s="713">
        <v>54</v>
      </c>
    </row>
    <row r="15" spans="1:17" ht="14.4" customHeight="1" x14ac:dyDescent="0.3">
      <c r="A15" s="680" t="s">
        <v>4226</v>
      </c>
      <c r="B15" s="671" t="s">
        <v>4333</v>
      </c>
      <c r="C15" s="671" t="s">
        <v>3450</v>
      </c>
      <c r="D15" s="671" t="s">
        <v>4344</v>
      </c>
      <c r="E15" s="671" t="s">
        <v>4345</v>
      </c>
      <c r="F15" s="238">
        <v>107</v>
      </c>
      <c r="G15" s="238">
        <v>8239</v>
      </c>
      <c r="H15" s="238">
        <v>1</v>
      </c>
      <c r="I15" s="238">
        <v>77</v>
      </c>
      <c r="J15" s="238">
        <v>360</v>
      </c>
      <c r="K15" s="238">
        <v>27720</v>
      </c>
      <c r="L15" s="238">
        <v>3.3644859813084111</v>
      </c>
      <c r="M15" s="238">
        <v>77</v>
      </c>
      <c r="N15" s="238">
        <v>115</v>
      </c>
      <c r="O15" s="238">
        <v>8855</v>
      </c>
      <c r="P15" s="682">
        <v>1.0747663551401869</v>
      </c>
      <c r="Q15" s="713">
        <v>77</v>
      </c>
    </row>
    <row r="16" spans="1:17" ht="14.4" customHeight="1" x14ac:dyDescent="0.3">
      <c r="A16" s="680" t="s">
        <v>4226</v>
      </c>
      <c r="B16" s="671" t="s">
        <v>4333</v>
      </c>
      <c r="C16" s="671" t="s">
        <v>3450</v>
      </c>
      <c r="D16" s="671" t="s">
        <v>4346</v>
      </c>
      <c r="E16" s="671" t="s">
        <v>4347</v>
      </c>
      <c r="F16" s="238">
        <v>7</v>
      </c>
      <c r="G16" s="238">
        <v>154</v>
      </c>
      <c r="H16" s="238">
        <v>1</v>
      </c>
      <c r="I16" s="238">
        <v>22</v>
      </c>
      <c r="J16" s="238">
        <v>17</v>
      </c>
      <c r="K16" s="238">
        <v>374</v>
      </c>
      <c r="L16" s="238">
        <v>2.4285714285714284</v>
      </c>
      <c r="M16" s="238">
        <v>22</v>
      </c>
      <c r="N16" s="238">
        <v>11</v>
      </c>
      <c r="O16" s="238">
        <v>242</v>
      </c>
      <c r="P16" s="682">
        <v>1.5714285714285714</v>
      </c>
      <c r="Q16" s="713">
        <v>22</v>
      </c>
    </row>
    <row r="17" spans="1:17" ht="14.4" customHeight="1" x14ac:dyDescent="0.3">
      <c r="A17" s="680" t="s">
        <v>4226</v>
      </c>
      <c r="B17" s="671" t="s">
        <v>4333</v>
      </c>
      <c r="C17" s="671" t="s">
        <v>3450</v>
      </c>
      <c r="D17" s="671" t="s">
        <v>4348</v>
      </c>
      <c r="E17" s="671" t="s">
        <v>4349</v>
      </c>
      <c r="F17" s="238"/>
      <c r="G17" s="238"/>
      <c r="H17" s="238"/>
      <c r="I17" s="238"/>
      <c r="J17" s="238">
        <v>9</v>
      </c>
      <c r="K17" s="238">
        <v>1881</v>
      </c>
      <c r="L17" s="238"/>
      <c r="M17" s="238">
        <v>209</v>
      </c>
      <c r="N17" s="238"/>
      <c r="O17" s="238"/>
      <c r="P17" s="682"/>
      <c r="Q17" s="713"/>
    </row>
    <row r="18" spans="1:17" ht="14.4" customHeight="1" x14ac:dyDescent="0.3">
      <c r="A18" s="680" t="s">
        <v>4226</v>
      </c>
      <c r="B18" s="671" t="s">
        <v>4333</v>
      </c>
      <c r="C18" s="671" t="s">
        <v>3450</v>
      </c>
      <c r="D18" s="671" t="s">
        <v>4350</v>
      </c>
      <c r="E18" s="671" t="s">
        <v>4351</v>
      </c>
      <c r="F18" s="238"/>
      <c r="G18" s="238"/>
      <c r="H18" s="238"/>
      <c r="I18" s="238"/>
      <c r="J18" s="238">
        <v>1</v>
      </c>
      <c r="K18" s="238">
        <v>66</v>
      </c>
      <c r="L18" s="238"/>
      <c r="M18" s="238">
        <v>66</v>
      </c>
      <c r="N18" s="238"/>
      <c r="O18" s="238"/>
      <c r="P18" s="682"/>
      <c r="Q18" s="713"/>
    </row>
    <row r="19" spans="1:17" ht="14.4" customHeight="1" x14ac:dyDescent="0.3">
      <c r="A19" s="680" t="s">
        <v>4226</v>
      </c>
      <c r="B19" s="671" t="s">
        <v>4333</v>
      </c>
      <c r="C19" s="671" t="s">
        <v>3450</v>
      </c>
      <c r="D19" s="671" t="s">
        <v>4352</v>
      </c>
      <c r="E19" s="671" t="s">
        <v>4353</v>
      </c>
      <c r="F19" s="238">
        <v>5</v>
      </c>
      <c r="G19" s="238">
        <v>115</v>
      </c>
      <c r="H19" s="238">
        <v>1</v>
      </c>
      <c r="I19" s="238">
        <v>23</v>
      </c>
      <c r="J19" s="238">
        <v>16</v>
      </c>
      <c r="K19" s="238">
        <v>384</v>
      </c>
      <c r="L19" s="238">
        <v>3.3391304347826085</v>
      </c>
      <c r="M19" s="238">
        <v>24</v>
      </c>
      <c r="N19" s="238">
        <v>4</v>
      </c>
      <c r="O19" s="238">
        <v>96</v>
      </c>
      <c r="P19" s="682">
        <v>0.83478260869565213</v>
      </c>
      <c r="Q19" s="713">
        <v>24</v>
      </c>
    </row>
    <row r="20" spans="1:17" ht="14.4" customHeight="1" x14ac:dyDescent="0.3">
      <c r="A20" s="680" t="s">
        <v>4226</v>
      </c>
      <c r="B20" s="671" t="s">
        <v>4333</v>
      </c>
      <c r="C20" s="671" t="s">
        <v>3450</v>
      </c>
      <c r="D20" s="671" t="s">
        <v>4354</v>
      </c>
      <c r="E20" s="671" t="s">
        <v>4355</v>
      </c>
      <c r="F20" s="238">
        <v>1</v>
      </c>
      <c r="G20" s="238">
        <v>180</v>
      </c>
      <c r="H20" s="238">
        <v>1</v>
      </c>
      <c r="I20" s="238">
        <v>180</v>
      </c>
      <c r="J20" s="238">
        <v>4</v>
      </c>
      <c r="K20" s="238">
        <v>720</v>
      </c>
      <c r="L20" s="238">
        <v>4</v>
      </c>
      <c r="M20" s="238">
        <v>180</v>
      </c>
      <c r="N20" s="238">
        <v>3</v>
      </c>
      <c r="O20" s="238">
        <v>540</v>
      </c>
      <c r="P20" s="682">
        <v>3</v>
      </c>
      <c r="Q20" s="713">
        <v>180</v>
      </c>
    </row>
    <row r="21" spans="1:17" ht="14.4" customHeight="1" x14ac:dyDescent="0.3">
      <c r="A21" s="680" t="s">
        <v>4226</v>
      </c>
      <c r="B21" s="671" t="s">
        <v>4333</v>
      </c>
      <c r="C21" s="671" t="s">
        <v>3450</v>
      </c>
      <c r="D21" s="671" t="s">
        <v>4356</v>
      </c>
      <c r="E21" s="671" t="s">
        <v>4357</v>
      </c>
      <c r="F21" s="238"/>
      <c r="G21" s="238"/>
      <c r="H21" s="238"/>
      <c r="I21" s="238"/>
      <c r="J21" s="238">
        <v>3</v>
      </c>
      <c r="K21" s="238">
        <v>759</v>
      </c>
      <c r="L21" s="238"/>
      <c r="M21" s="238">
        <v>253</v>
      </c>
      <c r="N21" s="238">
        <v>6</v>
      </c>
      <c r="O21" s="238">
        <v>1518</v>
      </c>
      <c r="P21" s="682"/>
      <c r="Q21" s="713">
        <v>253</v>
      </c>
    </row>
    <row r="22" spans="1:17" ht="14.4" customHeight="1" x14ac:dyDescent="0.3">
      <c r="A22" s="680" t="s">
        <v>4226</v>
      </c>
      <c r="B22" s="671" t="s">
        <v>4333</v>
      </c>
      <c r="C22" s="671" t="s">
        <v>3450</v>
      </c>
      <c r="D22" s="671" t="s">
        <v>4358</v>
      </c>
      <c r="E22" s="671" t="s">
        <v>4359</v>
      </c>
      <c r="F22" s="238">
        <v>2</v>
      </c>
      <c r="G22" s="238">
        <v>432</v>
      </c>
      <c r="H22" s="238">
        <v>1</v>
      </c>
      <c r="I22" s="238">
        <v>216</v>
      </c>
      <c r="J22" s="238">
        <v>4</v>
      </c>
      <c r="K22" s="238">
        <v>864</v>
      </c>
      <c r="L22" s="238">
        <v>2</v>
      </c>
      <c r="M22" s="238">
        <v>216</v>
      </c>
      <c r="N22" s="238">
        <v>2</v>
      </c>
      <c r="O22" s="238">
        <v>432</v>
      </c>
      <c r="P22" s="682">
        <v>1</v>
      </c>
      <c r="Q22" s="713">
        <v>216</v>
      </c>
    </row>
    <row r="23" spans="1:17" ht="14.4" customHeight="1" x14ac:dyDescent="0.3">
      <c r="A23" s="680" t="s">
        <v>4226</v>
      </c>
      <c r="B23" s="671" t="s">
        <v>4333</v>
      </c>
      <c r="C23" s="671" t="s">
        <v>3450</v>
      </c>
      <c r="D23" s="671" t="s">
        <v>4360</v>
      </c>
      <c r="E23" s="671" t="s">
        <v>4361</v>
      </c>
      <c r="F23" s="238"/>
      <c r="G23" s="238"/>
      <c r="H23" s="238"/>
      <c r="I23" s="238"/>
      <c r="J23" s="238"/>
      <c r="K23" s="238"/>
      <c r="L23" s="238"/>
      <c r="M23" s="238"/>
      <c r="N23" s="238">
        <v>1</v>
      </c>
      <c r="O23" s="238">
        <v>406</v>
      </c>
      <c r="P23" s="682"/>
      <c r="Q23" s="713">
        <v>406</v>
      </c>
    </row>
    <row r="24" spans="1:17" ht="14.4" customHeight="1" x14ac:dyDescent="0.3">
      <c r="A24" s="680" t="s">
        <v>4226</v>
      </c>
      <c r="B24" s="671" t="s">
        <v>4333</v>
      </c>
      <c r="C24" s="671" t="s">
        <v>3450</v>
      </c>
      <c r="D24" s="671" t="s">
        <v>4362</v>
      </c>
      <c r="E24" s="671" t="s">
        <v>4363</v>
      </c>
      <c r="F24" s="238"/>
      <c r="G24" s="238"/>
      <c r="H24" s="238"/>
      <c r="I24" s="238"/>
      <c r="J24" s="238"/>
      <c r="K24" s="238"/>
      <c r="L24" s="238"/>
      <c r="M24" s="238"/>
      <c r="N24" s="238">
        <v>1</v>
      </c>
      <c r="O24" s="238">
        <v>586</v>
      </c>
      <c r="P24" s="682"/>
      <c r="Q24" s="713">
        <v>586</v>
      </c>
    </row>
    <row r="25" spans="1:17" ht="14.4" customHeight="1" x14ac:dyDescent="0.3">
      <c r="A25" s="680" t="s">
        <v>4364</v>
      </c>
      <c r="B25" s="671" t="s">
        <v>4365</v>
      </c>
      <c r="C25" s="671" t="s">
        <v>3450</v>
      </c>
      <c r="D25" s="671" t="s">
        <v>4366</v>
      </c>
      <c r="E25" s="671" t="s">
        <v>4367</v>
      </c>
      <c r="F25" s="238">
        <v>26</v>
      </c>
      <c r="G25" s="238">
        <v>702</v>
      </c>
      <c r="H25" s="238">
        <v>1</v>
      </c>
      <c r="I25" s="238">
        <v>27</v>
      </c>
      <c r="J25" s="238">
        <v>23</v>
      </c>
      <c r="K25" s="238">
        <v>621</v>
      </c>
      <c r="L25" s="238">
        <v>0.88461538461538458</v>
      </c>
      <c r="M25" s="238">
        <v>27</v>
      </c>
      <c r="N25" s="238">
        <v>21</v>
      </c>
      <c r="O25" s="238">
        <v>567</v>
      </c>
      <c r="P25" s="682">
        <v>0.80769230769230771</v>
      </c>
      <c r="Q25" s="713">
        <v>27</v>
      </c>
    </row>
    <row r="26" spans="1:17" ht="14.4" customHeight="1" x14ac:dyDescent="0.3">
      <c r="A26" s="680" t="s">
        <v>4364</v>
      </c>
      <c r="B26" s="671" t="s">
        <v>4365</v>
      </c>
      <c r="C26" s="671" t="s">
        <v>3450</v>
      </c>
      <c r="D26" s="671" t="s">
        <v>4368</v>
      </c>
      <c r="E26" s="671" t="s">
        <v>4369</v>
      </c>
      <c r="F26" s="238">
        <v>6</v>
      </c>
      <c r="G26" s="238">
        <v>324</v>
      </c>
      <c r="H26" s="238">
        <v>1</v>
      </c>
      <c r="I26" s="238">
        <v>54</v>
      </c>
      <c r="J26" s="238">
        <v>6</v>
      </c>
      <c r="K26" s="238">
        <v>324</v>
      </c>
      <c r="L26" s="238">
        <v>1</v>
      </c>
      <c r="M26" s="238">
        <v>54</v>
      </c>
      <c r="N26" s="238">
        <v>5</v>
      </c>
      <c r="O26" s="238">
        <v>270</v>
      </c>
      <c r="P26" s="682">
        <v>0.83333333333333337</v>
      </c>
      <c r="Q26" s="713">
        <v>54</v>
      </c>
    </row>
    <row r="27" spans="1:17" ht="14.4" customHeight="1" x14ac:dyDescent="0.3">
      <c r="A27" s="680" t="s">
        <v>4364</v>
      </c>
      <c r="B27" s="671" t="s">
        <v>4365</v>
      </c>
      <c r="C27" s="671" t="s">
        <v>3450</v>
      </c>
      <c r="D27" s="671" t="s">
        <v>4370</v>
      </c>
      <c r="E27" s="671" t="s">
        <v>4371</v>
      </c>
      <c r="F27" s="238">
        <v>23</v>
      </c>
      <c r="G27" s="238">
        <v>552</v>
      </c>
      <c r="H27" s="238">
        <v>1</v>
      </c>
      <c r="I27" s="238">
        <v>24</v>
      </c>
      <c r="J27" s="238">
        <v>18</v>
      </c>
      <c r="K27" s="238">
        <v>432</v>
      </c>
      <c r="L27" s="238">
        <v>0.78260869565217395</v>
      </c>
      <c r="M27" s="238">
        <v>24</v>
      </c>
      <c r="N27" s="238">
        <v>13</v>
      </c>
      <c r="O27" s="238">
        <v>312</v>
      </c>
      <c r="P27" s="682">
        <v>0.56521739130434778</v>
      </c>
      <c r="Q27" s="713">
        <v>24</v>
      </c>
    </row>
    <row r="28" spans="1:17" ht="14.4" customHeight="1" x14ac:dyDescent="0.3">
      <c r="A28" s="680" t="s">
        <v>4364</v>
      </c>
      <c r="B28" s="671" t="s">
        <v>4365</v>
      </c>
      <c r="C28" s="671" t="s">
        <v>3450</v>
      </c>
      <c r="D28" s="671" t="s">
        <v>4372</v>
      </c>
      <c r="E28" s="671" t="s">
        <v>4373</v>
      </c>
      <c r="F28" s="238">
        <v>29</v>
      </c>
      <c r="G28" s="238">
        <v>783</v>
      </c>
      <c r="H28" s="238">
        <v>1</v>
      </c>
      <c r="I28" s="238">
        <v>27</v>
      </c>
      <c r="J28" s="238">
        <v>25</v>
      </c>
      <c r="K28" s="238">
        <v>675</v>
      </c>
      <c r="L28" s="238">
        <v>0.86206896551724133</v>
      </c>
      <c r="M28" s="238">
        <v>27</v>
      </c>
      <c r="N28" s="238">
        <v>28</v>
      </c>
      <c r="O28" s="238">
        <v>756</v>
      </c>
      <c r="P28" s="682">
        <v>0.96551724137931039</v>
      </c>
      <c r="Q28" s="713">
        <v>27</v>
      </c>
    </row>
    <row r="29" spans="1:17" ht="14.4" customHeight="1" x14ac:dyDescent="0.3">
      <c r="A29" s="680" t="s">
        <v>4364</v>
      </c>
      <c r="B29" s="671" t="s">
        <v>4365</v>
      </c>
      <c r="C29" s="671" t="s">
        <v>3450</v>
      </c>
      <c r="D29" s="671" t="s">
        <v>4374</v>
      </c>
      <c r="E29" s="671" t="s">
        <v>4375</v>
      </c>
      <c r="F29" s="238"/>
      <c r="G29" s="238"/>
      <c r="H29" s="238"/>
      <c r="I29" s="238"/>
      <c r="J29" s="238"/>
      <c r="K29" s="238"/>
      <c r="L29" s="238"/>
      <c r="M29" s="238"/>
      <c r="N29" s="238">
        <v>2</v>
      </c>
      <c r="O29" s="238">
        <v>112</v>
      </c>
      <c r="P29" s="682"/>
      <c r="Q29" s="713">
        <v>56</v>
      </c>
    </row>
    <row r="30" spans="1:17" ht="14.4" customHeight="1" x14ac:dyDescent="0.3">
      <c r="A30" s="680" t="s">
        <v>4364</v>
      </c>
      <c r="B30" s="671" t="s">
        <v>4365</v>
      </c>
      <c r="C30" s="671" t="s">
        <v>3450</v>
      </c>
      <c r="D30" s="671" t="s">
        <v>4376</v>
      </c>
      <c r="E30" s="671" t="s">
        <v>4377</v>
      </c>
      <c r="F30" s="238">
        <v>15</v>
      </c>
      <c r="G30" s="238">
        <v>405</v>
      </c>
      <c r="H30" s="238">
        <v>1</v>
      </c>
      <c r="I30" s="238">
        <v>27</v>
      </c>
      <c r="J30" s="238">
        <v>17</v>
      </c>
      <c r="K30" s="238">
        <v>459</v>
      </c>
      <c r="L30" s="238">
        <v>1.1333333333333333</v>
      </c>
      <c r="M30" s="238">
        <v>27</v>
      </c>
      <c r="N30" s="238">
        <v>10</v>
      </c>
      <c r="O30" s="238">
        <v>270</v>
      </c>
      <c r="P30" s="682">
        <v>0.66666666666666663</v>
      </c>
      <c r="Q30" s="713">
        <v>27</v>
      </c>
    </row>
    <row r="31" spans="1:17" ht="14.4" customHeight="1" x14ac:dyDescent="0.3">
      <c r="A31" s="680" t="s">
        <v>4364</v>
      </c>
      <c r="B31" s="671" t="s">
        <v>4365</v>
      </c>
      <c r="C31" s="671" t="s">
        <v>3450</v>
      </c>
      <c r="D31" s="671" t="s">
        <v>4378</v>
      </c>
      <c r="E31" s="671" t="s">
        <v>4379</v>
      </c>
      <c r="F31" s="238">
        <v>29</v>
      </c>
      <c r="G31" s="238">
        <v>638</v>
      </c>
      <c r="H31" s="238">
        <v>1</v>
      </c>
      <c r="I31" s="238">
        <v>22</v>
      </c>
      <c r="J31" s="238">
        <v>26</v>
      </c>
      <c r="K31" s="238">
        <v>572</v>
      </c>
      <c r="L31" s="238">
        <v>0.89655172413793105</v>
      </c>
      <c r="M31" s="238">
        <v>22</v>
      </c>
      <c r="N31" s="238">
        <v>24</v>
      </c>
      <c r="O31" s="238">
        <v>528</v>
      </c>
      <c r="P31" s="682">
        <v>0.82758620689655171</v>
      </c>
      <c r="Q31" s="713">
        <v>22</v>
      </c>
    </row>
    <row r="32" spans="1:17" ht="14.4" customHeight="1" x14ac:dyDescent="0.3">
      <c r="A32" s="680" t="s">
        <v>4364</v>
      </c>
      <c r="B32" s="671" t="s">
        <v>4365</v>
      </c>
      <c r="C32" s="671" t="s">
        <v>3450</v>
      </c>
      <c r="D32" s="671" t="s">
        <v>4380</v>
      </c>
      <c r="E32" s="671" t="s">
        <v>4381</v>
      </c>
      <c r="F32" s="238">
        <v>1</v>
      </c>
      <c r="G32" s="238">
        <v>68</v>
      </c>
      <c r="H32" s="238">
        <v>1</v>
      </c>
      <c r="I32" s="238">
        <v>68</v>
      </c>
      <c r="J32" s="238">
        <v>2</v>
      </c>
      <c r="K32" s="238">
        <v>136</v>
      </c>
      <c r="L32" s="238">
        <v>2</v>
      </c>
      <c r="M32" s="238">
        <v>68</v>
      </c>
      <c r="N32" s="238"/>
      <c r="O32" s="238"/>
      <c r="P32" s="682"/>
      <c r="Q32" s="713"/>
    </row>
    <row r="33" spans="1:17" ht="14.4" customHeight="1" x14ac:dyDescent="0.3">
      <c r="A33" s="680" t="s">
        <v>4364</v>
      </c>
      <c r="B33" s="671" t="s">
        <v>4365</v>
      </c>
      <c r="C33" s="671" t="s">
        <v>3450</v>
      </c>
      <c r="D33" s="671" t="s">
        <v>4382</v>
      </c>
      <c r="E33" s="671" t="s">
        <v>4383</v>
      </c>
      <c r="F33" s="238">
        <v>1</v>
      </c>
      <c r="G33" s="238">
        <v>62</v>
      </c>
      <c r="H33" s="238">
        <v>1</v>
      </c>
      <c r="I33" s="238">
        <v>62</v>
      </c>
      <c r="J33" s="238">
        <v>1</v>
      </c>
      <c r="K33" s="238">
        <v>62</v>
      </c>
      <c r="L33" s="238">
        <v>1</v>
      </c>
      <c r="M33" s="238">
        <v>62</v>
      </c>
      <c r="N33" s="238">
        <v>5</v>
      </c>
      <c r="O33" s="238">
        <v>310</v>
      </c>
      <c r="P33" s="682">
        <v>5</v>
      </c>
      <c r="Q33" s="713">
        <v>62</v>
      </c>
    </row>
    <row r="34" spans="1:17" ht="14.4" customHeight="1" x14ac:dyDescent="0.3">
      <c r="A34" s="680" t="s">
        <v>4364</v>
      </c>
      <c r="B34" s="671" t="s">
        <v>4365</v>
      </c>
      <c r="C34" s="671" t="s">
        <v>3450</v>
      </c>
      <c r="D34" s="671" t="s">
        <v>4384</v>
      </c>
      <c r="E34" s="671" t="s">
        <v>4385</v>
      </c>
      <c r="F34" s="238"/>
      <c r="G34" s="238"/>
      <c r="H34" s="238"/>
      <c r="I34" s="238"/>
      <c r="J34" s="238"/>
      <c r="K34" s="238"/>
      <c r="L34" s="238"/>
      <c r="M34" s="238"/>
      <c r="N34" s="238">
        <v>2</v>
      </c>
      <c r="O34" s="238">
        <v>122</v>
      </c>
      <c r="P34" s="682"/>
      <c r="Q34" s="713">
        <v>61</v>
      </c>
    </row>
    <row r="35" spans="1:17" ht="14.4" customHeight="1" x14ac:dyDescent="0.3">
      <c r="A35" s="680" t="s">
        <v>4364</v>
      </c>
      <c r="B35" s="671" t="s">
        <v>4365</v>
      </c>
      <c r="C35" s="671" t="s">
        <v>3450</v>
      </c>
      <c r="D35" s="671" t="s">
        <v>4386</v>
      </c>
      <c r="E35" s="671" t="s">
        <v>4387</v>
      </c>
      <c r="F35" s="238"/>
      <c r="G35" s="238"/>
      <c r="H35" s="238"/>
      <c r="I35" s="238"/>
      <c r="J35" s="238"/>
      <c r="K35" s="238"/>
      <c r="L35" s="238"/>
      <c r="M35" s="238"/>
      <c r="N35" s="238">
        <v>2</v>
      </c>
      <c r="O35" s="238">
        <v>162</v>
      </c>
      <c r="P35" s="682"/>
      <c r="Q35" s="713">
        <v>81</v>
      </c>
    </row>
    <row r="36" spans="1:17" ht="14.4" customHeight="1" x14ac:dyDescent="0.3">
      <c r="A36" s="680" t="s">
        <v>4364</v>
      </c>
      <c r="B36" s="671" t="s">
        <v>4365</v>
      </c>
      <c r="C36" s="671" t="s">
        <v>3450</v>
      </c>
      <c r="D36" s="671" t="s">
        <v>4388</v>
      </c>
      <c r="E36" s="671" t="s">
        <v>4389</v>
      </c>
      <c r="F36" s="238">
        <v>9</v>
      </c>
      <c r="G36" s="238">
        <v>8883</v>
      </c>
      <c r="H36" s="238">
        <v>1</v>
      </c>
      <c r="I36" s="238">
        <v>987</v>
      </c>
      <c r="J36" s="238">
        <v>5</v>
      </c>
      <c r="K36" s="238">
        <v>4935</v>
      </c>
      <c r="L36" s="238">
        <v>0.55555555555555558</v>
      </c>
      <c r="M36" s="238">
        <v>987</v>
      </c>
      <c r="N36" s="238">
        <v>13</v>
      </c>
      <c r="O36" s="238">
        <v>12831</v>
      </c>
      <c r="P36" s="682">
        <v>1.4444444444444444</v>
      </c>
      <c r="Q36" s="713">
        <v>987</v>
      </c>
    </row>
    <row r="37" spans="1:17" ht="14.4" customHeight="1" x14ac:dyDescent="0.3">
      <c r="A37" s="680" t="s">
        <v>4364</v>
      </c>
      <c r="B37" s="671" t="s">
        <v>4365</v>
      </c>
      <c r="C37" s="671" t="s">
        <v>3450</v>
      </c>
      <c r="D37" s="671" t="s">
        <v>4390</v>
      </c>
      <c r="E37" s="671" t="s">
        <v>4391</v>
      </c>
      <c r="F37" s="238">
        <v>2</v>
      </c>
      <c r="G37" s="238">
        <v>126</v>
      </c>
      <c r="H37" s="238">
        <v>1</v>
      </c>
      <c r="I37" s="238">
        <v>63</v>
      </c>
      <c r="J37" s="238">
        <v>1</v>
      </c>
      <c r="K37" s="238">
        <v>63</v>
      </c>
      <c r="L37" s="238">
        <v>0.5</v>
      </c>
      <c r="M37" s="238">
        <v>63</v>
      </c>
      <c r="N37" s="238"/>
      <c r="O37" s="238"/>
      <c r="P37" s="682"/>
      <c r="Q37" s="713"/>
    </row>
    <row r="38" spans="1:17" ht="14.4" customHeight="1" x14ac:dyDescent="0.3">
      <c r="A38" s="680" t="s">
        <v>4364</v>
      </c>
      <c r="B38" s="671" t="s">
        <v>4365</v>
      </c>
      <c r="C38" s="671" t="s">
        <v>3450</v>
      </c>
      <c r="D38" s="671" t="s">
        <v>4392</v>
      </c>
      <c r="E38" s="671" t="s">
        <v>4393</v>
      </c>
      <c r="F38" s="238"/>
      <c r="G38" s="238"/>
      <c r="H38" s="238"/>
      <c r="I38" s="238"/>
      <c r="J38" s="238">
        <v>1</v>
      </c>
      <c r="K38" s="238">
        <v>17</v>
      </c>
      <c r="L38" s="238"/>
      <c r="M38" s="238">
        <v>17</v>
      </c>
      <c r="N38" s="238"/>
      <c r="O38" s="238"/>
      <c r="P38" s="682"/>
      <c r="Q38" s="713"/>
    </row>
    <row r="39" spans="1:17" ht="14.4" customHeight="1" x14ac:dyDescent="0.3">
      <c r="A39" s="680" t="s">
        <v>4364</v>
      </c>
      <c r="B39" s="671" t="s">
        <v>4365</v>
      </c>
      <c r="C39" s="671" t="s">
        <v>3450</v>
      </c>
      <c r="D39" s="671" t="s">
        <v>4394</v>
      </c>
      <c r="E39" s="671" t="s">
        <v>4395</v>
      </c>
      <c r="F39" s="238"/>
      <c r="G39" s="238"/>
      <c r="H39" s="238"/>
      <c r="I39" s="238"/>
      <c r="J39" s="238">
        <v>1</v>
      </c>
      <c r="K39" s="238">
        <v>60</v>
      </c>
      <c r="L39" s="238"/>
      <c r="M39" s="238">
        <v>60</v>
      </c>
      <c r="N39" s="238"/>
      <c r="O39" s="238"/>
      <c r="P39" s="682"/>
      <c r="Q39" s="713"/>
    </row>
    <row r="40" spans="1:17" ht="14.4" customHeight="1" x14ac:dyDescent="0.3">
      <c r="A40" s="680" t="s">
        <v>4364</v>
      </c>
      <c r="B40" s="671" t="s">
        <v>4365</v>
      </c>
      <c r="C40" s="671" t="s">
        <v>3450</v>
      </c>
      <c r="D40" s="671" t="s">
        <v>4396</v>
      </c>
      <c r="E40" s="671" t="s">
        <v>4397</v>
      </c>
      <c r="F40" s="238"/>
      <c r="G40" s="238"/>
      <c r="H40" s="238"/>
      <c r="I40" s="238"/>
      <c r="J40" s="238"/>
      <c r="K40" s="238"/>
      <c r="L40" s="238"/>
      <c r="M40" s="238"/>
      <c r="N40" s="238">
        <v>1</v>
      </c>
      <c r="O40" s="238">
        <v>19</v>
      </c>
      <c r="P40" s="682"/>
      <c r="Q40" s="713">
        <v>19</v>
      </c>
    </row>
    <row r="41" spans="1:17" ht="14.4" customHeight="1" x14ac:dyDescent="0.3">
      <c r="A41" s="680" t="s">
        <v>4364</v>
      </c>
      <c r="B41" s="671" t="s">
        <v>4365</v>
      </c>
      <c r="C41" s="671" t="s">
        <v>3450</v>
      </c>
      <c r="D41" s="671" t="s">
        <v>4398</v>
      </c>
      <c r="E41" s="671" t="s">
        <v>4399</v>
      </c>
      <c r="F41" s="238">
        <v>1</v>
      </c>
      <c r="G41" s="238">
        <v>850</v>
      </c>
      <c r="H41" s="238">
        <v>1</v>
      </c>
      <c r="I41" s="238">
        <v>850</v>
      </c>
      <c r="J41" s="238">
        <v>1</v>
      </c>
      <c r="K41" s="238">
        <v>851</v>
      </c>
      <c r="L41" s="238">
        <v>1.0011764705882353</v>
      </c>
      <c r="M41" s="238">
        <v>851</v>
      </c>
      <c r="N41" s="238">
        <v>2</v>
      </c>
      <c r="O41" s="238">
        <v>1702</v>
      </c>
      <c r="P41" s="682">
        <v>2.0023529411764707</v>
      </c>
      <c r="Q41" s="713">
        <v>851</v>
      </c>
    </row>
    <row r="42" spans="1:17" ht="14.4" customHeight="1" x14ac:dyDescent="0.3">
      <c r="A42" s="680" t="s">
        <v>4364</v>
      </c>
      <c r="B42" s="671" t="s">
        <v>4365</v>
      </c>
      <c r="C42" s="671" t="s">
        <v>3450</v>
      </c>
      <c r="D42" s="671" t="s">
        <v>4400</v>
      </c>
      <c r="E42" s="671" t="s">
        <v>4401</v>
      </c>
      <c r="F42" s="238"/>
      <c r="G42" s="238"/>
      <c r="H42" s="238"/>
      <c r="I42" s="238"/>
      <c r="J42" s="238">
        <v>1</v>
      </c>
      <c r="K42" s="238">
        <v>308</v>
      </c>
      <c r="L42" s="238"/>
      <c r="M42" s="238">
        <v>308</v>
      </c>
      <c r="N42" s="238"/>
      <c r="O42" s="238"/>
      <c r="P42" s="682"/>
      <c r="Q42" s="713"/>
    </row>
    <row r="43" spans="1:17" ht="14.4" customHeight="1" x14ac:dyDescent="0.3">
      <c r="A43" s="680" t="s">
        <v>4364</v>
      </c>
      <c r="B43" s="671" t="s">
        <v>4365</v>
      </c>
      <c r="C43" s="671" t="s">
        <v>3450</v>
      </c>
      <c r="D43" s="671" t="s">
        <v>4402</v>
      </c>
      <c r="E43" s="671" t="s">
        <v>4403</v>
      </c>
      <c r="F43" s="238"/>
      <c r="G43" s="238"/>
      <c r="H43" s="238"/>
      <c r="I43" s="238"/>
      <c r="J43" s="238">
        <v>1</v>
      </c>
      <c r="K43" s="238">
        <v>1210</v>
      </c>
      <c r="L43" s="238"/>
      <c r="M43" s="238">
        <v>1210</v>
      </c>
      <c r="N43" s="238"/>
      <c r="O43" s="238"/>
      <c r="P43" s="682"/>
      <c r="Q43" s="713"/>
    </row>
    <row r="44" spans="1:17" ht="14.4" customHeight="1" x14ac:dyDescent="0.3">
      <c r="A44" s="680" t="s">
        <v>4364</v>
      </c>
      <c r="B44" s="671" t="s">
        <v>4365</v>
      </c>
      <c r="C44" s="671" t="s">
        <v>3450</v>
      </c>
      <c r="D44" s="671" t="s">
        <v>4404</v>
      </c>
      <c r="E44" s="671" t="s">
        <v>4405</v>
      </c>
      <c r="F44" s="238">
        <v>1</v>
      </c>
      <c r="G44" s="238">
        <v>782</v>
      </c>
      <c r="H44" s="238">
        <v>1</v>
      </c>
      <c r="I44" s="238">
        <v>782</v>
      </c>
      <c r="J44" s="238">
        <v>1</v>
      </c>
      <c r="K44" s="238">
        <v>783</v>
      </c>
      <c r="L44" s="238">
        <v>1.0012787723785166</v>
      </c>
      <c r="M44" s="238">
        <v>783</v>
      </c>
      <c r="N44" s="238">
        <v>6</v>
      </c>
      <c r="O44" s="238">
        <v>4698</v>
      </c>
      <c r="P44" s="682">
        <v>6.0076726342711</v>
      </c>
      <c r="Q44" s="713">
        <v>783</v>
      </c>
    </row>
    <row r="45" spans="1:17" ht="14.4" customHeight="1" x14ac:dyDescent="0.3">
      <c r="A45" s="680" t="s">
        <v>4364</v>
      </c>
      <c r="B45" s="671" t="s">
        <v>4365</v>
      </c>
      <c r="C45" s="671" t="s">
        <v>3450</v>
      </c>
      <c r="D45" s="671" t="s">
        <v>4406</v>
      </c>
      <c r="E45" s="671" t="s">
        <v>4407</v>
      </c>
      <c r="F45" s="238"/>
      <c r="G45" s="238"/>
      <c r="H45" s="238"/>
      <c r="I45" s="238"/>
      <c r="J45" s="238">
        <v>3</v>
      </c>
      <c r="K45" s="238">
        <v>393</v>
      </c>
      <c r="L45" s="238"/>
      <c r="M45" s="238">
        <v>131</v>
      </c>
      <c r="N45" s="238"/>
      <c r="O45" s="238"/>
      <c r="P45" s="682"/>
      <c r="Q45" s="713"/>
    </row>
    <row r="46" spans="1:17" ht="14.4" customHeight="1" x14ac:dyDescent="0.3">
      <c r="A46" s="680" t="s">
        <v>4364</v>
      </c>
      <c r="B46" s="671" t="s">
        <v>4365</v>
      </c>
      <c r="C46" s="671" t="s">
        <v>3450</v>
      </c>
      <c r="D46" s="671" t="s">
        <v>4408</v>
      </c>
      <c r="E46" s="671" t="s">
        <v>4409</v>
      </c>
      <c r="F46" s="238"/>
      <c r="G46" s="238"/>
      <c r="H46" s="238"/>
      <c r="I46" s="238"/>
      <c r="J46" s="238"/>
      <c r="K46" s="238"/>
      <c r="L46" s="238"/>
      <c r="M46" s="238"/>
      <c r="N46" s="238">
        <v>1</v>
      </c>
      <c r="O46" s="238">
        <v>939</v>
      </c>
      <c r="P46" s="682"/>
      <c r="Q46" s="713">
        <v>939</v>
      </c>
    </row>
    <row r="47" spans="1:17" ht="14.4" customHeight="1" x14ac:dyDescent="0.3">
      <c r="A47" s="680" t="s">
        <v>4364</v>
      </c>
      <c r="B47" s="671" t="s">
        <v>4365</v>
      </c>
      <c r="C47" s="671" t="s">
        <v>3450</v>
      </c>
      <c r="D47" s="671" t="s">
        <v>4410</v>
      </c>
      <c r="E47" s="671" t="s">
        <v>4411</v>
      </c>
      <c r="F47" s="238">
        <v>167</v>
      </c>
      <c r="G47" s="238">
        <v>4843</v>
      </c>
      <c r="H47" s="238">
        <v>1</v>
      </c>
      <c r="I47" s="238">
        <v>29</v>
      </c>
      <c r="J47" s="238">
        <v>27</v>
      </c>
      <c r="K47" s="238">
        <v>783</v>
      </c>
      <c r="L47" s="238">
        <v>0.16167664670658682</v>
      </c>
      <c r="M47" s="238">
        <v>29</v>
      </c>
      <c r="N47" s="238">
        <v>27</v>
      </c>
      <c r="O47" s="238">
        <v>783</v>
      </c>
      <c r="P47" s="682">
        <v>0.16167664670658682</v>
      </c>
      <c r="Q47" s="713">
        <v>29</v>
      </c>
    </row>
    <row r="48" spans="1:17" ht="14.4" customHeight="1" x14ac:dyDescent="0.3">
      <c r="A48" s="680" t="s">
        <v>4364</v>
      </c>
      <c r="B48" s="671" t="s">
        <v>4365</v>
      </c>
      <c r="C48" s="671" t="s">
        <v>3450</v>
      </c>
      <c r="D48" s="671" t="s">
        <v>4412</v>
      </c>
      <c r="E48" s="671" t="s">
        <v>4413</v>
      </c>
      <c r="F48" s="238"/>
      <c r="G48" s="238"/>
      <c r="H48" s="238"/>
      <c r="I48" s="238"/>
      <c r="J48" s="238">
        <v>1</v>
      </c>
      <c r="K48" s="238">
        <v>50</v>
      </c>
      <c r="L48" s="238"/>
      <c r="M48" s="238">
        <v>50</v>
      </c>
      <c r="N48" s="238"/>
      <c r="O48" s="238"/>
      <c r="P48" s="682"/>
      <c r="Q48" s="713"/>
    </row>
    <row r="49" spans="1:17" ht="14.4" customHeight="1" x14ac:dyDescent="0.3">
      <c r="A49" s="680" t="s">
        <v>4364</v>
      </c>
      <c r="B49" s="671" t="s">
        <v>4365</v>
      </c>
      <c r="C49" s="671" t="s">
        <v>3450</v>
      </c>
      <c r="D49" s="671" t="s">
        <v>4414</v>
      </c>
      <c r="E49" s="671" t="s">
        <v>4415</v>
      </c>
      <c r="F49" s="238">
        <v>52</v>
      </c>
      <c r="G49" s="238">
        <v>624</v>
      </c>
      <c r="H49" s="238">
        <v>1</v>
      </c>
      <c r="I49" s="238">
        <v>12</v>
      </c>
      <c r="J49" s="238">
        <v>26</v>
      </c>
      <c r="K49" s="238">
        <v>312</v>
      </c>
      <c r="L49" s="238">
        <v>0.5</v>
      </c>
      <c r="M49" s="238">
        <v>12</v>
      </c>
      <c r="N49" s="238">
        <v>5</v>
      </c>
      <c r="O49" s="238">
        <v>60</v>
      </c>
      <c r="P49" s="682">
        <v>9.6153846153846159E-2</v>
      </c>
      <c r="Q49" s="713">
        <v>12</v>
      </c>
    </row>
    <row r="50" spans="1:17" ht="14.4" customHeight="1" x14ac:dyDescent="0.3">
      <c r="A50" s="680" t="s">
        <v>4364</v>
      </c>
      <c r="B50" s="671" t="s">
        <v>4365</v>
      </c>
      <c r="C50" s="671" t="s">
        <v>3450</v>
      </c>
      <c r="D50" s="671" t="s">
        <v>4416</v>
      </c>
      <c r="E50" s="671" t="s">
        <v>4417</v>
      </c>
      <c r="F50" s="238">
        <v>2</v>
      </c>
      <c r="G50" s="238">
        <v>360</v>
      </c>
      <c r="H50" s="238">
        <v>1</v>
      </c>
      <c r="I50" s="238">
        <v>180</v>
      </c>
      <c r="J50" s="238">
        <v>2</v>
      </c>
      <c r="K50" s="238">
        <v>362</v>
      </c>
      <c r="L50" s="238">
        <v>1.0055555555555555</v>
      </c>
      <c r="M50" s="238">
        <v>181</v>
      </c>
      <c r="N50" s="238"/>
      <c r="O50" s="238"/>
      <c r="P50" s="682"/>
      <c r="Q50" s="713"/>
    </row>
    <row r="51" spans="1:17" ht="14.4" customHeight="1" x14ac:dyDescent="0.3">
      <c r="A51" s="680" t="s">
        <v>4364</v>
      </c>
      <c r="B51" s="671" t="s">
        <v>4365</v>
      </c>
      <c r="C51" s="671" t="s">
        <v>3450</v>
      </c>
      <c r="D51" s="671" t="s">
        <v>4418</v>
      </c>
      <c r="E51" s="671" t="s">
        <v>4419</v>
      </c>
      <c r="F51" s="238">
        <v>6</v>
      </c>
      <c r="G51" s="238">
        <v>426</v>
      </c>
      <c r="H51" s="238">
        <v>1</v>
      </c>
      <c r="I51" s="238">
        <v>71</v>
      </c>
      <c r="J51" s="238">
        <v>3</v>
      </c>
      <c r="K51" s="238">
        <v>213</v>
      </c>
      <c r="L51" s="238">
        <v>0.5</v>
      </c>
      <c r="M51" s="238">
        <v>71</v>
      </c>
      <c r="N51" s="238">
        <v>4</v>
      </c>
      <c r="O51" s="238">
        <v>284</v>
      </c>
      <c r="P51" s="682">
        <v>0.66666666666666663</v>
      </c>
      <c r="Q51" s="713">
        <v>71</v>
      </c>
    </row>
    <row r="52" spans="1:17" ht="14.4" customHeight="1" x14ac:dyDescent="0.3">
      <c r="A52" s="680" t="s">
        <v>4364</v>
      </c>
      <c r="B52" s="671" t="s">
        <v>4365</v>
      </c>
      <c r="C52" s="671" t="s">
        <v>3450</v>
      </c>
      <c r="D52" s="671" t="s">
        <v>4420</v>
      </c>
      <c r="E52" s="671" t="s">
        <v>4421</v>
      </c>
      <c r="F52" s="238">
        <v>97</v>
      </c>
      <c r="G52" s="238">
        <v>14259</v>
      </c>
      <c r="H52" s="238">
        <v>1</v>
      </c>
      <c r="I52" s="238">
        <v>147</v>
      </c>
      <c r="J52" s="238">
        <v>130</v>
      </c>
      <c r="K52" s="238">
        <v>19110</v>
      </c>
      <c r="L52" s="238">
        <v>1.3402061855670102</v>
      </c>
      <c r="M52" s="238">
        <v>147</v>
      </c>
      <c r="N52" s="238">
        <v>117</v>
      </c>
      <c r="O52" s="238">
        <v>17199</v>
      </c>
      <c r="P52" s="682">
        <v>1.2061855670103092</v>
      </c>
      <c r="Q52" s="713">
        <v>147</v>
      </c>
    </row>
    <row r="53" spans="1:17" ht="14.4" customHeight="1" x14ac:dyDescent="0.3">
      <c r="A53" s="680" t="s">
        <v>4364</v>
      </c>
      <c r="B53" s="671" t="s">
        <v>4365</v>
      </c>
      <c r="C53" s="671" t="s">
        <v>3450</v>
      </c>
      <c r="D53" s="671" t="s">
        <v>4422</v>
      </c>
      <c r="E53" s="671" t="s">
        <v>4423</v>
      </c>
      <c r="F53" s="238">
        <v>167</v>
      </c>
      <c r="G53" s="238">
        <v>4843</v>
      </c>
      <c r="H53" s="238">
        <v>1</v>
      </c>
      <c r="I53" s="238">
        <v>29</v>
      </c>
      <c r="J53" s="238">
        <v>175</v>
      </c>
      <c r="K53" s="238">
        <v>5075</v>
      </c>
      <c r="L53" s="238">
        <v>1.0479041916167664</v>
      </c>
      <c r="M53" s="238">
        <v>29</v>
      </c>
      <c r="N53" s="238">
        <v>159</v>
      </c>
      <c r="O53" s="238">
        <v>4611</v>
      </c>
      <c r="P53" s="682">
        <v>0.95209580838323349</v>
      </c>
      <c r="Q53" s="713">
        <v>29</v>
      </c>
    </row>
    <row r="54" spans="1:17" ht="14.4" customHeight="1" x14ac:dyDescent="0.3">
      <c r="A54" s="680" t="s">
        <v>4364</v>
      </c>
      <c r="B54" s="671" t="s">
        <v>4365</v>
      </c>
      <c r="C54" s="671" t="s">
        <v>3450</v>
      </c>
      <c r="D54" s="671" t="s">
        <v>4424</v>
      </c>
      <c r="E54" s="671" t="s">
        <v>4425</v>
      </c>
      <c r="F54" s="238">
        <v>13</v>
      </c>
      <c r="G54" s="238">
        <v>403</v>
      </c>
      <c r="H54" s="238">
        <v>1</v>
      </c>
      <c r="I54" s="238">
        <v>31</v>
      </c>
      <c r="J54" s="238">
        <v>16</v>
      </c>
      <c r="K54" s="238">
        <v>496</v>
      </c>
      <c r="L54" s="238">
        <v>1.2307692307692308</v>
      </c>
      <c r="M54" s="238">
        <v>31</v>
      </c>
      <c r="N54" s="238">
        <v>14</v>
      </c>
      <c r="O54" s="238">
        <v>434</v>
      </c>
      <c r="P54" s="682">
        <v>1.0769230769230769</v>
      </c>
      <c r="Q54" s="713">
        <v>31</v>
      </c>
    </row>
    <row r="55" spans="1:17" ht="14.4" customHeight="1" x14ac:dyDescent="0.3">
      <c r="A55" s="680" t="s">
        <v>4364</v>
      </c>
      <c r="B55" s="671" t="s">
        <v>4365</v>
      </c>
      <c r="C55" s="671" t="s">
        <v>3450</v>
      </c>
      <c r="D55" s="671" t="s">
        <v>4426</v>
      </c>
      <c r="E55" s="671" t="s">
        <v>4427</v>
      </c>
      <c r="F55" s="238">
        <v>26</v>
      </c>
      <c r="G55" s="238">
        <v>702</v>
      </c>
      <c r="H55" s="238">
        <v>1</v>
      </c>
      <c r="I55" s="238">
        <v>27</v>
      </c>
      <c r="J55" s="238">
        <v>24</v>
      </c>
      <c r="K55" s="238">
        <v>648</v>
      </c>
      <c r="L55" s="238">
        <v>0.92307692307692313</v>
      </c>
      <c r="M55" s="238">
        <v>27</v>
      </c>
      <c r="N55" s="238">
        <v>20</v>
      </c>
      <c r="O55" s="238">
        <v>540</v>
      </c>
      <c r="P55" s="682">
        <v>0.76923076923076927</v>
      </c>
      <c r="Q55" s="713">
        <v>27</v>
      </c>
    </row>
    <row r="56" spans="1:17" ht="14.4" customHeight="1" x14ac:dyDescent="0.3">
      <c r="A56" s="680" t="s">
        <v>4364</v>
      </c>
      <c r="B56" s="671" t="s">
        <v>4365</v>
      </c>
      <c r="C56" s="671" t="s">
        <v>3450</v>
      </c>
      <c r="D56" s="671" t="s">
        <v>4428</v>
      </c>
      <c r="E56" s="671" t="s">
        <v>4429</v>
      </c>
      <c r="F56" s="238">
        <v>28</v>
      </c>
      <c r="G56" s="238">
        <v>700</v>
      </c>
      <c r="H56" s="238">
        <v>1</v>
      </c>
      <c r="I56" s="238">
        <v>25</v>
      </c>
      <c r="J56" s="238">
        <v>24</v>
      </c>
      <c r="K56" s="238">
        <v>600</v>
      </c>
      <c r="L56" s="238">
        <v>0.8571428571428571</v>
      </c>
      <c r="M56" s="238">
        <v>25</v>
      </c>
      <c r="N56" s="238">
        <v>28</v>
      </c>
      <c r="O56" s="238">
        <v>700</v>
      </c>
      <c r="P56" s="682">
        <v>1</v>
      </c>
      <c r="Q56" s="713">
        <v>25</v>
      </c>
    </row>
    <row r="57" spans="1:17" ht="14.4" customHeight="1" x14ac:dyDescent="0.3">
      <c r="A57" s="680" t="s">
        <v>4364</v>
      </c>
      <c r="B57" s="671" t="s">
        <v>4365</v>
      </c>
      <c r="C57" s="671" t="s">
        <v>3450</v>
      </c>
      <c r="D57" s="671" t="s">
        <v>4430</v>
      </c>
      <c r="E57" s="671" t="s">
        <v>4431</v>
      </c>
      <c r="F57" s="238"/>
      <c r="G57" s="238"/>
      <c r="H57" s="238"/>
      <c r="I57" s="238"/>
      <c r="J57" s="238"/>
      <c r="K57" s="238"/>
      <c r="L57" s="238"/>
      <c r="M57" s="238"/>
      <c r="N57" s="238">
        <v>2</v>
      </c>
      <c r="O57" s="238">
        <v>60</v>
      </c>
      <c r="P57" s="682"/>
      <c r="Q57" s="713">
        <v>30</v>
      </c>
    </row>
    <row r="58" spans="1:17" ht="14.4" customHeight="1" x14ac:dyDescent="0.3">
      <c r="A58" s="680" t="s">
        <v>4364</v>
      </c>
      <c r="B58" s="671" t="s">
        <v>4365</v>
      </c>
      <c r="C58" s="671" t="s">
        <v>3450</v>
      </c>
      <c r="D58" s="671" t="s">
        <v>4432</v>
      </c>
      <c r="E58" s="671" t="s">
        <v>4433</v>
      </c>
      <c r="F58" s="238">
        <v>1</v>
      </c>
      <c r="G58" s="238">
        <v>84</v>
      </c>
      <c r="H58" s="238">
        <v>1</v>
      </c>
      <c r="I58" s="238">
        <v>84</v>
      </c>
      <c r="J58" s="238">
        <v>3</v>
      </c>
      <c r="K58" s="238">
        <v>252</v>
      </c>
      <c r="L58" s="238">
        <v>3</v>
      </c>
      <c r="M58" s="238">
        <v>84</v>
      </c>
      <c r="N58" s="238">
        <v>2</v>
      </c>
      <c r="O58" s="238">
        <v>168</v>
      </c>
      <c r="P58" s="682">
        <v>2</v>
      </c>
      <c r="Q58" s="713">
        <v>84</v>
      </c>
    </row>
    <row r="59" spans="1:17" ht="14.4" customHeight="1" x14ac:dyDescent="0.3">
      <c r="A59" s="680" t="s">
        <v>4364</v>
      </c>
      <c r="B59" s="671" t="s">
        <v>4365</v>
      </c>
      <c r="C59" s="671" t="s">
        <v>3450</v>
      </c>
      <c r="D59" s="671" t="s">
        <v>4434</v>
      </c>
      <c r="E59" s="671" t="s">
        <v>4435</v>
      </c>
      <c r="F59" s="238">
        <v>3</v>
      </c>
      <c r="G59" s="238">
        <v>519</v>
      </c>
      <c r="H59" s="238">
        <v>1</v>
      </c>
      <c r="I59" s="238">
        <v>173</v>
      </c>
      <c r="J59" s="238">
        <v>4</v>
      </c>
      <c r="K59" s="238">
        <v>696</v>
      </c>
      <c r="L59" s="238">
        <v>1.3410404624277457</v>
      </c>
      <c r="M59" s="238">
        <v>174</v>
      </c>
      <c r="N59" s="238"/>
      <c r="O59" s="238"/>
      <c r="P59" s="682"/>
      <c r="Q59" s="713"/>
    </row>
    <row r="60" spans="1:17" ht="14.4" customHeight="1" x14ac:dyDescent="0.3">
      <c r="A60" s="680" t="s">
        <v>4364</v>
      </c>
      <c r="B60" s="671" t="s">
        <v>4365</v>
      </c>
      <c r="C60" s="671" t="s">
        <v>3450</v>
      </c>
      <c r="D60" s="671" t="s">
        <v>4436</v>
      </c>
      <c r="E60" s="671" t="s">
        <v>4437</v>
      </c>
      <c r="F60" s="238">
        <v>21</v>
      </c>
      <c r="G60" s="238">
        <v>315</v>
      </c>
      <c r="H60" s="238">
        <v>1</v>
      </c>
      <c r="I60" s="238">
        <v>15</v>
      </c>
      <c r="J60" s="238">
        <v>11</v>
      </c>
      <c r="K60" s="238">
        <v>165</v>
      </c>
      <c r="L60" s="238">
        <v>0.52380952380952384</v>
      </c>
      <c r="M60" s="238">
        <v>15</v>
      </c>
      <c r="N60" s="238">
        <v>4</v>
      </c>
      <c r="O60" s="238">
        <v>60</v>
      </c>
      <c r="P60" s="682">
        <v>0.19047619047619047</v>
      </c>
      <c r="Q60" s="713">
        <v>15</v>
      </c>
    </row>
    <row r="61" spans="1:17" ht="14.4" customHeight="1" x14ac:dyDescent="0.3">
      <c r="A61" s="680" t="s">
        <v>4364</v>
      </c>
      <c r="B61" s="671" t="s">
        <v>4365</v>
      </c>
      <c r="C61" s="671" t="s">
        <v>3450</v>
      </c>
      <c r="D61" s="671" t="s">
        <v>4438</v>
      </c>
      <c r="E61" s="671" t="s">
        <v>4439</v>
      </c>
      <c r="F61" s="238">
        <v>20</v>
      </c>
      <c r="G61" s="238">
        <v>460</v>
      </c>
      <c r="H61" s="238">
        <v>1</v>
      </c>
      <c r="I61" s="238">
        <v>23</v>
      </c>
      <c r="J61" s="238">
        <v>10</v>
      </c>
      <c r="K61" s="238">
        <v>230</v>
      </c>
      <c r="L61" s="238">
        <v>0.5</v>
      </c>
      <c r="M61" s="238">
        <v>23</v>
      </c>
      <c r="N61" s="238">
        <v>1</v>
      </c>
      <c r="O61" s="238">
        <v>23</v>
      </c>
      <c r="P61" s="682">
        <v>0.05</v>
      </c>
      <c r="Q61" s="713">
        <v>23</v>
      </c>
    </row>
    <row r="62" spans="1:17" ht="14.4" customHeight="1" x14ac:dyDescent="0.3">
      <c r="A62" s="680" t="s">
        <v>4364</v>
      </c>
      <c r="B62" s="671" t="s">
        <v>4365</v>
      </c>
      <c r="C62" s="671" t="s">
        <v>3450</v>
      </c>
      <c r="D62" s="671" t="s">
        <v>4440</v>
      </c>
      <c r="E62" s="671" t="s">
        <v>4441</v>
      </c>
      <c r="F62" s="238">
        <v>1</v>
      </c>
      <c r="G62" s="238">
        <v>37</v>
      </c>
      <c r="H62" s="238">
        <v>1</v>
      </c>
      <c r="I62" s="238">
        <v>37</v>
      </c>
      <c r="J62" s="238"/>
      <c r="K62" s="238"/>
      <c r="L62" s="238"/>
      <c r="M62" s="238"/>
      <c r="N62" s="238">
        <v>3</v>
      </c>
      <c r="O62" s="238">
        <v>111</v>
      </c>
      <c r="P62" s="682">
        <v>3</v>
      </c>
      <c r="Q62" s="713">
        <v>37</v>
      </c>
    </row>
    <row r="63" spans="1:17" ht="14.4" customHeight="1" x14ac:dyDescent="0.3">
      <c r="A63" s="680" t="s">
        <v>4364</v>
      </c>
      <c r="B63" s="671" t="s">
        <v>4365</v>
      </c>
      <c r="C63" s="671" t="s">
        <v>3450</v>
      </c>
      <c r="D63" s="671" t="s">
        <v>4442</v>
      </c>
      <c r="E63" s="671" t="s">
        <v>4443</v>
      </c>
      <c r="F63" s="238">
        <v>63</v>
      </c>
      <c r="G63" s="238">
        <v>1449</v>
      </c>
      <c r="H63" s="238">
        <v>1</v>
      </c>
      <c r="I63" s="238">
        <v>23</v>
      </c>
      <c r="J63" s="238">
        <v>23</v>
      </c>
      <c r="K63" s="238">
        <v>529</v>
      </c>
      <c r="L63" s="238">
        <v>0.36507936507936506</v>
      </c>
      <c r="M63" s="238">
        <v>23</v>
      </c>
      <c r="N63" s="238">
        <v>18</v>
      </c>
      <c r="O63" s="238">
        <v>414</v>
      </c>
      <c r="P63" s="682">
        <v>0.2857142857142857</v>
      </c>
      <c r="Q63" s="713">
        <v>23</v>
      </c>
    </row>
    <row r="64" spans="1:17" ht="14.4" customHeight="1" x14ac:dyDescent="0.3">
      <c r="A64" s="680" t="s">
        <v>4364</v>
      </c>
      <c r="B64" s="671" t="s">
        <v>4365</v>
      </c>
      <c r="C64" s="671" t="s">
        <v>3450</v>
      </c>
      <c r="D64" s="671" t="s">
        <v>4444</v>
      </c>
      <c r="E64" s="671" t="s">
        <v>4445</v>
      </c>
      <c r="F64" s="238"/>
      <c r="G64" s="238"/>
      <c r="H64" s="238"/>
      <c r="I64" s="238"/>
      <c r="J64" s="238"/>
      <c r="K64" s="238"/>
      <c r="L64" s="238"/>
      <c r="M64" s="238"/>
      <c r="N64" s="238">
        <v>1</v>
      </c>
      <c r="O64" s="238">
        <v>331</v>
      </c>
      <c r="P64" s="682"/>
      <c r="Q64" s="713">
        <v>331</v>
      </c>
    </row>
    <row r="65" spans="1:17" ht="14.4" customHeight="1" x14ac:dyDescent="0.3">
      <c r="A65" s="680" t="s">
        <v>4364</v>
      </c>
      <c r="B65" s="671" t="s">
        <v>4365</v>
      </c>
      <c r="C65" s="671" t="s">
        <v>3450</v>
      </c>
      <c r="D65" s="671" t="s">
        <v>4446</v>
      </c>
      <c r="E65" s="671" t="s">
        <v>4447</v>
      </c>
      <c r="F65" s="238"/>
      <c r="G65" s="238"/>
      <c r="H65" s="238"/>
      <c r="I65" s="238"/>
      <c r="J65" s="238">
        <v>1</v>
      </c>
      <c r="K65" s="238">
        <v>29</v>
      </c>
      <c r="L65" s="238"/>
      <c r="M65" s="238">
        <v>29</v>
      </c>
      <c r="N65" s="238"/>
      <c r="O65" s="238"/>
      <c r="P65" s="682"/>
      <c r="Q65" s="713"/>
    </row>
    <row r="66" spans="1:17" ht="14.4" customHeight="1" x14ac:dyDescent="0.3">
      <c r="A66" s="680" t="s">
        <v>4364</v>
      </c>
      <c r="B66" s="671" t="s">
        <v>4365</v>
      </c>
      <c r="C66" s="671" t="s">
        <v>3450</v>
      </c>
      <c r="D66" s="671" t="s">
        <v>4448</v>
      </c>
      <c r="E66" s="671" t="s">
        <v>4449</v>
      </c>
      <c r="F66" s="238"/>
      <c r="G66" s="238"/>
      <c r="H66" s="238"/>
      <c r="I66" s="238"/>
      <c r="J66" s="238">
        <v>3</v>
      </c>
      <c r="K66" s="238">
        <v>57</v>
      </c>
      <c r="L66" s="238"/>
      <c r="M66" s="238">
        <v>19</v>
      </c>
      <c r="N66" s="238"/>
      <c r="O66" s="238"/>
      <c r="P66" s="682"/>
      <c r="Q66" s="713"/>
    </row>
    <row r="67" spans="1:17" ht="14.4" customHeight="1" x14ac:dyDescent="0.3">
      <c r="A67" s="680" t="s">
        <v>4364</v>
      </c>
      <c r="B67" s="671" t="s">
        <v>4365</v>
      </c>
      <c r="C67" s="671" t="s">
        <v>3450</v>
      </c>
      <c r="D67" s="671" t="s">
        <v>4450</v>
      </c>
      <c r="E67" s="671" t="s">
        <v>4451</v>
      </c>
      <c r="F67" s="238">
        <v>3</v>
      </c>
      <c r="G67" s="238">
        <v>60</v>
      </c>
      <c r="H67" s="238">
        <v>1</v>
      </c>
      <c r="I67" s="238">
        <v>20</v>
      </c>
      <c r="J67" s="238">
        <v>3</v>
      </c>
      <c r="K67" s="238">
        <v>60</v>
      </c>
      <c r="L67" s="238">
        <v>1</v>
      </c>
      <c r="M67" s="238">
        <v>20</v>
      </c>
      <c r="N67" s="238">
        <v>1</v>
      </c>
      <c r="O67" s="238">
        <v>20</v>
      </c>
      <c r="P67" s="682">
        <v>0.33333333333333331</v>
      </c>
      <c r="Q67" s="713">
        <v>20</v>
      </c>
    </row>
    <row r="68" spans="1:17" ht="14.4" customHeight="1" x14ac:dyDescent="0.3">
      <c r="A68" s="680" t="s">
        <v>4364</v>
      </c>
      <c r="B68" s="671" t="s">
        <v>4365</v>
      </c>
      <c r="C68" s="671" t="s">
        <v>3450</v>
      </c>
      <c r="D68" s="671" t="s">
        <v>4452</v>
      </c>
      <c r="E68" s="671" t="s">
        <v>4453</v>
      </c>
      <c r="F68" s="238">
        <v>1</v>
      </c>
      <c r="G68" s="238">
        <v>84</v>
      </c>
      <c r="H68" s="238">
        <v>1</v>
      </c>
      <c r="I68" s="238">
        <v>84</v>
      </c>
      <c r="J68" s="238"/>
      <c r="K68" s="238"/>
      <c r="L68" s="238"/>
      <c r="M68" s="238"/>
      <c r="N68" s="238"/>
      <c r="O68" s="238"/>
      <c r="P68" s="682"/>
      <c r="Q68" s="713"/>
    </row>
    <row r="69" spans="1:17" ht="14.4" customHeight="1" x14ac:dyDescent="0.3">
      <c r="A69" s="680" t="s">
        <v>4364</v>
      </c>
      <c r="B69" s="671" t="s">
        <v>4365</v>
      </c>
      <c r="C69" s="671" t="s">
        <v>3450</v>
      </c>
      <c r="D69" s="671" t="s">
        <v>4454</v>
      </c>
      <c r="E69" s="671" t="s">
        <v>4455</v>
      </c>
      <c r="F69" s="238"/>
      <c r="G69" s="238"/>
      <c r="H69" s="238"/>
      <c r="I69" s="238"/>
      <c r="J69" s="238"/>
      <c r="K69" s="238"/>
      <c r="L69" s="238"/>
      <c r="M69" s="238"/>
      <c r="N69" s="238">
        <v>1</v>
      </c>
      <c r="O69" s="238">
        <v>78</v>
      </c>
      <c r="P69" s="682"/>
      <c r="Q69" s="713">
        <v>78</v>
      </c>
    </row>
    <row r="70" spans="1:17" ht="14.4" customHeight="1" x14ac:dyDescent="0.3">
      <c r="A70" s="680" t="s">
        <v>4364</v>
      </c>
      <c r="B70" s="671" t="s">
        <v>4365</v>
      </c>
      <c r="C70" s="671" t="s">
        <v>3450</v>
      </c>
      <c r="D70" s="671" t="s">
        <v>4456</v>
      </c>
      <c r="E70" s="671" t="s">
        <v>4457</v>
      </c>
      <c r="F70" s="238"/>
      <c r="G70" s="238"/>
      <c r="H70" s="238"/>
      <c r="I70" s="238"/>
      <c r="J70" s="238">
        <v>1</v>
      </c>
      <c r="K70" s="238">
        <v>21</v>
      </c>
      <c r="L70" s="238"/>
      <c r="M70" s="238">
        <v>21</v>
      </c>
      <c r="N70" s="238"/>
      <c r="O70" s="238"/>
      <c r="P70" s="682"/>
      <c r="Q70" s="713"/>
    </row>
    <row r="71" spans="1:17" ht="14.4" customHeight="1" x14ac:dyDescent="0.3">
      <c r="A71" s="680" t="s">
        <v>4364</v>
      </c>
      <c r="B71" s="671" t="s">
        <v>4365</v>
      </c>
      <c r="C71" s="671" t="s">
        <v>3450</v>
      </c>
      <c r="D71" s="671" t="s">
        <v>4458</v>
      </c>
      <c r="E71" s="671" t="s">
        <v>4459</v>
      </c>
      <c r="F71" s="238">
        <v>6</v>
      </c>
      <c r="G71" s="238">
        <v>132</v>
      </c>
      <c r="H71" s="238">
        <v>1</v>
      </c>
      <c r="I71" s="238">
        <v>22</v>
      </c>
      <c r="J71" s="238">
        <v>4</v>
      </c>
      <c r="K71" s="238">
        <v>88</v>
      </c>
      <c r="L71" s="238">
        <v>0.66666666666666663</v>
      </c>
      <c r="M71" s="238">
        <v>22</v>
      </c>
      <c r="N71" s="238">
        <v>1</v>
      </c>
      <c r="O71" s="238">
        <v>22</v>
      </c>
      <c r="P71" s="682">
        <v>0.16666666666666666</v>
      </c>
      <c r="Q71" s="713">
        <v>22</v>
      </c>
    </row>
    <row r="72" spans="1:17" ht="14.4" customHeight="1" x14ac:dyDescent="0.3">
      <c r="A72" s="680" t="s">
        <v>4364</v>
      </c>
      <c r="B72" s="671" t="s">
        <v>4365</v>
      </c>
      <c r="C72" s="671" t="s">
        <v>3450</v>
      </c>
      <c r="D72" s="671" t="s">
        <v>4460</v>
      </c>
      <c r="E72" s="671" t="s">
        <v>4461</v>
      </c>
      <c r="F72" s="238"/>
      <c r="G72" s="238"/>
      <c r="H72" s="238"/>
      <c r="I72" s="238"/>
      <c r="J72" s="238">
        <v>1</v>
      </c>
      <c r="K72" s="238">
        <v>23</v>
      </c>
      <c r="L72" s="238"/>
      <c r="M72" s="238">
        <v>23</v>
      </c>
      <c r="N72" s="238"/>
      <c r="O72" s="238"/>
      <c r="P72" s="682"/>
      <c r="Q72" s="713"/>
    </row>
    <row r="73" spans="1:17" ht="14.4" customHeight="1" x14ac:dyDescent="0.3">
      <c r="A73" s="680" t="s">
        <v>4364</v>
      </c>
      <c r="B73" s="671" t="s">
        <v>4365</v>
      </c>
      <c r="C73" s="671" t="s">
        <v>3450</v>
      </c>
      <c r="D73" s="671" t="s">
        <v>4462</v>
      </c>
      <c r="E73" s="671" t="s">
        <v>4463</v>
      </c>
      <c r="F73" s="238">
        <v>1</v>
      </c>
      <c r="G73" s="238">
        <v>291</v>
      </c>
      <c r="H73" s="238">
        <v>1</v>
      </c>
      <c r="I73" s="238">
        <v>291</v>
      </c>
      <c r="J73" s="238"/>
      <c r="K73" s="238"/>
      <c r="L73" s="238"/>
      <c r="M73" s="238"/>
      <c r="N73" s="238">
        <v>3</v>
      </c>
      <c r="O73" s="238">
        <v>873</v>
      </c>
      <c r="P73" s="682">
        <v>3</v>
      </c>
      <c r="Q73" s="713">
        <v>291</v>
      </c>
    </row>
    <row r="74" spans="1:17" ht="14.4" customHeight="1" x14ac:dyDescent="0.3">
      <c r="A74" s="680" t="s">
        <v>4364</v>
      </c>
      <c r="B74" s="671" t="s">
        <v>4365</v>
      </c>
      <c r="C74" s="671" t="s">
        <v>3450</v>
      </c>
      <c r="D74" s="671" t="s">
        <v>4464</v>
      </c>
      <c r="E74" s="671" t="s">
        <v>4465</v>
      </c>
      <c r="F74" s="238"/>
      <c r="G74" s="238"/>
      <c r="H74" s="238"/>
      <c r="I74" s="238"/>
      <c r="J74" s="238"/>
      <c r="K74" s="238"/>
      <c r="L74" s="238"/>
      <c r="M74" s="238"/>
      <c r="N74" s="238">
        <v>2</v>
      </c>
      <c r="O74" s="238">
        <v>92</v>
      </c>
      <c r="P74" s="682"/>
      <c r="Q74" s="713">
        <v>46</v>
      </c>
    </row>
    <row r="75" spans="1:17" ht="14.4" customHeight="1" x14ac:dyDescent="0.3">
      <c r="A75" s="680" t="s">
        <v>4364</v>
      </c>
      <c r="B75" s="671" t="s">
        <v>4365</v>
      </c>
      <c r="C75" s="671" t="s">
        <v>3450</v>
      </c>
      <c r="D75" s="671" t="s">
        <v>4466</v>
      </c>
      <c r="E75" s="671" t="s">
        <v>4467</v>
      </c>
      <c r="F75" s="238"/>
      <c r="G75" s="238"/>
      <c r="H75" s="238"/>
      <c r="I75" s="238"/>
      <c r="J75" s="238">
        <v>1</v>
      </c>
      <c r="K75" s="238">
        <v>308</v>
      </c>
      <c r="L75" s="238"/>
      <c r="M75" s="238">
        <v>308</v>
      </c>
      <c r="N75" s="238"/>
      <c r="O75" s="238"/>
      <c r="P75" s="682"/>
      <c r="Q75" s="713"/>
    </row>
    <row r="76" spans="1:17" ht="14.4" customHeight="1" x14ac:dyDescent="0.3">
      <c r="A76" s="680" t="s">
        <v>4364</v>
      </c>
      <c r="B76" s="671" t="s">
        <v>4468</v>
      </c>
      <c r="C76" s="671" t="s">
        <v>3450</v>
      </c>
      <c r="D76" s="671" t="s">
        <v>4469</v>
      </c>
      <c r="E76" s="671" t="s">
        <v>4470</v>
      </c>
      <c r="F76" s="238">
        <v>1</v>
      </c>
      <c r="G76" s="238">
        <v>1035</v>
      </c>
      <c r="H76" s="238">
        <v>1</v>
      </c>
      <c r="I76" s="238">
        <v>1035</v>
      </c>
      <c r="J76" s="238">
        <v>14</v>
      </c>
      <c r="K76" s="238">
        <v>14490</v>
      </c>
      <c r="L76" s="238">
        <v>14</v>
      </c>
      <c r="M76" s="238">
        <v>1035</v>
      </c>
      <c r="N76" s="238">
        <v>7</v>
      </c>
      <c r="O76" s="238">
        <v>7245</v>
      </c>
      <c r="P76" s="682">
        <v>7</v>
      </c>
      <c r="Q76" s="713">
        <v>1035</v>
      </c>
    </row>
    <row r="77" spans="1:17" ht="14.4" customHeight="1" x14ac:dyDescent="0.3">
      <c r="A77" s="680" t="s">
        <v>4471</v>
      </c>
      <c r="B77" s="671" t="s">
        <v>4472</v>
      </c>
      <c r="C77" s="671" t="s">
        <v>3418</v>
      </c>
      <c r="D77" s="671" t="s">
        <v>4473</v>
      </c>
      <c r="E77" s="671" t="s">
        <v>4474</v>
      </c>
      <c r="F77" s="238"/>
      <c r="G77" s="238"/>
      <c r="H77" s="238"/>
      <c r="I77" s="238"/>
      <c r="J77" s="238">
        <v>0.2</v>
      </c>
      <c r="K77" s="238">
        <v>1335.72</v>
      </c>
      <c r="L77" s="238"/>
      <c r="M77" s="238">
        <v>6678.5999999999995</v>
      </c>
      <c r="N77" s="238"/>
      <c r="O77" s="238"/>
      <c r="P77" s="682"/>
      <c r="Q77" s="713"/>
    </row>
    <row r="78" spans="1:17" ht="14.4" customHeight="1" x14ac:dyDescent="0.3">
      <c r="A78" s="680" t="s">
        <v>4471</v>
      </c>
      <c r="B78" s="671" t="s">
        <v>4472</v>
      </c>
      <c r="C78" s="671" t="s">
        <v>3418</v>
      </c>
      <c r="D78" s="671" t="s">
        <v>4475</v>
      </c>
      <c r="E78" s="671" t="s">
        <v>3414</v>
      </c>
      <c r="F78" s="238">
        <v>0.08</v>
      </c>
      <c r="G78" s="238">
        <v>103.19</v>
      </c>
      <c r="H78" s="238">
        <v>1</v>
      </c>
      <c r="I78" s="238">
        <v>1289.875</v>
      </c>
      <c r="J78" s="238"/>
      <c r="K78" s="238"/>
      <c r="L78" s="238"/>
      <c r="M78" s="238"/>
      <c r="N78" s="238"/>
      <c r="O78" s="238"/>
      <c r="P78" s="682"/>
      <c r="Q78" s="713"/>
    </row>
    <row r="79" spans="1:17" ht="14.4" customHeight="1" x14ac:dyDescent="0.3">
      <c r="A79" s="680" t="s">
        <v>4471</v>
      </c>
      <c r="B79" s="671" t="s">
        <v>4472</v>
      </c>
      <c r="C79" s="671" t="s">
        <v>3418</v>
      </c>
      <c r="D79" s="671" t="s">
        <v>3802</v>
      </c>
      <c r="E79" s="671" t="s">
        <v>4476</v>
      </c>
      <c r="F79" s="238"/>
      <c r="G79" s="238"/>
      <c r="H79" s="238"/>
      <c r="I79" s="238"/>
      <c r="J79" s="238">
        <v>0.18</v>
      </c>
      <c r="K79" s="238">
        <v>1965.8799999999999</v>
      </c>
      <c r="L79" s="238"/>
      <c r="M79" s="238">
        <v>10921.555555555555</v>
      </c>
      <c r="N79" s="238">
        <v>0.05</v>
      </c>
      <c r="O79" s="238">
        <v>546.08000000000004</v>
      </c>
      <c r="P79" s="682"/>
      <c r="Q79" s="713">
        <v>10921.6</v>
      </c>
    </row>
    <row r="80" spans="1:17" ht="14.4" customHeight="1" x14ac:dyDescent="0.3">
      <c r="A80" s="680" t="s">
        <v>4471</v>
      </c>
      <c r="B80" s="671" t="s">
        <v>4472</v>
      </c>
      <c r="C80" s="671" t="s">
        <v>3424</v>
      </c>
      <c r="D80" s="671" t="s">
        <v>4477</v>
      </c>
      <c r="E80" s="671" t="s">
        <v>4478</v>
      </c>
      <c r="F80" s="238"/>
      <c r="G80" s="238"/>
      <c r="H80" s="238"/>
      <c r="I80" s="238"/>
      <c r="J80" s="238">
        <v>1</v>
      </c>
      <c r="K80" s="238">
        <v>893.9</v>
      </c>
      <c r="L80" s="238"/>
      <c r="M80" s="238">
        <v>893.9</v>
      </c>
      <c r="N80" s="238"/>
      <c r="O80" s="238"/>
      <c r="P80" s="682"/>
      <c r="Q80" s="713"/>
    </row>
    <row r="81" spans="1:17" ht="14.4" customHeight="1" x14ac:dyDescent="0.3">
      <c r="A81" s="680" t="s">
        <v>4471</v>
      </c>
      <c r="B81" s="671" t="s">
        <v>4472</v>
      </c>
      <c r="C81" s="671" t="s">
        <v>3450</v>
      </c>
      <c r="D81" s="671" t="s">
        <v>4479</v>
      </c>
      <c r="E81" s="671" t="s">
        <v>4480</v>
      </c>
      <c r="F81" s="238"/>
      <c r="G81" s="238"/>
      <c r="H81" s="238"/>
      <c r="I81" s="238"/>
      <c r="J81" s="238">
        <v>4</v>
      </c>
      <c r="K81" s="238">
        <v>820</v>
      </c>
      <c r="L81" s="238"/>
      <c r="M81" s="238">
        <v>205</v>
      </c>
      <c r="N81" s="238"/>
      <c r="O81" s="238"/>
      <c r="P81" s="682"/>
      <c r="Q81" s="713"/>
    </row>
    <row r="82" spans="1:17" ht="14.4" customHeight="1" x14ac:dyDescent="0.3">
      <c r="A82" s="680" t="s">
        <v>4471</v>
      </c>
      <c r="B82" s="671" t="s">
        <v>4472</v>
      </c>
      <c r="C82" s="671" t="s">
        <v>3450</v>
      </c>
      <c r="D82" s="671" t="s">
        <v>4481</v>
      </c>
      <c r="E82" s="671" t="s">
        <v>4482</v>
      </c>
      <c r="F82" s="238">
        <v>3</v>
      </c>
      <c r="G82" s="238">
        <v>447</v>
      </c>
      <c r="H82" s="238">
        <v>1</v>
      </c>
      <c r="I82" s="238">
        <v>149</v>
      </c>
      <c r="J82" s="238">
        <v>2</v>
      </c>
      <c r="K82" s="238">
        <v>300</v>
      </c>
      <c r="L82" s="238">
        <v>0.67114093959731547</v>
      </c>
      <c r="M82" s="238">
        <v>150</v>
      </c>
      <c r="N82" s="238">
        <v>1</v>
      </c>
      <c r="O82" s="238">
        <v>150</v>
      </c>
      <c r="P82" s="682">
        <v>0.33557046979865773</v>
      </c>
      <c r="Q82" s="713">
        <v>150</v>
      </c>
    </row>
    <row r="83" spans="1:17" ht="14.4" customHeight="1" x14ac:dyDescent="0.3">
      <c r="A83" s="680" t="s">
        <v>4471</v>
      </c>
      <c r="B83" s="671" t="s">
        <v>4472</v>
      </c>
      <c r="C83" s="671" t="s">
        <v>3450</v>
      </c>
      <c r="D83" s="671" t="s">
        <v>4483</v>
      </c>
      <c r="E83" s="671" t="s">
        <v>4484</v>
      </c>
      <c r="F83" s="238">
        <v>1</v>
      </c>
      <c r="G83" s="238">
        <v>181</v>
      </c>
      <c r="H83" s="238">
        <v>1</v>
      </c>
      <c r="I83" s="238">
        <v>181</v>
      </c>
      <c r="J83" s="238">
        <v>5</v>
      </c>
      <c r="K83" s="238">
        <v>910</v>
      </c>
      <c r="L83" s="238">
        <v>5.027624309392265</v>
      </c>
      <c r="M83" s="238">
        <v>182</v>
      </c>
      <c r="N83" s="238">
        <v>2</v>
      </c>
      <c r="O83" s="238">
        <v>364</v>
      </c>
      <c r="P83" s="682">
        <v>2.0110497237569063</v>
      </c>
      <c r="Q83" s="713">
        <v>182</v>
      </c>
    </row>
    <row r="84" spans="1:17" ht="14.4" customHeight="1" x14ac:dyDescent="0.3">
      <c r="A84" s="680" t="s">
        <v>4471</v>
      </c>
      <c r="B84" s="671" t="s">
        <v>4472</v>
      </c>
      <c r="C84" s="671" t="s">
        <v>3450</v>
      </c>
      <c r="D84" s="671" t="s">
        <v>4485</v>
      </c>
      <c r="E84" s="671" t="s">
        <v>4486</v>
      </c>
      <c r="F84" s="238">
        <v>141</v>
      </c>
      <c r="G84" s="238">
        <v>17484</v>
      </c>
      <c r="H84" s="238">
        <v>1</v>
      </c>
      <c r="I84" s="238">
        <v>124</v>
      </c>
      <c r="J84" s="238">
        <v>149</v>
      </c>
      <c r="K84" s="238">
        <v>18476</v>
      </c>
      <c r="L84" s="238">
        <v>1.0567375886524824</v>
      </c>
      <c r="M84" s="238">
        <v>124</v>
      </c>
      <c r="N84" s="238">
        <v>107</v>
      </c>
      <c r="O84" s="238">
        <v>13268</v>
      </c>
      <c r="P84" s="682">
        <v>0.75886524822695034</v>
      </c>
      <c r="Q84" s="713">
        <v>124</v>
      </c>
    </row>
    <row r="85" spans="1:17" ht="14.4" customHeight="1" x14ac:dyDescent="0.3">
      <c r="A85" s="680" t="s">
        <v>4471</v>
      </c>
      <c r="B85" s="671" t="s">
        <v>4472</v>
      </c>
      <c r="C85" s="671" t="s">
        <v>3450</v>
      </c>
      <c r="D85" s="671" t="s">
        <v>4487</v>
      </c>
      <c r="E85" s="671" t="s">
        <v>4488</v>
      </c>
      <c r="F85" s="238">
        <v>187</v>
      </c>
      <c r="G85" s="238">
        <v>40392</v>
      </c>
      <c r="H85" s="238">
        <v>1</v>
      </c>
      <c r="I85" s="238">
        <v>216</v>
      </c>
      <c r="J85" s="238">
        <v>168</v>
      </c>
      <c r="K85" s="238">
        <v>36456</v>
      </c>
      <c r="L85" s="238">
        <v>0.90255496137849078</v>
      </c>
      <c r="M85" s="238">
        <v>217</v>
      </c>
      <c r="N85" s="238">
        <v>210</v>
      </c>
      <c r="O85" s="238">
        <v>45570</v>
      </c>
      <c r="P85" s="682">
        <v>1.1281937017231134</v>
      </c>
      <c r="Q85" s="713">
        <v>217</v>
      </c>
    </row>
    <row r="86" spans="1:17" ht="14.4" customHeight="1" x14ac:dyDescent="0.3">
      <c r="A86" s="680" t="s">
        <v>4471</v>
      </c>
      <c r="B86" s="671" t="s">
        <v>4472</v>
      </c>
      <c r="C86" s="671" t="s">
        <v>3450</v>
      </c>
      <c r="D86" s="671" t="s">
        <v>4489</v>
      </c>
      <c r="E86" s="671" t="s">
        <v>4490</v>
      </c>
      <c r="F86" s="238">
        <v>4</v>
      </c>
      <c r="G86" s="238">
        <v>864</v>
      </c>
      <c r="H86" s="238">
        <v>1</v>
      </c>
      <c r="I86" s="238">
        <v>216</v>
      </c>
      <c r="J86" s="238">
        <v>1</v>
      </c>
      <c r="K86" s="238">
        <v>217</v>
      </c>
      <c r="L86" s="238">
        <v>0.25115740740740738</v>
      </c>
      <c r="M86" s="238">
        <v>217</v>
      </c>
      <c r="N86" s="238"/>
      <c r="O86" s="238"/>
      <c r="P86" s="682"/>
      <c r="Q86" s="713"/>
    </row>
    <row r="87" spans="1:17" ht="14.4" customHeight="1" x14ac:dyDescent="0.3">
      <c r="A87" s="680" t="s">
        <v>4471</v>
      </c>
      <c r="B87" s="671" t="s">
        <v>4472</v>
      </c>
      <c r="C87" s="671" t="s">
        <v>3450</v>
      </c>
      <c r="D87" s="671" t="s">
        <v>4491</v>
      </c>
      <c r="E87" s="671" t="s">
        <v>4492</v>
      </c>
      <c r="F87" s="238">
        <v>3</v>
      </c>
      <c r="G87" s="238">
        <v>654</v>
      </c>
      <c r="H87" s="238">
        <v>1</v>
      </c>
      <c r="I87" s="238">
        <v>218</v>
      </c>
      <c r="J87" s="238">
        <v>1</v>
      </c>
      <c r="K87" s="238">
        <v>219</v>
      </c>
      <c r="L87" s="238">
        <v>0.33486238532110091</v>
      </c>
      <c r="M87" s="238">
        <v>219</v>
      </c>
      <c r="N87" s="238">
        <v>2</v>
      </c>
      <c r="O87" s="238">
        <v>438</v>
      </c>
      <c r="P87" s="682">
        <v>0.66972477064220182</v>
      </c>
      <c r="Q87" s="713">
        <v>219</v>
      </c>
    </row>
    <row r="88" spans="1:17" ht="14.4" customHeight="1" x14ac:dyDescent="0.3">
      <c r="A88" s="680" t="s">
        <v>4471</v>
      </c>
      <c r="B88" s="671" t="s">
        <v>4472</v>
      </c>
      <c r="C88" s="671" t="s">
        <v>3450</v>
      </c>
      <c r="D88" s="671" t="s">
        <v>4493</v>
      </c>
      <c r="E88" s="671" t="s">
        <v>4494</v>
      </c>
      <c r="F88" s="238"/>
      <c r="G88" s="238"/>
      <c r="H88" s="238"/>
      <c r="I88" s="238"/>
      <c r="J88" s="238">
        <v>1</v>
      </c>
      <c r="K88" s="238">
        <v>326</v>
      </c>
      <c r="L88" s="238"/>
      <c r="M88" s="238">
        <v>326</v>
      </c>
      <c r="N88" s="238"/>
      <c r="O88" s="238"/>
      <c r="P88" s="682"/>
      <c r="Q88" s="713"/>
    </row>
    <row r="89" spans="1:17" ht="14.4" customHeight="1" x14ac:dyDescent="0.3">
      <c r="A89" s="680" t="s">
        <v>4471</v>
      </c>
      <c r="B89" s="671" t="s">
        <v>4472</v>
      </c>
      <c r="C89" s="671" t="s">
        <v>3450</v>
      </c>
      <c r="D89" s="671" t="s">
        <v>4495</v>
      </c>
      <c r="E89" s="671" t="s">
        <v>4496</v>
      </c>
      <c r="F89" s="238">
        <v>1</v>
      </c>
      <c r="G89" s="238">
        <v>5065</v>
      </c>
      <c r="H89" s="238">
        <v>1</v>
      </c>
      <c r="I89" s="238">
        <v>5065</v>
      </c>
      <c r="J89" s="238">
        <v>4</v>
      </c>
      <c r="K89" s="238">
        <v>20272</v>
      </c>
      <c r="L89" s="238">
        <v>4.0023692003948668</v>
      </c>
      <c r="M89" s="238">
        <v>5068</v>
      </c>
      <c r="N89" s="238"/>
      <c r="O89" s="238"/>
      <c r="P89" s="682"/>
      <c r="Q89" s="713"/>
    </row>
    <row r="90" spans="1:17" ht="14.4" customHeight="1" x14ac:dyDescent="0.3">
      <c r="A90" s="680" t="s">
        <v>4471</v>
      </c>
      <c r="B90" s="671" t="s">
        <v>4472</v>
      </c>
      <c r="C90" s="671" t="s">
        <v>3450</v>
      </c>
      <c r="D90" s="671" t="s">
        <v>4497</v>
      </c>
      <c r="E90" s="671" t="s">
        <v>4498</v>
      </c>
      <c r="F90" s="238">
        <v>38</v>
      </c>
      <c r="G90" s="238">
        <v>6536</v>
      </c>
      <c r="H90" s="238">
        <v>1</v>
      </c>
      <c r="I90" s="238">
        <v>172</v>
      </c>
      <c r="J90" s="238">
        <v>35</v>
      </c>
      <c r="K90" s="238">
        <v>6055</v>
      </c>
      <c r="L90" s="238">
        <v>0.92640758873929008</v>
      </c>
      <c r="M90" s="238">
        <v>173</v>
      </c>
      <c r="N90" s="238">
        <v>29</v>
      </c>
      <c r="O90" s="238">
        <v>5017</v>
      </c>
      <c r="P90" s="682">
        <v>0.76759485924112603</v>
      </c>
      <c r="Q90" s="713">
        <v>173</v>
      </c>
    </row>
    <row r="91" spans="1:17" ht="14.4" customHeight="1" x14ac:dyDescent="0.3">
      <c r="A91" s="680" t="s">
        <v>4471</v>
      </c>
      <c r="B91" s="671" t="s">
        <v>4472</v>
      </c>
      <c r="C91" s="671" t="s">
        <v>3450</v>
      </c>
      <c r="D91" s="671" t="s">
        <v>4499</v>
      </c>
      <c r="E91" s="671" t="s">
        <v>4500</v>
      </c>
      <c r="F91" s="238">
        <v>8</v>
      </c>
      <c r="G91" s="238">
        <v>15952</v>
      </c>
      <c r="H91" s="238">
        <v>1</v>
      </c>
      <c r="I91" s="238">
        <v>1994</v>
      </c>
      <c r="J91" s="238">
        <v>5</v>
      </c>
      <c r="K91" s="238">
        <v>9980</v>
      </c>
      <c r="L91" s="238">
        <v>0.62562688064192573</v>
      </c>
      <c r="M91" s="238">
        <v>1996</v>
      </c>
      <c r="N91" s="238">
        <v>3</v>
      </c>
      <c r="O91" s="238">
        <v>5988</v>
      </c>
      <c r="P91" s="682">
        <v>0.37537612838515544</v>
      </c>
      <c r="Q91" s="713">
        <v>1996</v>
      </c>
    </row>
    <row r="92" spans="1:17" ht="14.4" customHeight="1" x14ac:dyDescent="0.3">
      <c r="A92" s="680" t="s">
        <v>4471</v>
      </c>
      <c r="B92" s="671" t="s">
        <v>4472</v>
      </c>
      <c r="C92" s="671" t="s">
        <v>3450</v>
      </c>
      <c r="D92" s="671" t="s">
        <v>4501</v>
      </c>
      <c r="E92" s="671" t="s">
        <v>4502</v>
      </c>
      <c r="F92" s="238">
        <v>34</v>
      </c>
      <c r="G92" s="238">
        <v>5066</v>
      </c>
      <c r="H92" s="238">
        <v>1</v>
      </c>
      <c r="I92" s="238">
        <v>149</v>
      </c>
      <c r="J92" s="238">
        <v>56</v>
      </c>
      <c r="K92" s="238">
        <v>8400</v>
      </c>
      <c r="L92" s="238">
        <v>1.6581129095933675</v>
      </c>
      <c r="M92" s="238">
        <v>150</v>
      </c>
      <c r="N92" s="238">
        <v>49</v>
      </c>
      <c r="O92" s="238">
        <v>7350</v>
      </c>
      <c r="P92" s="682">
        <v>1.4508487958941967</v>
      </c>
      <c r="Q92" s="713">
        <v>150</v>
      </c>
    </row>
    <row r="93" spans="1:17" ht="14.4" customHeight="1" x14ac:dyDescent="0.3">
      <c r="A93" s="680" t="s">
        <v>4471</v>
      </c>
      <c r="B93" s="671" t="s">
        <v>4472</v>
      </c>
      <c r="C93" s="671" t="s">
        <v>3450</v>
      </c>
      <c r="D93" s="671" t="s">
        <v>4503</v>
      </c>
      <c r="E93" s="671" t="s">
        <v>4504</v>
      </c>
      <c r="F93" s="238">
        <v>31</v>
      </c>
      <c r="G93" s="238">
        <v>5952</v>
      </c>
      <c r="H93" s="238">
        <v>1</v>
      </c>
      <c r="I93" s="238">
        <v>192</v>
      </c>
      <c r="J93" s="238">
        <v>45</v>
      </c>
      <c r="K93" s="238">
        <v>8685</v>
      </c>
      <c r="L93" s="238">
        <v>1.4591733870967742</v>
      </c>
      <c r="M93" s="238">
        <v>193</v>
      </c>
      <c r="N93" s="238">
        <v>26</v>
      </c>
      <c r="O93" s="238">
        <v>5018</v>
      </c>
      <c r="P93" s="682">
        <v>0.84307795698924726</v>
      </c>
      <c r="Q93" s="713">
        <v>193</v>
      </c>
    </row>
    <row r="94" spans="1:17" ht="14.4" customHeight="1" x14ac:dyDescent="0.3">
      <c r="A94" s="680" t="s">
        <v>4471</v>
      </c>
      <c r="B94" s="671" t="s">
        <v>4472</v>
      </c>
      <c r="C94" s="671" t="s">
        <v>3450</v>
      </c>
      <c r="D94" s="671" t="s">
        <v>4505</v>
      </c>
      <c r="E94" s="671" t="s">
        <v>4506</v>
      </c>
      <c r="F94" s="238">
        <v>30</v>
      </c>
      <c r="G94" s="238">
        <v>5910</v>
      </c>
      <c r="H94" s="238">
        <v>1</v>
      </c>
      <c r="I94" s="238">
        <v>197</v>
      </c>
      <c r="J94" s="238">
        <v>127</v>
      </c>
      <c r="K94" s="238">
        <v>25146</v>
      </c>
      <c r="L94" s="238">
        <v>4.2548223350253807</v>
      </c>
      <c r="M94" s="238">
        <v>198</v>
      </c>
      <c r="N94" s="238">
        <v>178</v>
      </c>
      <c r="O94" s="238">
        <v>35244</v>
      </c>
      <c r="P94" s="682">
        <v>5.9634517766497463</v>
      </c>
      <c r="Q94" s="713">
        <v>198</v>
      </c>
    </row>
    <row r="95" spans="1:17" ht="14.4" customHeight="1" x14ac:dyDescent="0.3">
      <c r="A95" s="680" t="s">
        <v>4471</v>
      </c>
      <c r="B95" s="671" t="s">
        <v>4472</v>
      </c>
      <c r="C95" s="671" t="s">
        <v>3450</v>
      </c>
      <c r="D95" s="671" t="s">
        <v>4507</v>
      </c>
      <c r="E95" s="671" t="s">
        <v>4508</v>
      </c>
      <c r="F95" s="238">
        <v>1</v>
      </c>
      <c r="G95" s="238">
        <v>157</v>
      </c>
      <c r="H95" s="238">
        <v>1</v>
      </c>
      <c r="I95" s="238">
        <v>157</v>
      </c>
      <c r="J95" s="238">
        <v>1</v>
      </c>
      <c r="K95" s="238">
        <v>158</v>
      </c>
      <c r="L95" s="238">
        <v>1.0063694267515924</v>
      </c>
      <c r="M95" s="238">
        <v>158</v>
      </c>
      <c r="N95" s="238">
        <v>1</v>
      </c>
      <c r="O95" s="238">
        <v>158</v>
      </c>
      <c r="P95" s="682">
        <v>1.0063694267515924</v>
      </c>
      <c r="Q95" s="713">
        <v>158</v>
      </c>
    </row>
    <row r="96" spans="1:17" ht="14.4" customHeight="1" x14ac:dyDescent="0.3">
      <c r="A96" s="680" t="s">
        <v>4471</v>
      </c>
      <c r="B96" s="671" t="s">
        <v>4472</v>
      </c>
      <c r="C96" s="671" t="s">
        <v>3450</v>
      </c>
      <c r="D96" s="671" t="s">
        <v>4509</v>
      </c>
      <c r="E96" s="671" t="s">
        <v>4510</v>
      </c>
      <c r="F96" s="238">
        <v>1</v>
      </c>
      <c r="G96" s="238">
        <v>2116</v>
      </c>
      <c r="H96" s="238">
        <v>1</v>
      </c>
      <c r="I96" s="238">
        <v>2116</v>
      </c>
      <c r="J96" s="238">
        <v>6</v>
      </c>
      <c r="K96" s="238">
        <v>12708</v>
      </c>
      <c r="L96" s="238">
        <v>6.0056710775047257</v>
      </c>
      <c r="M96" s="238">
        <v>2118</v>
      </c>
      <c r="N96" s="238">
        <v>2</v>
      </c>
      <c r="O96" s="238">
        <v>4236</v>
      </c>
      <c r="P96" s="682">
        <v>2.0018903591682418</v>
      </c>
      <c r="Q96" s="713">
        <v>2118</v>
      </c>
    </row>
    <row r="97" spans="1:17" ht="14.4" customHeight="1" x14ac:dyDescent="0.3">
      <c r="A97" s="680" t="s">
        <v>4471</v>
      </c>
      <c r="B97" s="671" t="s">
        <v>4472</v>
      </c>
      <c r="C97" s="671" t="s">
        <v>3450</v>
      </c>
      <c r="D97" s="671" t="s">
        <v>4511</v>
      </c>
      <c r="E97" s="671" t="s">
        <v>4512</v>
      </c>
      <c r="F97" s="238"/>
      <c r="G97" s="238"/>
      <c r="H97" s="238"/>
      <c r="I97" s="238"/>
      <c r="J97" s="238"/>
      <c r="K97" s="238"/>
      <c r="L97" s="238"/>
      <c r="M97" s="238"/>
      <c r="N97" s="238">
        <v>1</v>
      </c>
      <c r="O97" s="238">
        <v>8384</v>
      </c>
      <c r="P97" s="682"/>
      <c r="Q97" s="713">
        <v>8384</v>
      </c>
    </row>
    <row r="98" spans="1:17" ht="14.4" customHeight="1" x14ac:dyDescent="0.3">
      <c r="A98" s="680" t="s">
        <v>4471</v>
      </c>
      <c r="B98" s="671" t="s">
        <v>4472</v>
      </c>
      <c r="C98" s="671" t="s">
        <v>3450</v>
      </c>
      <c r="D98" s="671" t="s">
        <v>4513</v>
      </c>
      <c r="E98" s="671" t="s">
        <v>4514</v>
      </c>
      <c r="F98" s="238"/>
      <c r="G98" s="238"/>
      <c r="H98" s="238"/>
      <c r="I98" s="238"/>
      <c r="J98" s="238"/>
      <c r="K98" s="238"/>
      <c r="L98" s="238"/>
      <c r="M98" s="238"/>
      <c r="N98" s="238">
        <v>2</v>
      </c>
      <c r="O98" s="238">
        <v>552</v>
      </c>
      <c r="P98" s="682"/>
      <c r="Q98" s="713">
        <v>276</v>
      </c>
    </row>
    <row r="99" spans="1:17" ht="14.4" customHeight="1" x14ac:dyDescent="0.3">
      <c r="A99" s="680" t="s">
        <v>4515</v>
      </c>
      <c r="B99" s="671" t="s">
        <v>4516</v>
      </c>
      <c r="C99" s="671" t="s">
        <v>3450</v>
      </c>
      <c r="D99" s="671" t="s">
        <v>4517</v>
      </c>
      <c r="E99" s="671" t="s">
        <v>4518</v>
      </c>
      <c r="F99" s="238">
        <v>41</v>
      </c>
      <c r="G99" s="238">
        <v>8282</v>
      </c>
      <c r="H99" s="238">
        <v>1</v>
      </c>
      <c r="I99" s="238">
        <v>202</v>
      </c>
      <c r="J99" s="238">
        <v>39</v>
      </c>
      <c r="K99" s="238">
        <v>7917</v>
      </c>
      <c r="L99" s="238">
        <v>0.95592851968123638</v>
      </c>
      <c r="M99" s="238">
        <v>203</v>
      </c>
      <c r="N99" s="238">
        <v>23</v>
      </c>
      <c r="O99" s="238">
        <v>4669</v>
      </c>
      <c r="P99" s="682">
        <v>0.56375271673508809</v>
      </c>
      <c r="Q99" s="713">
        <v>203</v>
      </c>
    </row>
    <row r="100" spans="1:17" ht="14.4" customHeight="1" x14ac:dyDescent="0.3">
      <c r="A100" s="680" t="s">
        <v>4515</v>
      </c>
      <c r="B100" s="671" t="s">
        <v>4516</v>
      </c>
      <c r="C100" s="671" t="s">
        <v>3450</v>
      </c>
      <c r="D100" s="671" t="s">
        <v>4519</v>
      </c>
      <c r="E100" s="671" t="s">
        <v>4518</v>
      </c>
      <c r="F100" s="238"/>
      <c r="G100" s="238"/>
      <c r="H100" s="238"/>
      <c r="I100" s="238"/>
      <c r="J100" s="238"/>
      <c r="K100" s="238"/>
      <c r="L100" s="238"/>
      <c r="M100" s="238"/>
      <c r="N100" s="238">
        <v>3</v>
      </c>
      <c r="O100" s="238">
        <v>252</v>
      </c>
      <c r="P100" s="682"/>
      <c r="Q100" s="713">
        <v>84</v>
      </c>
    </row>
    <row r="101" spans="1:17" ht="14.4" customHeight="1" x14ac:dyDescent="0.3">
      <c r="A101" s="680" t="s">
        <v>4515</v>
      </c>
      <c r="B101" s="671" t="s">
        <v>4516</v>
      </c>
      <c r="C101" s="671" t="s">
        <v>3450</v>
      </c>
      <c r="D101" s="671" t="s">
        <v>4520</v>
      </c>
      <c r="E101" s="671" t="s">
        <v>4521</v>
      </c>
      <c r="F101" s="238">
        <v>153</v>
      </c>
      <c r="G101" s="238">
        <v>44523</v>
      </c>
      <c r="H101" s="238">
        <v>1</v>
      </c>
      <c r="I101" s="238">
        <v>291</v>
      </c>
      <c r="J101" s="238">
        <v>54</v>
      </c>
      <c r="K101" s="238">
        <v>15768</v>
      </c>
      <c r="L101" s="238">
        <v>0.35415403274711948</v>
      </c>
      <c r="M101" s="238">
        <v>292</v>
      </c>
      <c r="N101" s="238">
        <v>91</v>
      </c>
      <c r="O101" s="238">
        <v>26572</v>
      </c>
      <c r="P101" s="682">
        <v>0.59681512925903468</v>
      </c>
      <c r="Q101" s="713">
        <v>292</v>
      </c>
    </row>
    <row r="102" spans="1:17" ht="14.4" customHeight="1" x14ac:dyDescent="0.3">
      <c r="A102" s="680" t="s">
        <v>4515</v>
      </c>
      <c r="B102" s="671" t="s">
        <v>4516</v>
      </c>
      <c r="C102" s="671" t="s">
        <v>3450</v>
      </c>
      <c r="D102" s="671" t="s">
        <v>4522</v>
      </c>
      <c r="E102" s="671" t="s">
        <v>4523</v>
      </c>
      <c r="F102" s="238">
        <v>3</v>
      </c>
      <c r="G102" s="238">
        <v>276</v>
      </c>
      <c r="H102" s="238">
        <v>1</v>
      </c>
      <c r="I102" s="238">
        <v>92</v>
      </c>
      <c r="J102" s="238"/>
      <c r="K102" s="238"/>
      <c r="L102" s="238"/>
      <c r="M102" s="238"/>
      <c r="N102" s="238"/>
      <c r="O102" s="238"/>
      <c r="P102" s="682"/>
      <c r="Q102" s="713"/>
    </row>
    <row r="103" spans="1:17" ht="14.4" customHeight="1" x14ac:dyDescent="0.3">
      <c r="A103" s="680" t="s">
        <v>4515</v>
      </c>
      <c r="B103" s="671" t="s">
        <v>4516</v>
      </c>
      <c r="C103" s="671" t="s">
        <v>3450</v>
      </c>
      <c r="D103" s="671" t="s">
        <v>4524</v>
      </c>
      <c r="E103" s="671" t="s">
        <v>4525</v>
      </c>
      <c r="F103" s="238"/>
      <c r="G103" s="238"/>
      <c r="H103" s="238"/>
      <c r="I103" s="238"/>
      <c r="J103" s="238"/>
      <c r="K103" s="238"/>
      <c r="L103" s="238"/>
      <c r="M103" s="238"/>
      <c r="N103" s="238">
        <v>1</v>
      </c>
      <c r="O103" s="238">
        <v>220</v>
      </c>
      <c r="P103" s="682"/>
      <c r="Q103" s="713">
        <v>220</v>
      </c>
    </row>
    <row r="104" spans="1:17" ht="14.4" customHeight="1" x14ac:dyDescent="0.3">
      <c r="A104" s="680" t="s">
        <v>4515</v>
      </c>
      <c r="B104" s="671" t="s">
        <v>4516</v>
      </c>
      <c r="C104" s="671" t="s">
        <v>3450</v>
      </c>
      <c r="D104" s="671" t="s">
        <v>4526</v>
      </c>
      <c r="E104" s="671" t="s">
        <v>4527</v>
      </c>
      <c r="F104" s="238">
        <v>155</v>
      </c>
      <c r="G104" s="238">
        <v>20615</v>
      </c>
      <c r="H104" s="238">
        <v>1</v>
      </c>
      <c r="I104" s="238">
        <v>133</v>
      </c>
      <c r="J104" s="238">
        <v>161</v>
      </c>
      <c r="K104" s="238">
        <v>21574</v>
      </c>
      <c r="L104" s="238">
        <v>1.0465195246179966</v>
      </c>
      <c r="M104" s="238">
        <v>134</v>
      </c>
      <c r="N104" s="238">
        <v>151</v>
      </c>
      <c r="O104" s="238">
        <v>20234</v>
      </c>
      <c r="P104" s="682">
        <v>0.98151831190880423</v>
      </c>
      <c r="Q104" s="713">
        <v>134</v>
      </c>
    </row>
    <row r="105" spans="1:17" ht="14.4" customHeight="1" x14ac:dyDescent="0.3">
      <c r="A105" s="680" t="s">
        <v>4515</v>
      </c>
      <c r="B105" s="671" t="s">
        <v>4516</v>
      </c>
      <c r="C105" s="671" t="s">
        <v>3450</v>
      </c>
      <c r="D105" s="671" t="s">
        <v>4528</v>
      </c>
      <c r="E105" s="671" t="s">
        <v>4527</v>
      </c>
      <c r="F105" s="238"/>
      <c r="G105" s="238"/>
      <c r="H105" s="238"/>
      <c r="I105" s="238"/>
      <c r="J105" s="238"/>
      <c r="K105" s="238"/>
      <c r="L105" s="238"/>
      <c r="M105" s="238"/>
      <c r="N105" s="238">
        <v>1</v>
      </c>
      <c r="O105" s="238">
        <v>175</v>
      </c>
      <c r="P105" s="682"/>
      <c r="Q105" s="713">
        <v>175</v>
      </c>
    </row>
    <row r="106" spans="1:17" ht="14.4" customHeight="1" x14ac:dyDescent="0.3">
      <c r="A106" s="680" t="s">
        <v>4515</v>
      </c>
      <c r="B106" s="671" t="s">
        <v>4516</v>
      </c>
      <c r="C106" s="671" t="s">
        <v>3450</v>
      </c>
      <c r="D106" s="671" t="s">
        <v>4529</v>
      </c>
      <c r="E106" s="671" t="s">
        <v>4530</v>
      </c>
      <c r="F106" s="238">
        <v>5</v>
      </c>
      <c r="G106" s="238">
        <v>790</v>
      </c>
      <c r="H106" s="238">
        <v>1</v>
      </c>
      <c r="I106" s="238">
        <v>158</v>
      </c>
      <c r="J106" s="238">
        <v>2</v>
      </c>
      <c r="K106" s="238">
        <v>318</v>
      </c>
      <c r="L106" s="238">
        <v>0.40253164556962023</v>
      </c>
      <c r="M106" s="238">
        <v>159</v>
      </c>
      <c r="N106" s="238">
        <v>3</v>
      </c>
      <c r="O106" s="238">
        <v>477</v>
      </c>
      <c r="P106" s="682">
        <v>0.60379746835443038</v>
      </c>
      <c r="Q106" s="713">
        <v>159</v>
      </c>
    </row>
    <row r="107" spans="1:17" ht="14.4" customHeight="1" x14ac:dyDescent="0.3">
      <c r="A107" s="680" t="s">
        <v>4515</v>
      </c>
      <c r="B107" s="671" t="s">
        <v>4516</v>
      </c>
      <c r="C107" s="671" t="s">
        <v>3450</v>
      </c>
      <c r="D107" s="671" t="s">
        <v>4531</v>
      </c>
      <c r="E107" s="671" t="s">
        <v>4532</v>
      </c>
      <c r="F107" s="238">
        <v>9</v>
      </c>
      <c r="G107" s="238">
        <v>3438</v>
      </c>
      <c r="H107" s="238">
        <v>1</v>
      </c>
      <c r="I107" s="238">
        <v>382</v>
      </c>
      <c r="J107" s="238">
        <v>17</v>
      </c>
      <c r="K107" s="238">
        <v>6494</v>
      </c>
      <c r="L107" s="238">
        <v>1.8888888888888888</v>
      </c>
      <c r="M107" s="238">
        <v>382</v>
      </c>
      <c r="N107" s="238">
        <v>16</v>
      </c>
      <c r="O107" s="238">
        <v>6112</v>
      </c>
      <c r="P107" s="682">
        <v>1.7777777777777777</v>
      </c>
      <c r="Q107" s="713">
        <v>382</v>
      </c>
    </row>
    <row r="108" spans="1:17" ht="14.4" customHeight="1" x14ac:dyDescent="0.3">
      <c r="A108" s="680" t="s">
        <v>4515</v>
      </c>
      <c r="B108" s="671" t="s">
        <v>4516</v>
      </c>
      <c r="C108" s="671" t="s">
        <v>3450</v>
      </c>
      <c r="D108" s="671" t="s">
        <v>4533</v>
      </c>
      <c r="E108" s="671" t="s">
        <v>4534</v>
      </c>
      <c r="F108" s="238">
        <v>3</v>
      </c>
      <c r="G108" s="238">
        <v>783</v>
      </c>
      <c r="H108" s="238">
        <v>1</v>
      </c>
      <c r="I108" s="238">
        <v>261</v>
      </c>
      <c r="J108" s="238">
        <v>9</v>
      </c>
      <c r="K108" s="238">
        <v>2358</v>
      </c>
      <c r="L108" s="238">
        <v>3.0114942528735633</v>
      </c>
      <c r="M108" s="238">
        <v>262</v>
      </c>
      <c r="N108" s="238">
        <v>4</v>
      </c>
      <c r="O108" s="238">
        <v>1048</v>
      </c>
      <c r="P108" s="682">
        <v>1.338441890166028</v>
      </c>
      <c r="Q108" s="713">
        <v>262</v>
      </c>
    </row>
    <row r="109" spans="1:17" ht="14.4" customHeight="1" x14ac:dyDescent="0.3">
      <c r="A109" s="680" t="s">
        <v>4515</v>
      </c>
      <c r="B109" s="671" t="s">
        <v>4516</v>
      </c>
      <c r="C109" s="671" t="s">
        <v>3450</v>
      </c>
      <c r="D109" s="671" t="s">
        <v>4535</v>
      </c>
      <c r="E109" s="671" t="s">
        <v>4536</v>
      </c>
      <c r="F109" s="238">
        <v>7</v>
      </c>
      <c r="G109" s="238">
        <v>980</v>
      </c>
      <c r="H109" s="238">
        <v>1</v>
      </c>
      <c r="I109" s="238">
        <v>140</v>
      </c>
      <c r="J109" s="238">
        <v>9</v>
      </c>
      <c r="K109" s="238">
        <v>1269</v>
      </c>
      <c r="L109" s="238">
        <v>1.2948979591836736</v>
      </c>
      <c r="M109" s="238">
        <v>141</v>
      </c>
      <c r="N109" s="238">
        <v>4</v>
      </c>
      <c r="O109" s="238">
        <v>564</v>
      </c>
      <c r="P109" s="682">
        <v>0.57551020408163267</v>
      </c>
      <c r="Q109" s="713">
        <v>141</v>
      </c>
    </row>
    <row r="110" spans="1:17" ht="14.4" customHeight="1" x14ac:dyDescent="0.3">
      <c r="A110" s="680" t="s">
        <v>4515</v>
      </c>
      <c r="B110" s="671" t="s">
        <v>4516</v>
      </c>
      <c r="C110" s="671" t="s">
        <v>3450</v>
      </c>
      <c r="D110" s="671" t="s">
        <v>4537</v>
      </c>
      <c r="E110" s="671" t="s">
        <v>4536</v>
      </c>
      <c r="F110" s="238">
        <v>155</v>
      </c>
      <c r="G110" s="238">
        <v>12090</v>
      </c>
      <c r="H110" s="238">
        <v>1</v>
      </c>
      <c r="I110" s="238">
        <v>78</v>
      </c>
      <c r="J110" s="238">
        <v>161</v>
      </c>
      <c r="K110" s="238">
        <v>12558</v>
      </c>
      <c r="L110" s="238">
        <v>1.0387096774193549</v>
      </c>
      <c r="M110" s="238">
        <v>78</v>
      </c>
      <c r="N110" s="238">
        <v>151</v>
      </c>
      <c r="O110" s="238">
        <v>11778</v>
      </c>
      <c r="P110" s="682">
        <v>0.97419354838709682</v>
      </c>
      <c r="Q110" s="713">
        <v>78</v>
      </c>
    </row>
    <row r="111" spans="1:17" ht="14.4" customHeight="1" x14ac:dyDescent="0.3">
      <c r="A111" s="680" t="s">
        <v>4515</v>
      </c>
      <c r="B111" s="671" t="s">
        <v>4516</v>
      </c>
      <c r="C111" s="671" t="s">
        <v>3450</v>
      </c>
      <c r="D111" s="671" t="s">
        <v>4538</v>
      </c>
      <c r="E111" s="671" t="s">
        <v>4539</v>
      </c>
      <c r="F111" s="238">
        <v>7</v>
      </c>
      <c r="G111" s="238">
        <v>2114</v>
      </c>
      <c r="H111" s="238">
        <v>1</v>
      </c>
      <c r="I111" s="238">
        <v>302</v>
      </c>
      <c r="J111" s="238">
        <v>9</v>
      </c>
      <c r="K111" s="238">
        <v>2727</v>
      </c>
      <c r="L111" s="238">
        <v>1.2899716177861873</v>
      </c>
      <c r="M111" s="238">
        <v>303</v>
      </c>
      <c r="N111" s="238">
        <v>4</v>
      </c>
      <c r="O111" s="238">
        <v>1212</v>
      </c>
      <c r="P111" s="682">
        <v>0.57332071901608328</v>
      </c>
      <c r="Q111" s="713">
        <v>303</v>
      </c>
    </row>
    <row r="112" spans="1:17" ht="14.4" customHeight="1" x14ac:dyDescent="0.3">
      <c r="A112" s="680" t="s">
        <v>4515</v>
      </c>
      <c r="B112" s="671" t="s">
        <v>4516</v>
      </c>
      <c r="C112" s="671" t="s">
        <v>3450</v>
      </c>
      <c r="D112" s="671" t="s">
        <v>4540</v>
      </c>
      <c r="E112" s="671" t="s">
        <v>4541</v>
      </c>
      <c r="F112" s="238">
        <v>9</v>
      </c>
      <c r="G112" s="238">
        <v>4374</v>
      </c>
      <c r="H112" s="238">
        <v>1</v>
      </c>
      <c r="I112" s="238">
        <v>486</v>
      </c>
      <c r="J112" s="238">
        <v>17</v>
      </c>
      <c r="K112" s="238">
        <v>8262</v>
      </c>
      <c r="L112" s="238">
        <v>1.8888888888888888</v>
      </c>
      <c r="M112" s="238">
        <v>486</v>
      </c>
      <c r="N112" s="238">
        <v>16</v>
      </c>
      <c r="O112" s="238">
        <v>7776</v>
      </c>
      <c r="P112" s="682">
        <v>1.7777777777777777</v>
      </c>
      <c r="Q112" s="713">
        <v>486</v>
      </c>
    </row>
    <row r="113" spans="1:17" ht="14.4" customHeight="1" x14ac:dyDescent="0.3">
      <c r="A113" s="680" t="s">
        <v>4515</v>
      </c>
      <c r="B113" s="671" t="s">
        <v>4516</v>
      </c>
      <c r="C113" s="671" t="s">
        <v>3450</v>
      </c>
      <c r="D113" s="671" t="s">
        <v>4542</v>
      </c>
      <c r="E113" s="671" t="s">
        <v>4543</v>
      </c>
      <c r="F113" s="238">
        <v>148</v>
      </c>
      <c r="G113" s="238">
        <v>23532</v>
      </c>
      <c r="H113" s="238">
        <v>1</v>
      </c>
      <c r="I113" s="238">
        <v>159</v>
      </c>
      <c r="J113" s="238">
        <v>146</v>
      </c>
      <c r="K113" s="238">
        <v>23360</v>
      </c>
      <c r="L113" s="238">
        <v>0.99269080401155874</v>
      </c>
      <c r="M113" s="238">
        <v>160</v>
      </c>
      <c r="N113" s="238">
        <v>134</v>
      </c>
      <c r="O113" s="238">
        <v>21440</v>
      </c>
      <c r="P113" s="682">
        <v>0.91109977902430728</v>
      </c>
      <c r="Q113" s="713">
        <v>160</v>
      </c>
    </row>
    <row r="114" spans="1:17" ht="14.4" customHeight="1" x14ac:dyDescent="0.3">
      <c r="A114" s="680" t="s">
        <v>4515</v>
      </c>
      <c r="B114" s="671" t="s">
        <v>4516</v>
      </c>
      <c r="C114" s="671" t="s">
        <v>3450</v>
      </c>
      <c r="D114" s="671" t="s">
        <v>4544</v>
      </c>
      <c r="E114" s="671" t="s">
        <v>4518</v>
      </c>
      <c r="F114" s="238">
        <v>398</v>
      </c>
      <c r="G114" s="238">
        <v>27860</v>
      </c>
      <c r="H114" s="238">
        <v>1</v>
      </c>
      <c r="I114" s="238">
        <v>70</v>
      </c>
      <c r="J114" s="238">
        <v>421</v>
      </c>
      <c r="K114" s="238">
        <v>29470</v>
      </c>
      <c r="L114" s="238">
        <v>1.0577889447236182</v>
      </c>
      <c r="M114" s="238">
        <v>70</v>
      </c>
      <c r="N114" s="238">
        <v>408</v>
      </c>
      <c r="O114" s="238">
        <v>28560</v>
      </c>
      <c r="P114" s="682">
        <v>1.0251256281407035</v>
      </c>
      <c r="Q114" s="713">
        <v>70</v>
      </c>
    </row>
    <row r="115" spans="1:17" ht="14.4" customHeight="1" x14ac:dyDescent="0.3">
      <c r="A115" s="680" t="s">
        <v>4515</v>
      </c>
      <c r="B115" s="671" t="s">
        <v>4516</v>
      </c>
      <c r="C115" s="671" t="s">
        <v>3450</v>
      </c>
      <c r="D115" s="671" t="s">
        <v>4545</v>
      </c>
      <c r="E115" s="671" t="s">
        <v>4546</v>
      </c>
      <c r="F115" s="238"/>
      <c r="G115" s="238"/>
      <c r="H115" s="238"/>
      <c r="I115" s="238"/>
      <c r="J115" s="238"/>
      <c r="K115" s="238"/>
      <c r="L115" s="238"/>
      <c r="M115" s="238"/>
      <c r="N115" s="238">
        <v>3</v>
      </c>
      <c r="O115" s="238">
        <v>648</v>
      </c>
      <c r="P115" s="682"/>
      <c r="Q115" s="713">
        <v>216</v>
      </c>
    </row>
    <row r="116" spans="1:17" ht="14.4" customHeight="1" x14ac:dyDescent="0.3">
      <c r="A116" s="680" t="s">
        <v>4515</v>
      </c>
      <c r="B116" s="671" t="s">
        <v>4516</v>
      </c>
      <c r="C116" s="671" t="s">
        <v>3450</v>
      </c>
      <c r="D116" s="671" t="s">
        <v>4547</v>
      </c>
      <c r="E116" s="671" t="s">
        <v>4548</v>
      </c>
      <c r="F116" s="238">
        <v>5</v>
      </c>
      <c r="G116" s="238">
        <v>5930</v>
      </c>
      <c r="H116" s="238">
        <v>1</v>
      </c>
      <c r="I116" s="238">
        <v>1186</v>
      </c>
      <c r="J116" s="238">
        <v>2</v>
      </c>
      <c r="K116" s="238">
        <v>2378</v>
      </c>
      <c r="L116" s="238">
        <v>0.40101180438448569</v>
      </c>
      <c r="M116" s="238">
        <v>1189</v>
      </c>
      <c r="N116" s="238">
        <v>2</v>
      </c>
      <c r="O116" s="238">
        <v>2378</v>
      </c>
      <c r="P116" s="682">
        <v>0.40101180438448569</v>
      </c>
      <c r="Q116" s="713">
        <v>1189</v>
      </c>
    </row>
    <row r="117" spans="1:17" ht="14.4" customHeight="1" x14ac:dyDescent="0.3">
      <c r="A117" s="680" t="s">
        <v>4515</v>
      </c>
      <c r="B117" s="671" t="s">
        <v>4516</v>
      </c>
      <c r="C117" s="671" t="s">
        <v>3450</v>
      </c>
      <c r="D117" s="671" t="s">
        <v>4549</v>
      </c>
      <c r="E117" s="671" t="s">
        <v>4550</v>
      </c>
      <c r="F117" s="238">
        <v>6</v>
      </c>
      <c r="G117" s="238">
        <v>642</v>
      </c>
      <c r="H117" s="238">
        <v>1</v>
      </c>
      <c r="I117" s="238">
        <v>107</v>
      </c>
      <c r="J117" s="238">
        <v>2</v>
      </c>
      <c r="K117" s="238">
        <v>216</v>
      </c>
      <c r="L117" s="238">
        <v>0.3364485981308411</v>
      </c>
      <c r="M117" s="238">
        <v>108</v>
      </c>
      <c r="N117" s="238">
        <v>3</v>
      </c>
      <c r="O117" s="238">
        <v>324</v>
      </c>
      <c r="P117" s="682">
        <v>0.50467289719626163</v>
      </c>
      <c r="Q117" s="713">
        <v>108</v>
      </c>
    </row>
    <row r="118" spans="1:17" ht="14.4" customHeight="1" x14ac:dyDescent="0.3">
      <c r="A118" s="680" t="s">
        <v>4515</v>
      </c>
      <c r="B118" s="671" t="s">
        <v>4516</v>
      </c>
      <c r="C118" s="671" t="s">
        <v>3450</v>
      </c>
      <c r="D118" s="671" t="s">
        <v>4551</v>
      </c>
      <c r="E118" s="671" t="s">
        <v>4552</v>
      </c>
      <c r="F118" s="238"/>
      <c r="G118" s="238"/>
      <c r="H118" s="238"/>
      <c r="I118" s="238"/>
      <c r="J118" s="238"/>
      <c r="K118" s="238"/>
      <c r="L118" s="238"/>
      <c r="M118" s="238"/>
      <c r="N118" s="238">
        <v>1</v>
      </c>
      <c r="O118" s="238">
        <v>319</v>
      </c>
      <c r="P118" s="682"/>
      <c r="Q118" s="713">
        <v>319</v>
      </c>
    </row>
    <row r="119" spans="1:17" ht="14.4" customHeight="1" x14ac:dyDescent="0.3">
      <c r="A119" s="680" t="s">
        <v>4553</v>
      </c>
      <c r="B119" s="671" t="s">
        <v>4554</v>
      </c>
      <c r="C119" s="671" t="s">
        <v>3450</v>
      </c>
      <c r="D119" s="671" t="s">
        <v>4555</v>
      </c>
      <c r="E119" s="671" t="s">
        <v>4556</v>
      </c>
      <c r="F119" s="238">
        <v>30</v>
      </c>
      <c r="G119" s="238">
        <v>1590</v>
      </c>
      <c r="H119" s="238">
        <v>1</v>
      </c>
      <c r="I119" s="238">
        <v>53</v>
      </c>
      <c r="J119" s="238">
        <v>34</v>
      </c>
      <c r="K119" s="238">
        <v>1802</v>
      </c>
      <c r="L119" s="238">
        <v>1.1333333333333333</v>
      </c>
      <c r="M119" s="238">
        <v>53</v>
      </c>
      <c r="N119" s="238">
        <v>10</v>
      </c>
      <c r="O119" s="238">
        <v>530</v>
      </c>
      <c r="P119" s="682">
        <v>0.33333333333333331</v>
      </c>
      <c r="Q119" s="713">
        <v>53</v>
      </c>
    </row>
    <row r="120" spans="1:17" ht="14.4" customHeight="1" x14ac:dyDescent="0.3">
      <c r="A120" s="680" t="s">
        <v>4553</v>
      </c>
      <c r="B120" s="671" t="s">
        <v>4554</v>
      </c>
      <c r="C120" s="671" t="s">
        <v>3450</v>
      </c>
      <c r="D120" s="671" t="s">
        <v>4557</v>
      </c>
      <c r="E120" s="671" t="s">
        <v>4558</v>
      </c>
      <c r="F120" s="238">
        <v>10</v>
      </c>
      <c r="G120" s="238">
        <v>1200</v>
      </c>
      <c r="H120" s="238">
        <v>1</v>
      </c>
      <c r="I120" s="238">
        <v>120</v>
      </c>
      <c r="J120" s="238">
        <v>10</v>
      </c>
      <c r="K120" s="238">
        <v>1210</v>
      </c>
      <c r="L120" s="238">
        <v>1.0083333333333333</v>
      </c>
      <c r="M120" s="238">
        <v>121</v>
      </c>
      <c r="N120" s="238">
        <v>4</v>
      </c>
      <c r="O120" s="238">
        <v>484</v>
      </c>
      <c r="P120" s="682">
        <v>0.40333333333333332</v>
      </c>
      <c r="Q120" s="713">
        <v>121</v>
      </c>
    </row>
    <row r="121" spans="1:17" ht="14.4" customHeight="1" x14ac:dyDescent="0.3">
      <c r="A121" s="680" t="s">
        <v>4553</v>
      </c>
      <c r="B121" s="671" t="s">
        <v>4554</v>
      </c>
      <c r="C121" s="671" t="s">
        <v>3450</v>
      </c>
      <c r="D121" s="671" t="s">
        <v>4559</v>
      </c>
      <c r="E121" s="671" t="s">
        <v>4560</v>
      </c>
      <c r="F121" s="238">
        <v>4</v>
      </c>
      <c r="G121" s="238">
        <v>668</v>
      </c>
      <c r="H121" s="238">
        <v>1</v>
      </c>
      <c r="I121" s="238">
        <v>167</v>
      </c>
      <c r="J121" s="238"/>
      <c r="K121" s="238"/>
      <c r="L121" s="238"/>
      <c r="M121" s="238"/>
      <c r="N121" s="238"/>
      <c r="O121" s="238"/>
      <c r="P121" s="682"/>
      <c r="Q121" s="713"/>
    </row>
    <row r="122" spans="1:17" ht="14.4" customHeight="1" x14ac:dyDescent="0.3">
      <c r="A122" s="680" t="s">
        <v>4553</v>
      </c>
      <c r="B122" s="671" t="s">
        <v>4554</v>
      </c>
      <c r="C122" s="671" t="s">
        <v>3450</v>
      </c>
      <c r="D122" s="671" t="s">
        <v>4561</v>
      </c>
      <c r="E122" s="671" t="s">
        <v>4562</v>
      </c>
      <c r="F122" s="238">
        <v>2</v>
      </c>
      <c r="G122" s="238">
        <v>626</v>
      </c>
      <c r="H122" s="238">
        <v>1</v>
      </c>
      <c r="I122" s="238">
        <v>313</v>
      </c>
      <c r="J122" s="238"/>
      <c r="K122" s="238"/>
      <c r="L122" s="238"/>
      <c r="M122" s="238"/>
      <c r="N122" s="238"/>
      <c r="O122" s="238"/>
      <c r="P122" s="682"/>
      <c r="Q122" s="713"/>
    </row>
    <row r="123" spans="1:17" ht="14.4" customHeight="1" x14ac:dyDescent="0.3">
      <c r="A123" s="680" t="s">
        <v>4553</v>
      </c>
      <c r="B123" s="671" t="s">
        <v>4554</v>
      </c>
      <c r="C123" s="671" t="s">
        <v>3450</v>
      </c>
      <c r="D123" s="671" t="s">
        <v>4563</v>
      </c>
      <c r="E123" s="671" t="s">
        <v>4564</v>
      </c>
      <c r="F123" s="238">
        <v>3</v>
      </c>
      <c r="G123" s="238">
        <v>1011</v>
      </c>
      <c r="H123" s="238">
        <v>1</v>
      </c>
      <c r="I123" s="238">
        <v>337</v>
      </c>
      <c r="J123" s="238">
        <v>17</v>
      </c>
      <c r="K123" s="238">
        <v>5746</v>
      </c>
      <c r="L123" s="238">
        <v>5.6834817012858556</v>
      </c>
      <c r="M123" s="238">
        <v>338</v>
      </c>
      <c r="N123" s="238"/>
      <c r="O123" s="238"/>
      <c r="P123" s="682"/>
      <c r="Q123" s="713"/>
    </row>
    <row r="124" spans="1:17" ht="14.4" customHeight="1" x14ac:dyDescent="0.3">
      <c r="A124" s="680" t="s">
        <v>4553</v>
      </c>
      <c r="B124" s="671" t="s">
        <v>4554</v>
      </c>
      <c r="C124" s="671" t="s">
        <v>3450</v>
      </c>
      <c r="D124" s="671" t="s">
        <v>4565</v>
      </c>
      <c r="E124" s="671" t="s">
        <v>4566</v>
      </c>
      <c r="F124" s="238">
        <v>1</v>
      </c>
      <c r="G124" s="238">
        <v>361</v>
      </c>
      <c r="H124" s="238">
        <v>1</v>
      </c>
      <c r="I124" s="238">
        <v>361</v>
      </c>
      <c r="J124" s="238"/>
      <c r="K124" s="238"/>
      <c r="L124" s="238"/>
      <c r="M124" s="238"/>
      <c r="N124" s="238"/>
      <c r="O124" s="238"/>
      <c r="P124" s="682"/>
      <c r="Q124" s="713"/>
    </row>
    <row r="125" spans="1:17" ht="14.4" customHeight="1" x14ac:dyDescent="0.3">
      <c r="A125" s="680" t="s">
        <v>4553</v>
      </c>
      <c r="B125" s="671" t="s">
        <v>4554</v>
      </c>
      <c r="C125" s="671" t="s">
        <v>3450</v>
      </c>
      <c r="D125" s="671" t="s">
        <v>4567</v>
      </c>
      <c r="E125" s="671" t="s">
        <v>4568</v>
      </c>
      <c r="F125" s="238">
        <v>1</v>
      </c>
      <c r="G125" s="238">
        <v>660</v>
      </c>
      <c r="H125" s="238">
        <v>1</v>
      </c>
      <c r="I125" s="238">
        <v>660</v>
      </c>
      <c r="J125" s="238"/>
      <c r="K125" s="238"/>
      <c r="L125" s="238"/>
      <c r="M125" s="238"/>
      <c r="N125" s="238"/>
      <c r="O125" s="238"/>
      <c r="P125" s="682"/>
      <c r="Q125" s="713"/>
    </row>
    <row r="126" spans="1:17" ht="14.4" customHeight="1" x14ac:dyDescent="0.3">
      <c r="A126" s="680" t="s">
        <v>4553</v>
      </c>
      <c r="B126" s="671" t="s">
        <v>4554</v>
      </c>
      <c r="C126" s="671" t="s">
        <v>3450</v>
      </c>
      <c r="D126" s="671" t="s">
        <v>4569</v>
      </c>
      <c r="E126" s="671" t="s">
        <v>4570</v>
      </c>
      <c r="F126" s="238">
        <v>18</v>
      </c>
      <c r="G126" s="238">
        <v>5040</v>
      </c>
      <c r="H126" s="238">
        <v>1</v>
      </c>
      <c r="I126" s="238">
        <v>280</v>
      </c>
      <c r="J126" s="238">
        <v>21</v>
      </c>
      <c r="K126" s="238">
        <v>5901</v>
      </c>
      <c r="L126" s="238">
        <v>1.1708333333333334</v>
      </c>
      <c r="M126" s="238">
        <v>281</v>
      </c>
      <c r="N126" s="238">
        <v>13</v>
      </c>
      <c r="O126" s="238">
        <v>3653</v>
      </c>
      <c r="P126" s="682">
        <v>0.72480158730158728</v>
      </c>
      <c r="Q126" s="713">
        <v>281</v>
      </c>
    </row>
    <row r="127" spans="1:17" ht="14.4" customHeight="1" x14ac:dyDescent="0.3">
      <c r="A127" s="680" t="s">
        <v>4553</v>
      </c>
      <c r="B127" s="671" t="s">
        <v>4554</v>
      </c>
      <c r="C127" s="671" t="s">
        <v>3450</v>
      </c>
      <c r="D127" s="671" t="s">
        <v>4571</v>
      </c>
      <c r="E127" s="671" t="s">
        <v>4572</v>
      </c>
      <c r="F127" s="238"/>
      <c r="G127" s="238"/>
      <c r="H127" s="238"/>
      <c r="I127" s="238"/>
      <c r="J127" s="238">
        <v>1</v>
      </c>
      <c r="K127" s="238">
        <v>456</v>
      </c>
      <c r="L127" s="238"/>
      <c r="M127" s="238">
        <v>456</v>
      </c>
      <c r="N127" s="238"/>
      <c r="O127" s="238"/>
      <c r="P127" s="682"/>
      <c r="Q127" s="713"/>
    </row>
    <row r="128" spans="1:17" ht="14.4" customHeight="1" x14ac:dyDescent="0.3">
      <c r="A128" s="680" t="s">
        <v>4553</v>
      </c>
      <c r="B128" s="671" t="s">
        <v>4554</v>
      </c>
      <c r="C128" s="671" t="s">
        <v>3450</v>
      </c>
      <c r="D128" s="671" t="s">
        <v>4573</v>
      </c>
      <c r="E128" s="671" t="s">
        <v>4574</v>
      </c>
      <c r="F128" s="238">
        <v>18</v>
      </c>
      <c r="G128" s="238">
        <v>6210</v>
      </c>
      <c r="H128" s="238">
        <v>1</v>
      </c>
      <c r="I128" s="238">
        <v>345</v>
      </c>
      <c r="J128" s="238">
        <v>20</v>
      </c>
      <c r="K128" s="238">
        <v>6960</v>
      </c>
      <c r="L128" s="238">
        <v>1.1207729468599035</v>
      </c>
      <c r="M128" s="238">
        <v>348</v>
      </c>
      <c r="N128" s="238">
        <v>13</v>
      </c>
      <c r="O128" s="238">
        <v>4524</v>
      </c>
      <c r="P128" s="682">
        <v>0.72850241545893724</v>
      </c>
      <c r="Q128" s="713">
        <v>348</v>
      </c>
    </row>
    <row r="129" spans="1:17" ht="14.4" customHeight="1" x14ac:dyDescent="0.3">
      <c r="A129" s="680" t="s">
        <v>4553</v>
      </c>
      <c r="B129" s="671" t="s">
        <v>4554</v>
      </c>
      <c r="C129" s="671" t="s">
        <v>3450</v>
      </c>
      <c r="D129" s="671" t="s">
        <v>4575</v>
      </c>
      <c r="E129" s="671" t="s">
        <v>4576</v>
      </c>
      <c r="F129" s="238">
        <v>1</v>
      </c>
      <c r="G129" s="238">
        <v>115</v>
      </c>
      <c r="H129" s="238">
        <v>1</v>
      </c>
      <c r="I129" s="238">
        <v>115</v>
      </c>
      <c r="J129" s="238"/>
      <c r="K129" s="238"/>
      <c r="L129" s="238"/>
      <c r="M129" s="238"/>
      <c r="N129" s="238"/>
      <c r="O129" s="238"/>
      <c r="P129" s="682"/>
      <c r="Q129" s="713"/>
    </row>
    <row r="130" spans="1:17" ht="14.4" customHeight="1" x14ac:dyDescent="0.3">
      <c r="A130" s="680" t="s">
        <v>4553</v>
      </c>
      <c r="B130" s="671" t="s">
        <v>4554</v>
      </c>
      <c r="C130" s="671" t="s">
        <v>3450</v>
      </c>
      <c r="D130" s="671" t="s">
        <v>4577</v>
      </c>
      <c r="E130" s="671" t="s">
        <v>4578</v>
      </c>
      <c r="F130" s="238"/>
      <c r="G130" s="238"/>
      <c r="H130" s="238"/>
      <c r="I130" s="238"/>
      <c r="J130" s="238"/>
      <c r="K130" s="238"/>
      <c r="L130" s="238"/>
      <c r="M130" s="238"/>
      <c r="N130" s="238">
        <v>2</v>
      </c>
      <c r="O130" s="238">
        <v>858</v>
      </c>
      <c r="P130" s="682"/>
      <c r="Q130" s="713">
        <v>429</v>
      </c>
    </row>
    <row r="131" spans="1:17" ht="14.4" customHeight="1" x14ac:dyDescent="0.3">
      <c r="A131" s="680" t="s">
        <v>4553</v>
      </c>
      <c r="B131" s="671" t="s">
        <v>4554</v>
      </c>
      <c r="C131" s="671" t="s">
        <v>3450</v>
      </c>
      <c r="D131" s="671" t="s">
        <v>4579</v>
      </c>
      <c r="E131" s="671" t="s">
        <v>4580</v>
      </c>
      <c r="F131" s="238">
        <v>2</v>
      </c>
      <c r="G131" s="238">
        <v>106</v>
      </c>
      <c r="H131" s="238">
        <v>1</v>
      </c>
      <c r="I131" s="238">
        <v>53</v>
      </c>
      <c r="J131" s="238">
        <v>2</v>
      </c>
      <c r="K131" s="238">
        <v>106</v>
      </c>
      <c r="L131" s="238">
        <v>1</v>
      </c>
      <c r="M131" s="238">
        <v>53</v>
      </c>
      <c r="N131" s="238">
        <v>12</v>
      </c>
      <c r="O131" s="238">
        <v>636</v>
      </c>
      <c r="P131" s="682">
        <v>6</v>
      </c>
      <c r="Q131" s="713">
        <v>53</v>
      </c>
    </row>
    <row r="132" spans="1:17" ht="14.4" customHeight="1" x14ac:dyDescent="0.3">
      <c r="A132" s="680" t="s">
        <v>4553</v>
      </c>
      <c r="B132" s="671" t="s">
        <v>4554</v>
      </c>
      <c r="C132" s="671" t="s">
        <v>3450</v>
      </c>
      <c r="D132" s="671" t="s">
        <v>4581</v>
      </c>
      <c r="E132" s="671" t="s">
        <v>4582</v>
      </c>
      <c r="F132" s="238">
        <v>26</v>
      </c>
      <c r="G132" s="238">
        <v>4264</v>
      </c>
      <c r="H132" s="238">
        <v>1</v>
      </c>
      <c r="I132" s="238">
        <v>164</v>
      </c>
      <c r="J132" s="238">
        <v>34</v>
      </c>
      <c r="K132" s="238">
        <v>5610</v>
      </c>
      <c r="L132" s="238">
        <v>1.3156660412757974</v>
      </c>
      <c r="M132" s="238">
        <v>165</v>
      </c>
      <c r="N132" s="238">
        <v>12</v>
      </c>
      <c r="O132" s="238">
        <v>1980</v>
      </c>
      <c r="P132" s="682">
        <v>0.46435272045028142</v>
      </c>
      <c r="Q132" s="713">
        <v>165</v>
      </c>
    </row>
    <row r="133" spans="1:17" ht="14.4" customHeight="1" x14ac:dyDescent="0.3">
      <c r="A133" s="680" t="s">
        <v>4553</v>
      </c>
      <c r="B133" s="671" t="s">
        <v>4554</v>
      </c>
      <c r="C133" s="671" t="s">
        <v>3450</v>
      </c>
      <c r="D133" s="671" t="s">
        <v>4583</v>
      </c>
      <c r="E133" s="671" t="s">
        <v>4584</v>
      </c>
      <c r="F133" s="238">
        <v>2</v>
      </c>
      <c r="G133" s="238">
        <v>156</v>
      </c>
      <c r="H133" s="238">
        <v>1</v>
      </c>
      <c r="I133" s="238">
        <v>78</v>
      </c>
      <c r="J133" s="238"/>
      <c r="K133" s="238"/>
      <c r="L133" s="238"/>
      <c r="M133" s="238"/>
      <c r="N133" s="238"/>
      <c r="O133" s="238"/>
      <c r="P133" s="682"/>
      <c r="Q133" s="713"/>
    </row>
    <row r="134" spans="1:17" ht="14.4" customHeight="1" x14ac:dyDescent="0.3">
      <c r="A134" s="680" t="s">
        <v>4553</v>
      </c>
      <c r="B134" s="671" t="s">
        <v>4554</v>
      </c>
      <c r="C134" s="671" t="s">
        <v>3450</v>
      </c>
      <c r="D134" s="671" t="s">
        <v>4585</v>
      </c>
      <c r="E134" s="671" t="s">
        <v>4586</v>
      </c>
      <c r="F134" s="238">
        <v>4</v>
      </c>
      <c r="G134" s="238">
        <v>636</v>
      </c>
      <c r="H134" s="238">
        <v>1</v>
      </c>
      <c r="I134" s="238">
        <v>159</v>
      </c>
      <c r="J134" s="238">
        <v>10</v>
      </c>
      <c r="K134" s="238">
        <v>1600</v>
      </c>
      <c r="L134" s="238">
        <v>2.5157232704402515</v>
      </c>
      <c r="M134" s="238">
        <v>160</v>
      </c>
      <c r="N134" s="238">
        <v>3</v>
      </c>
      <c r="O134" s="238">
        <v>480</v>
      </c>
      <c r="P134" s="682">
        <v>0.75471698113207553</v>
      </c>
      <c r="Q134" s="713">
        <v>160</v>
      </c>
    </row>
    <row r="135" spans="1:17" ht="14.4" customHeight="1" x14ac:dyDescent="0.3">
      <c r="A135" s="680" t="s">
        <v>4553</v>
      </c>
      <c r="B135" s="671" t="s">
        <v>4554</v>
      </c>
      <c r="C135" s="671" t="s">
        <v>3450</v>
      </c>
      <c r="D135" s="671" t="s">
        <v>4587</v>
      </c>
      <c r="E135" s="671" t="s">
        <v>4588</v>
      </c>
      <c r="F135" s="238">
        <v>1</v>
      </c>
      <c r="G135" s="238">
        <v>242</v>
      </c>
      <c r="H135" s="238">
        <v>1</v>
      </c>
      <c r="I135" s="238">
        <v>242</v>
      </c>
      <c r="J135" s="238"/>
      <c r="K135" s="238"/>
      <c r="L135" s="238"/>
      <c r="M135" s="238"/>
      <c r="N135" s="238"/>
      <c r="O135" s="238"/>
      <c r="P135" s="682"/>
      <c r="Q135" s="713"/>
    </row>
    <row r="136" spans="1:17" ht="14.4" customHeight="1" x14ac:dyDescent="0.3">
      <c r="A136" s="680" t="s">
        <v>4553</v>
      </c>
      <c r="B136" s="671" t="s">
        <v>4554</v>
      </c>
      <c r="C136" s="671" t="s">
        <v>3450</v>
      </c>
      <c r="D136" s="671" t="s">
        <v>4589</v>
      </c>
      <c r="E136" s="671" t="s">
        <v>4590</v>
      </c>
      <c r="F136" s="238">
        <v>1</v>
      </c>
      <c r="G136" s="238">
        <v>1985</v>
      </c>
      <c r="H136" s="238">
        <v>1</v>
      </c>
      <c r="I136" s="238">
        <v>1985</v>
      </c>
      <c r="J136" s="238"/>
      <c r="K136" s="238"/>
      <c r="L136" s="238"/>
      <c r="M136" s="238"/>
      <c r="N136" s="238"/>
      <c r="O136" s="238"/>
      <c r="P136" s="682"/>
      <c r="Q136" s="713"/>
    </row>
    <row r="137" spans="1:17" ht="14.4" customHeight="1" x14ac:dyDescent="0.3">
      <c r="A137" s="680" t="s">
        <v>4591</v>
      </c>
      <c r="B137" s="671" t="s">
        <v>561</v>
      </c>
      <c r="C137" s="671" t="s">
        <v>3450</v>
      </c>
      <c r="D137" s="671" t="s">
        <v>4592</v>
      </c>
      <c r="E137" s="671" t="s">
        <v>4593</v>
      </c>
      <c r="F137" s="238">
        <v>431</v>
      </c>
      <c r="G137" s="238">
        <v>68098</v>
      </c>
      <c r="H137" s="238">
        <v>1</v>
      </c>
      <c r="I137" s="238">
        <v>158</v>
      </c>
      <c r="J137" s="238">
        <v>462</v>
      </c>
      <c r="K137" s="238">
        <v>73458</v>
      </c>
      <c r="L137" s="238">
        <v>1.0787100942758965</v>
      </c>
      <c r="M137" s="238">
        <v>159</v>
      </c>
      <c r="N137" s="238">
        <v>506</v>
      </c>
      <c r="O137" s="238">
        <v>80454</v>
      </c>
      <c r="P137" s="682">
        <v>1.1814443889688391</v>
      </c>
      <c r="Q137" s="713">
        <v>159</v>
      </c>
    </row>
    <row r="138" spans="1:17" ht="14.4" customHeight="1" x14ac:dyDescent="0.3">
      <c r="A138" s="680" t="s">
        <v>4591</v>
      </c>
      <c r="B138" s="671" t="s">
        <v>561</v>
      </c>
      <c r="C138" s="671" t="s">
        <v>3450</v>
      </c>
      <c r="D138" s="671" t="s">
        <v>4594</v>
      </c>
      <c r="E138" s="671" t="s">
        <v>4595</v>
      </c>
      <c r="F138" s="238"/>
      <c r="G138" s="238"/>
      <c r="H138" s="238"/>
      <c r="I138" s="238"/>
      <c r="J138" s="238">
        <v>9</v>
      </c>
      <c r="K138" s="238">
        <v>10485</v>
      </c>
      <c r="L138" s="238"/>
      <c r="M138" s="238">
        <v>1165</v>
      </c>
      <c r="N138" s="238">
        <v>6</v>
      </c>
      <c r="O138" s="238">
        <v>6990</v>
      </c>
      <c r="P138" s="682"/>
      <c r="Q138" s="713">
        <v>1165</v>
      </c>
    </row>
    <row r="139" spans="1:17" ht="14.4" customHeight="1" x14ac:dyDescent="0.3">
      <c r="A139" s="680" t="s">
        <v>4591</v>
      </c>
      <c r="B139" s="671" t="s">
        <v>561</v>
      </c>
      <c r="C139" s="671" t="s">
        <v>3450</v>
      </c>
      <c r="D139" s="671" t="s">
        <v>4596</v>
      </c>
      <c r="E139" s="671" t="s">
        <v>4597</v>
      </c>
      <c r="F139" s="238">
        <v>20</v>
      </c>
      <c r="G139" s="238">
        <v>780</v>
      </c>
      <c r="H139" s="238">
        <v>1</v>
      </c>
      <c r="I139" s="238">
        <v>39</v>
      </c>
      <c r="J139" s="238">
        <v>29</v>
      </c>
      <c r="K139" s="238">
        <v>1131</v>
      </c>
      <c r="L139" s="238">
        <v>1.45</v>
      </c>
      <c r="M139" s="238">
        <v>39</v>
      </c>
      <c r="N139" s="238">
        <v>20</v>
      </c>
      <c r="O139" s="238">
        <v>780</v>
      </c>
      <c r="P139" s="682">
        <v>1</v>
      </c>
      <c r="Q139" s="713">
        <v>39</v>
      </c>
    </row>
    <row r="140" spans="1:17" ht="14.4" customHeight="1" x14ac:dyDescent="0.3">
      <c r="A140" s="680" t="s">
        <v>4591</v>
      </c>
      <c r="B140" s="671" t="s">
        <v>561</v>
      </c>
      <c r="C140" s="671" t="s">
        <v>3450</v>
      </c>
      <c r="D140" s="671" t="s">
        <v>4598</v>
      </c>
      <c r="E140" s="671" t="s">
        <v>4599</v>
      </c>
      <c r="F140" s="238">
        <v>3</v>
      </c>
      <c r="G140" s="238">
        <v>108</v>
      </c>
      <c r="H140" s="238">
        <v>1</v>
      </c>
      <c r="I140" s="238">
        <v>36</v>
      </c>
      <c r="J140" s="238">
        <v>21</v>
      </c>
      <c r="K140" s="238">
        <v>777</v>
      </c>
      <c r="L140" s="238">
        <v>7.1944444444444446</v>
      </c>
      <c r="M140" s="238">
        <v>37</v>
      </c>
      <c r="N140" s="238">
        <v>18</v>
      </c>
      <c r="O140" s="238">
        <v>666</v>
      </c>
      <c r="P140" s="682">
        <v>6.166666666666667</v>
      </c>
      <c r="Q140" s="713">
        <v>37</v>
      </c>
    </row>
    <row r="141" spans="1:17" ht="14.4" customHeight="1" x14ac:dyDescent="0.3">
      <c r="A141" s="680" t="s">
        <v>4591</v>
      </c>
      <c r="B141" s="671" t="s">
        <v>561</v>
      </c>
      <c r="C141" s="671" t="s">
        <v>3450</v>
      </c>
      <c r="D141" s="671" t="s">
        <v>4600</v>
      </c>
      <c r="E141" s="671" t="s">
        <v>4601</v>
      </c>
      <c r="F141" s="238">
        <v>13</v>
      </c>
      <c r="G141" s="238">
        <v>520</v>
      </c>
      <c r="H141" s="238">
        <v>1</v>
      </c>
      <c r="I141" s="238">
        <v>40</v>
      </c>
      <c r="J141" s="238">
        <v>6</v>
      </c>
      <c r="K141" s="238">
        <v>246</v>
      </c>
      <c r="L141" s="238">
        <v>0.47307692307692306</v>
      </c>
      <c r="M141" s="238">
        <v>41</v>
      </c>
      <c r="N141" s="238">
        <v>1</v>
      </c>
      <c r="O141" s="238">
        <v>41</v>
      </c>
      <c r="P141" s="682">
        <v>7.8846153846153844E-2</v>
      </c>
      <c r="Q141" s="713">
        <v>41</v>
      </c>
    </row>
    <row r="142" spans="1:17" ht="14.4" customHeight="1" x14ac:dyDescent="0.3">
      <c r="A142" s="680" t="s">
        <v>4591</v>
      </c>
      <c r="B142" s="671" t="s">
        <v>561</v>
      </c>
      <c r="C142" s="671" t="s">
        <v>3450</v>
      </c>
      <c r="D142" s="671" t="s">
        <v>4602</v>
      </c>
      <c r="E142" s="671" t="s">
        <v>4603</v>
      </c>
      <c r="F142" s="238">
        <v>2</v>
      </c>
      <c r="G142" s="238">
        <v>980</v>
      </c>
      <c r="H142" s="238">
        <v>1</v>
      </c>
      <c r="I142" s="238">
        <v>490</v>
      </c>
      <c r="J142" s="238"/>
      <c r="K142" s="238"/>
      <c r="L142" s="238"/>
      <c r="M142" s="238"/>
      <c r="N142" s="238">
        <v>1</v>
      </c>
      <c r="O142" s="238">
        <v>490</v>
      </c>
      <c r="P142" s="682">
        <v>0.5</v>
      </c>
      <c r="Q142" s="713">
        <v>490</v>
      </c>
    </row>
    <row r="143" spans="1:17" ht="14.4" customHeight="1" x14ac:dyDescent="0.3">
      <c r="A143" s="680" t="s">
        <v>4591</v>
      </c>
      <c r="B143" s="671" t="s">
        <v>561</v>
      </c>
      <c r="C143" s="671" t="s">
        <v>3450</v>
      </c>
      <c r="D143" s="671" t="s">
        <v>4604</v>
      </c>
      <c r="E143" s="671" t="s">
        <v>4605</v>
      </c>
      <c r="F143" s="238"/>
      <c r="G143" s="238"/>
      <c r="H143" s="238"/>
      <c r="I143" s="238"/>
      <c r="J143" s="238">
        <v>5</v>
      </c>
      <c r="K143" s="238">
        <v>155</v>
      </c>
      <c r="L143" s="238"/>
      <c r="M143" s="238">
        <v>31</v>
      </c>
      <c r="N143" s="238">
        <v>5</v>
      </c>
      <c r="O143" s="238">
        <v>155</v>
      </c>
      <c r="P143" s="682"/>
      <c r="Q143" s="713">
        <v>31</v>
      </c>
    </row>
    <row r="144" spans="1:17" ht="14.4" customHeight="1" x14ac:dyDescent="0.3">
      <c r="A144" s="680" t="s">
        <v>4591</v>
      </c>
      <c r="B144" s="671" t="s">
        <v>561</v>
      </c>
      <c r="C144" s="671" t="s">
        <v>3450</v>
      </c>
      <c r="D144" s="671" t="s">
        <v>4606</v>
      </c>
      <c r="E144" s="671" t="s">
        <v>4607</v>
      </c>
      <c r="F144" s="238">
        <v>11</v>
      </c>
      <c r="G144" s="238">
        <v>2244</v>
      </c>
      <c r="H144" s="238">
        <v>1</v>
      </c>
      <c r="I144" s="238">
        <v>204</v>
      </c>
      <c r="J144" s="238">
        <v>9</v>
      </c>
      <c r="K144" s="238">
        <v>1845</v>
      </c>
      <c r="L144" s="238">
        <v>0.82219251336898391</v>
      </c>
      <c r="M144" s="238">
        <v>205</v>
      </c>
      <c r="N144" s="238">
        <v>15</v>
      </c>
      <c r="O144" s="238">
        <v>3075</v>
      </c>
      <c r="P144" s="682">
        <v>1.3703208556149733</v>
      </c>
      <c r="Q144" s="713">
        <v>205</v>
      </c>
    </row>
    <row r="145" spans="1:17" ht="14.4" customHeight="1" x14ac:dyDescent="0.3">
      <c r="A145" s="680" t="s">
        <v>4591</v>
      </c>
      <c r="B145" s="671" t="s">
        <v>561</v>
      </c>
      <c r="C145" s="671" t="s">
        <v>3450</v>
      </c>
      <c r="D145" s="671" t="s">
        <v>4608</v>
      </c>
      <c r="E145" s="671" t="s">
        <v>4609</v>
      </c>
      <c r="F145" s="238">
        <v>11</v>
      </c>
      <c r="G145" s="238">
        <v>4136</v>
      </c>
      <c r="H145" s="238">
        <v>1</v>
      </c>
      <c r="I145" s="238">
        <v>376</v>
      </c>
      <c r="J145" s="238">
        <v>10</v>
      </c>
      <c r="K145" s="238">
        <v>3770</v>
      </c>
      <c r="L145" s="238">
        <v>0.91150870406189555</v>
      </c>
      <c r="M145" s="238">
        <v>377</v>
      </c>
      <c r="N145" s="238">
        <v>17</v>
      </c>
      <c r="O145" s="238">
        <v>6409</v>
      </c>
      <c r="P145" s="682">
        <v>1.5495647969052224</v>
      </c>
      <c r="Q145" s="713">
        <v>377</v>
      </c>
    </row>
    <row r="146" spans="1:17" ht="14.4" customHeight="1" x14ac:dyDescent="0.3">
      <c r="A146" s="680" t="s">
        <v>4591</v>
      </c>
      <c r="B146" s="671" t="s">
        <v>561</v>
      </c>
      <c r="C146" s="671" t="s">
        <v>3450</v>
      </c>
      <c r="D146" s="671" t="s">
        <v>4610</v>
      </c>
      <c r="E146" s="671" t="s">
        <v>4611</v>
      </c>
      <c r="F146" s="238">
        <v>38</v>
      </c>
      <c r="G146" s="238">
        <v>4256</v>
      </c>
      <c r="H146" s="238">
        <v>1</v>
      </c>
      <c r="I146" s="238">
        <v>112</v>
      </c>
      <c r="J146" s="238">
        <v>51</v>
      </c>
      <c r="K146" s="238">
        <v>5763</v>
      </c>
      <c r="L146" s="238">
        <v>1.3540883458646618</v>
      </c>
      <c r="M146" s="238">
        <v>113</v>
      </c>
      <c r="N146" s="238">
        <v>47</v>
      </c>
      <c r="O146" s="238">
        <v>5311</v>
      </c>
      <c r="P146" s="682">
        <v>1.2478853383458646</v>
      </c>
      <c r="Q146" s="713">
        <v>113</v>
      </c>
    </row>
    <row r="147" spans="1:17" ht="14.4" customHeight="1" x14ac:dyDescent="0.3">
      <c r="A147" s="680" t="s">
        <v>4591</v>
      </c>
      <c r="B147" s="671" t="s">
        <v>561</v>
      </c>
      <c r="C147" s="671" t="s">
        <v>3450</v>
      </c>
      <c r="D147" s="671" t="s">
        <v>4612</v>
      </c>
      <c r="E147" s="671" t="s">
        <v>4613</v>
      </c>
      <c r="F147" s="238">
        <v>5</v>
      </c>
      <c r="G147" s="238">
        <v>415</v>
      </c>
      <c r="H147" s="238">
        <v>1</v>
      </c>
      <c r="I147" s="238">
        <v>83</v>
      </c>
      <c r="J147" s="238">
        <v>38</v>
      </c>
      <c r="K147" s="238">
        <v>3192</v>
      </c>
      <c r="L147" s="238">
        <v>7.6915662650602412</v>
      </c>
      <c r="M147" s="238">
        <v>84</v>
      </c>
      <c r="N147" s="238">
        <v>40</v>
      </c>
      <c r="O147" s="238">
        <v>3360</v>
      </c>
      <c r="P147" s="682">
        <v>8.0963855421686741</v>
      </c>
      <c r="Q147" s="713">
        <v>84</v>
      </c>
    </row>
    <row r="148" spans="1:17" ht="14.4" customHeight="1" x14ac:dyDescent="0.3">
      <c r="A148" s="680" t="s">
        <v>4591</v>
      </c>
      <c r="B148" s="671" t="s">
        <v>561</v>
      </c>
      <c r="C148" s="671" t="s">
        <v>3450</v>
      </c>
      <c r="D148" s="671" t="s">
        <v>4614</v>
      </c>
      <c r="E148" s="671" t="s">
        <v>4615</v>
      </c>
      <c r="F148" s="238">
        <v>1</v>
      </c>
      <c r="G148" s="238">
        <v>95</v>
      </c>
      <c r="H148" s="238">
        <v>1</v>
      </c>
      <c r="I148" s="238">
        <v>95</v>
      </c>
      <c r="J148" s="238"/>
      <c r="K148" s="238"/>
      <c r="L148" s="238"/>
      <c r="M148" s="238"/>
      <c r="N148" s="238">
        <v>1</v>
      </c>
      <c r="O148" s="238">
        <v>96</v>
      </c>
      <c r="P148" s="682">
        <v>1.0105263157894737</v>
      </c>
      <c r="Q148" s="713">
        <v>96</v>
      </c>
    </row>
    <row r="149" spans="1:17" ht="14.4" customHeight="1" x14ac:dyDescent="0.3">
      <c r="A149" s="680" t="s">
        <v>4591</v>
      </c>
      <c r="B149" s="671" t="s">
        <v>561</v>
      </c>
      <c r="C149" s="671" t="s">
        <v>3450</v>
      </c>
      <c r="D149" s="671" t="s">
        <v>4616</v>
      </c>
      <c r="E149" s="671" t="s">
        <v>4617</v>
      </c>
      <c r="F149" s="238">
        <v>3</v>
      </c>
      <c r="G149" s="238">
        <v>63</v>
      </c>
      <c r="H149" s="238">
        <v>1</v>
      </c>
      <c r="I149" s="238">
        <v>21</v>
      </c>
      <c r="J149" s="238">
        <v>3</v>
      </c>
      <c r="K149" s="238">
        <v>63</v>
      </c>
      <c r="L149" s="238">
        <v>1</v>
      </c>
      <c r="M149" s="238">
        <v>21</v>
      </c>
      <c r="N149" s="238">
        <v>3</v>
      </c>
      <c r="O149" s="238">
        <v>63</v>
      </c>
      <c r="P149" s="682">
        <v>1</v>
      </c>
      <c r="Q149" s="713">
        <v>21</v>
      </c>
    </row>
    <row r="150" spans="1:17" ht="14.4" customHeight="1" x14ac:dyDescent="0.3">
      <c r="A150" s="680" t="s">
        <v>4591</v>
      </c>
      <c r="B150" s="671" t="s">
        <v>561</v>
      </c>
      <c r="C150" s="671" t="s">
        <v>3450</v>
      </c>
      <c r="D150" s="671" t="s">
        <v>4540</v>
      </c>
      <c r="E150" s="671" t="s">
        <v>4541</v>
      </c>
      <c r="F150" s="238">
        <v>12</v>
      </c>
      <c r="G150" s="238">
        <v>5832</v>
      </c>
      <c r="H150" s="238">
        <v>1</v>
      </c>
      <c r="I150" s="238">
        <v>486</v>
      </c>
      <c r="J150" s="238">
        <v>23</v>
      </c>
      <c r="K150" s="238">
        <v>11178</v>
      </c>
      <c r="L150" s="238">
        <v>1.9166666666666667</v>
      </c>
      <c r="M150" s="238">
        <v>486</v>
      </c>
      <c r="N150" s="238">
        <v>20</v>
      </c>
      <c r="O150" s="238">
        <v>9720</v>
      </c>
      <c r="P150" s="682">
        <v>1.6666666666666667</v>
      </c>
      <c r="Q150" s="713">
        <v>486</v>
      </c>
    </row>
    <row r="151" spans="1:17" ht="14.4" customHeight="1" x14ac:dyDescent="0.3">
      <c r="A151" s="680" t="s">
        <v>4591</v>
      </c>
      <c r="B151" s="671" t="s">
        <v>561</v>
      </c>
      <c r="C151" s="671" t="s">
        <v>3450</v>
      </c>
      <c r="D151" s="671" t="s">
        <v>4618</v>
      </c>
      <c r="E151" s="671" t="s">
        <v>4619</v>
      </c>
      <c r="F151" s="238">
        <v>5</v>
      </c>
      <c r="G151" s="238">
        <v>200</v>
      </c>
      <c r="H151" s="238">
        <v>1</v>
      </c>
      <c r="I151" s="238">
        <v>40</v>
      </c>
      <c r="J151" s="238">
        <v>12</v>
      </c>
      <c r="K151" s="238">
        <v>480</v>
      </c>
      <c r="L151" s="238">
        <v>2.4</v>
      </c>
      <c r="M151" s="238">
        <v>40</v>
      </c>
      <c r="N151" s="238">
        <v>14</v>
      </c>
      <c r="O151" s="238">
        <v>560</v>
      </c>
      <c r="P151" s="682">
        <v>2.8</v>
      </c>
      <c r="Q151" s="713">
        <v>40</v>
      </c>
    </row>
    <row r="152" spans="1:17" ht="14.4" customHeight="1" x14ac:dyDescent="0.3">
      <c r="A152" s="680" t="s">
        <v>4591</v>
      </c>
      <c r="B152" s="671" t="s">
        <v>561</v>
      </c>
      <c r="C152" s="671" t="s">
        <v>3450</v>
      </c>
      <c r="D152" s="671" t="s">
        <v>4620</v>
      </c>
      <c r="E152" s="671" t="s">
        <v>4621</v>
      </c>
      <c r="F152" s="238">
        <v>1</v>
      </c>
      <c r="G152" s="238">
        <v>2013</v>
      </c>
      <c r="H152" s="238">
        <v>1</v>
      </c>
      <c r="I152" s="238">
        <v>2013</v>
      </c>
      <c r="J152" s="238">
        <v>1</v>
      </c>
      <c r="K152" s="238">
        <v>2029</v>
      </c>
      <c r="L152" s="238">
        <v>1.0079483358171883</v>
      </c>
      <c r="M152" s="238">
        <v>2029</v>
      </c>
      <c r="N152" s="238">
        <v>2</v>
      </c>
      <c r="O152" s="238">
        <v>4058</v>
      </c>
      <c r="P152" s="682">
        <v>2.0158966716343767</v>
      </c>
      <c r="Q152" s="713">
        <v>2029</v>
      </c>
    </row>
    <row r="153" spans="1:17" ht="14.4" customHeight="1" x14ac:dyDescent="0.3">
      <c r="A153" s="680" t="s">
        <v>4591</v>
      </c>
      <c r="B153" s="671" t="s">
        <v>561</v>
      </c>
      <c r="C153" s="671" t="s">
        <v>3450</v>
      </c>
      <c r="D153" s="671" t="s">
        <v>4622</v>
      </c>
      <c r="E153" s="671" t="s">
        <v>4623</v>
      </c>
      <c r="F153" s="238">
        <v>1</v>
      </c>
      <c r="G153" s="238">
        <v>603</v>
      </c>
      <c r="H153" s="238">
        <v>1</v>
      </c>
      <c r="I153" s="238">
        <v>603</v>
      </c>
      <c r="J153" s="238"/>
      <c r="K153" s="238"/>
      <c r="L153" s="238"/>
      <c r="M153" s="238"/>
      <c r="N153" s="238">
        <v>2</v>
      </c>
      <c r="O153" s="238">
        <v>1208</v>
      </c>
      <c r="P153" s="682">
        <v>2.0033167495854065</v>
      </c>
      <c r="Q153" s="713">
        <v>604</v>
      </c>
    </row>
    <row r="154" spans="1:17" ht="14.4" customHeight="1" x14ac:dyDescent="0.3">
      <c r="A154" s="680" t="s">
        <v>4591</v>
      </c>
      <c r="B154" s="671" t="s">
        <v>561</v>
      </c>
      <c r="C154" s="671" t="s">
        <v>3450</v>
      </c>
      <c r="D154" s="671" t="s">
        <v>4624</v>
      </c>
      <c r="E154" s="671" t="s">
        <v>4625</v>
      </c>
      <c r="F154" s="238">
        <v>68</v>
      </c>
      <c r="G154" s="238">
        <v>2652</v>
      </c>
      <c r="H154" s="238">
        <v>1</v>
      </c>
      <c r="I154" s="238">
        <v>39</v>
      </c>
      <c r="J154" s="238">
        <v>60</v>
      </c>
      <c r="K154" s="238">
        <v>2400</v>
      </c>
      <c r="L154" s="238">
        <v>0.90497737556561086</v>
      </c>
      <c r="M154" s="238">
        <v>40</v>
      </c>
      <c r="N154" s="238">
        <v>112</v>
      </c>
      <c r="O154" s="238">
        <v>4480</v>
      </c>
      <c r="P154" s="682">
        <v>1.6892911010558069</v>
      </c>
      <c r="Q154" s="713">
        <v>40</v>
      </c>
    </row>
    <row r="155" spans="1:17" ht="14.4" customHeight="1" x14ac:dyDescent="0.3">
      <c r="A155" s="680" t="s">
        <v>4626</v>
      </c>
      <c r="B155" s="671" t="s">
        <v>4468</v>
      </c>
      <c r="C155" s="671" t="s">
        <v>3450</v>
      </c>
      <c r="D155" s="671" t="s">
        <v>4627</v>
      </c>
      <c r="E155" s="671" t="s">
        <v>4628</v>
      </c>
      <c r="F155" s="238"/>
      <c r="G155" s="238"/>
      <c r="H155" s="238"/>
      <c r="I155" s="238"/>
      <c r="J155" s="238"/>
      <c r="K155" s="238"/>
      <c r="L155" s="238"/>
      <c r="M155" s="238"/>
      <c r="N155" s="238">
        <v>1</v>
      </c>
      <c r="O155" s="238">
        <v>1180</v>
      </c>
      <c r="P155" s="682"/>
      <c r="Q155" s="713">
        <v>1180</v>
      </c>
    </row>
    <row r="156" spans="1:17" ht="14.4" customHeight="1" x14ac:dyDescent="0.3">
      <c r="A156" s="680" t="s">
        <v>4626</v>
      </c>
      <c r="B156" s="671" t="s">
        <v>4468</v>
      </c>
      <c r="C156" s="671" t="s">
        <v>3450</v>
      </c>
      <c r="D156" s="671" t="s">
        <v>4629</v>
      </c>
      <c r="E156" s="671" t="s">
        <v>4630</v>
      </c>
      <c r="F156" s="238">
        <v>1</v>
      </c>
      <c r="G156" s="238">
        <v>508</v>
      </c>
      <c r="H156" s="238">
        <v>1</v>
      </c>
      <c r="I156" s="238">
        <v>508</v>
      </c>
      <c r="J156" s="238"/>
      <c r="K156" s="238"/>
      <c r="L156" s="238"/>
      <c r="M156" s="238"/>
      <c r="N156" s="238"/>
      <c r="O156" s="238"/>
      <c r="P156" s="682"/>
      <c r="Q156" s="713"/>
    </row>
    <row r="157" spans="1:17" ht="14.4" customHeight="1" x14ac:dyDescent="0.3">
      <c r="A157" s="680" t="s">
        <v>4626</v>
      </c>
      <c r="B157" s="671" t="s">
        <v>4468</v>
      </c>
      <c r="C157" s="671" t="s">
        <v>3450</v>
      </c>
      <c r="D157" s="671" t="s">
        <v>4631</v>
      </c>
      <c r="E157" s="671" t="s">
        <v>4632</v>
      </c>
      <c r="F157" s="238">
        <v>1</v>
      </c>
      <c r="G157" s="238">
        <v>418</v>
      </c>
      <c r="H157" s="238">
        <v>1</v>
      </c>
      <c r="I157" s="238">
        <v>418</v>
      </c>
      <c r="J157" s="238"/>
      <c r="K157" s="238"/>
      <c r="L157" s="238"/>
      <c r="M157" s="238"/>
      <c r="N157" s="238"/>
      <c r="O157" s="238"/>
      <c r="P157" s="682"/>
      <c r="Q157" s="713"/>
    </row>
    <row r="158" spans="1:17" ht="14.4" customHeight="1" x14ac:dyDescent="0.3">
      <c r="A158" s="680" t="s">
        <v>4626</v>
      </c>
      <c r="B158" s="671" t="s">
        <v>4468</v>
      </c>
      <c r="C158" s="671" t="s">
        <v>3450</v>
      </c>
      <c r="D158" s="671" t="s">
        <v>4633</v>
      </c>
      <c r="E158" s="671" t="s">
        <v>4634</v>
      </c>
      <c r="F158" s="238"/>
      <c r="G158" s="238"/>
      <c r="H158" s="238"/>
      <c r="I158" s="238"/>
      <c r="J158" s="238"/>
      <c r="K158" s="238"/>
      <c r="L158" s="238"/>
      <c r="M158" s="238"/>
      <c r="N158" s="238">
        <v>1</v>
      </c>
      <c r="O158" s="238">
        <v>344</v>
      </c>
      <c r="P158" s="682"/>
      <c r="Q158" s="713">
        <v>344</v>
      </c>
    </row>
    <row r="159" spans="1:17" ht="14.4" customHeight="1" x14ac:dyDescent="0.3">
      <c r="A159" s="680" t="s">
        <v>4626</v>
      </c>
      <c r="B159" s="671" t="s">
        <v>4468</v>
      </c>
      <c r="C159" s="671" t="s">
        <v>3450</v>
      </c>
      <c r="D159" s="671" t="s">
        <v>4635</v>
      </c>
      <c r="E159" s="671" t="s">
        <v>4636</v>
      </c>
      <c r="F159" s="238">
        <v>1</v>
      </c>
      <c r="G159" s="238">
        <v>110</v>
      </c>
      <c r="H159" s="238">
        <v>1</v>
      </c>
      <c r="I159" s="238">
        <v>110</v>
      </c>
      <c r="J159" s="238"/>
      <c r="K159" s="238"/>
      <c r="L159" s="238"/>
      <c r="M159" s="238"/>
      <c r="N159" s="238"/>
      <c r="O159" s="238"/>
      <c r="P159" s="682"/>
      <c r="Q159" s="713"/>
    </row>
    <row r="160" spans="1:17" ht="14.4" customHeight="1" x14ac:dyDescent="0.3">
      <c r="A160" s="680" t="s">
        <v>4626</v>
      </c>
      <c r="B160" s="671" t="s">
        <v>4468</v>
      </c>
      <c r="C160" s="671" t="s">
        <v>3450</v>
      </c>
      <c r="D160" s="671" t="s">
        <v>4637</v>
      </c>
      <c r="E160" s="671" t="s">
        <v>4638</v>
      </c>
      <c r="F160" s="238"/>
      <c r="G160" s="238"/>
      <c r="H160" s="238"/>
      <c r="I160" s="238"/>
      <c r="J160" s="238"/>
      <c r="K160" s="238"/>
      <c r="L160" s="238"/>
      <c r="M160" s="238"/>
      <c r="N160" s="238">
        <v>1</v>
      </c>
      <c r="O160" s="238">
        <v>204</v>
      </c>
      <c r="P160" s="682"/>
      <c r="Q160" s="713">
        <v>204</v>
      </c>
    </row>
    <row r="161" spans="1:17" ht="14.4" customHeight="1" x14ac:dyDescent="0.3">
      <c r="A161" s="680" t="s">
        <v>4626</v>
      </c>
      <c r="B161" s="671" t="s">
        <v>4468</v>
      </c>
      <c r="C161" s="671" t="s">
        <v>3450</v>
      </c>
      <c r="D161" s="671" t="s">
        <v>4639</v>
      </c>
      <c r="E161" s="671" t="s">
        <v>4640</v>
      </c>
      <c r="F161" s="238">
        <v>1</v>
      </c>
      <c r="G161" s="238">
        <v>38</v>
      </c>
      <c r="H161" s="238">
        <v>1</v>
      </c>
      <c r="I161" s="238">
        <v>38</v>
      </c>
      <c r="J161" s="238"/>
      <c r="K161" s="238"/>
      <c r="L161" s="238"/>
      <c r="M161" s="238"/>
      <c r="N161" s="238"/>
      <c r="O161" s="238"/>
      <c r="P161" s="682"/>
      <c r="Q161" s="713"/>
    </row>
    <row r="162" spans="1:17" ht="14.4" customHeight="1" thickBot="1" x14ac:dyDescent="0.35">
      <c r="A162" s="637" t="s">
        <v>4626</v>
      </c>
      <c r="B162" s="673" t="s">
        <v>4468</v>
      </c>
      <c r="C162" s="673" t="s">
        <v>3450</v>
      </c>
      <c r="D162" s="673" t="s">
        <v>4641</v>
      </c>
      <c r="E162" s="673" t="s">
        <v>4642</v>
      </c>
      <c r="F162" s="674">
        <v>1</v>
      </c>
      <c r="G162" s="674">
        <v>286</v>
      </c>
      <c r="H162" s="674">
        <v>1</v>
      </c>
      <c r="I162" s="674">
        <v>286</v>
      </c>
      <c r="J162" s="674"/>
      <c r="K162" s="674"/>
      <c r="L162" s="674"/>
      <c r="M162" s="674"/>
      <c r="N162" s="674"/>
      <c r="O162" s="674"/>
      <c r="P162" s="683"/>
      <c r="Q162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1958</v>
      </c>
      <c r="D3" s="197">
        <f>SUBTOTAL(9,D6:D1048576)</f>
        <v>2235</v>
      </c>
      <c r="E3" s="197">
        <f>SUBTOTAL(9,E6:E1048576)</f>
        <v>2019</v>
      </c>
      <c r="F3" s="198">
        <f>IF(OR(E3=0,C3=0),"",E3/C3)</f>
        <v>1.0311542390194075</v>
      </c>
      <c r="G3" s="199">
        <f>SUBTOTAL(9,G6:G1048576)</f>
        <v>2779373</v>
      </c>
      <c r="H3" s="200">
        <f>SUBTOTAL(9,H6:H1048576)</f>
        <v>3138260</v>
      </c>
      <c r="I3" s="200">
        <f>SUBTOTAL(9,I6:I1048576)</f>
        <v>2767003</v>
      </c>
      <c r="J3" s="198">
        <f>IF(OR(I3=0,G3=0),"",I3/G3)</f>
        <v>0.99554935591588467</v>
      </c>
      <c r="K3" s="199">
        <f>SUBTOTAL(9,K6:K1048576)</f>
        <v>244840</v>
      </c>
      <c r="L3" s="200">
        <f>SUBTOTAL(9,L6:L1048576)</f>
        <v>273720</v>
      </c>
      <c r="M3" s="200">
        <f>SUBTOTAL(9,M6:M1048576)</f>
        <v>241740</v>
      </c>
      <c r="N3" s="201">
        <f>IF(OR(M3=0,E3=0),"",M3/E3)</f>
        <v>119.73254086181278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2"/>
      <c r="B5" s="843"/>
      <c r="C5" s="848">
        <v>2012</v>
      </c>
      <c r="D5" s="848">
        <v>2013</v>
      </c>
      <c r="E5" s="848">
        <v>2014</v>
      </c>
      <c r="F5" s="849" t="s">
        <v>5</v>
      </c>
      <c r="G5" s="856">
        <v>2012</v>
      </c>
      <c r="H5" s="848">
        <v>2013</v>
      </c>
      <c r="I5" s="848">
        <v>2014</v>
      </c>
      <c r="J5" s="849" t="s">
        <v>5</v>
      </c>
      <c r="K5" s="856">
        <v>2012</v>
      </c>
      <c r="L5" s="848">
        <v>2013</v>
      </c>
      <c r="M5" s="848">
        <v>2014</v>
      </c>
      <c r="N5" s="861" t="s">
        <v>96</v>
      </c>
    </row>
    <row r="6" spans="1:14" ht="14.4" customHeight="1" x14ac:dyDescent="0.3">
      <c r="A6" s="844" t="s">
        <v>4090</v>
      </c>
      <c r="B6" s="846" t="s">
        <v>4644</v>
      </c>
      <c r="C6" s="850">
        <v>1748</v>
      </c>
      <c r="D6" s="851">
        <v>2009</v>
      </c>
      <c r="E6" s="851">
        <v>1828</v>
      </c>
      <c r="F6" s="854">
        <v>1.0457665903890161</v>
      </c>
      <c r="G6" s="857">
        <v>1746299</v>
      </c>
      <c r="H6" s="858">
        <v>2024633</v>
      </c>
      <c r="I6" s="858">
        <v>1825679</v>
      </c>
      <c r="J6" s="854">
        <v>1.0454561332280441</v>
      </c>
      <c r="K6" s="857">
        <v>139840</v>
      </c>
      <c r="L6" s="858">
        <v>160720</v>
      </c>
      <c r="M6" s="858">
        <v>146240</v>
      </c>
      <c r="N6" s="862">
        <v>80</v>
      </c>
    </row>
    <row r="7" spans="1:14" ht="14.4" customHeight="1" thickBot="1" x14ac:dyDescent="0.35">
      <c r="A7" s="845" t="s">
        <v>4213</v>
      </c>
      <c r="B7" s="847" t="s">
        <v>4645</v>
      </c>
      <c r="C7" s="852">
        <v>210</v>
      </c>
      <c r="D7" s="853">
        <v>226</v>
      </c>
      <c r="E7" s="853">
        <v>191</v>
      </c>
      <c r="F7" s="855">
        <v>0.90952380952380951</v>
      </c>
      <c r="G7" s="859">
        <v>1033074</v>
      </c>
      <c r="H7" s="860">
        <v>1113627</v>
      </c>
      <c r="I7" s="860">
        <v>941324</v>
      </c>
      <c r="J7" s="855">
        <v>0.91118738831874579</v>
      </c>
      <c r="K7" s="859">
        <v>105000</v>
      </c>
      <c r="L7" s="860">
        <v>113000</v>
      </c>
      <c r="M7" s="860">
        <v>95500</v>
      </c>
      <c r="N7" s="86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2014-03-27T10:20:03Z</dcterms:modified>
</cp:coreProperties>
</file>