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54" i="371" l="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4" i="371"/>
  <c r="U16" i="371"/>
  <c r="U18" i="371"/>
  <c r="U22" i="371"/>
  <c r="U24" i="371"/>
  <c r="U30" i="371"/>
  <c r="U32" i="371"/>
  <c r="U34" i="371"/>
  <c r="U36" i="371"/>
  <c r="U38" i="371"/>
  <c r="U44" i="371"/>
  <c r="U48" i="371"/>
  <c r="U52" i="371"/>
  <c r="U54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1" i="414"/>
  <c r="C21" i="414"/>
  <c r="Q3" i="347" l="1"/>
  <c r="S3" i="347"/>
  <c r="U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<sst xmlns="http://schemas.openxmlformats.org/spreadsheetml/2006/main" count="32106" uniqueCount="6025">
  <si>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</si>
  <si>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</si>
  <si>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</si>
  <si>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</si>
  <si>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</si>
  <si>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</si>
  <si>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</si>
  <si>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</si>
  <si>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</si>
  <si>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</si>
  <si>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</si>
  <si>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</si>
  <si>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</si>
  <si>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</si>
  <si>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</si>
  <si>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</si>
  <si>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</si>
  <si>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</si>
  <si>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</si>
  <si>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</si>
  <si>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</si>
  <si>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</si>
  <si>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</si>
  <si>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</si>
  <si>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</si>
  <si>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</si>
  <si>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</si>
  <si>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</si>
  <si>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</si>
  <si>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</si>
  <si>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</si>
  <si>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</si>
  <si>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</si>
  <si>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</si>
  <si>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</si>
  <si>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</si>
  <si>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</si>
  <si>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</si>
  <si>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</si>
  <si>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</si>
  <si>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</si>
  <si>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</si>
  <si>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</si>
  <si>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</si>
  <si>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</si>
  <si>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</si>
  <si>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</si>
  <si>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</si>
  <si>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</si>
  <si>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</si>
  <si>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</si>
  <si>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</si>
  <si>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</si>
  <si>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</si>
  <si>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</si>
  <si>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</si>
  <si>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</si>
  <si>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</si>
  <si>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</si>
  <si>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</si>
  <si>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</si>
  <si>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</si>
  <si>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</si>
  <si>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</si>
  <si>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</si>
  <si>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</si>
  <si>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</si>
  <si>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</si>
  <si>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</si>
  <si>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</si>
  <si>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</si>
  <si>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</si>
  <si>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</si>
  <si>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</si>
  <si>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</si>
  <si>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</si>
  <si>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</si>
  <si>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</si>
  <si>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</si>
  <si>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</si>
  <si>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</si>
  <si>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</si>
  <si>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</si>
  <si>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</si>
  <si>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</si>
  <si>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</si>
  <si>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</si>
  <si>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</si>
  <si>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</si>
  <si>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</si>
  <si>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</si>
  <si>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</si>
  <si>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</si>
  <si>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</si>
  <si>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</si>
  <si>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</si>
  <si>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</si>
  <si>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</si>
  <si>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</si>
  <si>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</si>
  <si>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</si>
  <si>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</si>
  <si>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</si>
  <si>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</si>
  <si>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</si>
  <si>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</si>
  <si>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</si>
  <si>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</si>
  <si>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</si>
  <si>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</si>
  <si>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</si>
  <si>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</si>
  <si>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</si>
  <si>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</si>
  <si>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</si>
  <si>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</si>
  <si>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</si>
  <si>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</si>
  <si>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</si>
  <si>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</si>
  <si>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</si>
  <si>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</si>
  <si>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</si>
  <si>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</si>
  <si>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</si>
  <si>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</si>
  <si>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</si>
  <si>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</si>
  <si>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</si>
  <si>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</si>
  <si>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</si>
  <si>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</si>
  <si>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</si>
  <si>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</si>
  <si>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</si>
  <si>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</si>
  <si>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</si>
  <si>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</si>
  <si>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</si>
  <si>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</si>
  <si>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</si>
  <si>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</si>
  <si>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</si>
  <si>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</si>
  <si>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</si>
  <si>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</si>
  <si>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</si>
  <si>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</si>
  <si>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</si>
  <si>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</si>
  <si>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</si>
  <si>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</si>
  <si>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</si>
  <si>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</si>
  <si>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</si>
  <si>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</si>
  <si>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</si>
  <si>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</si>
  <si>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</si>
  <si>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</si>
  <si>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</si>
  <si>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</si>
  <si>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</si>
  <si>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</si>
  <si>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</si>
  <si>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</si>
  <si>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</si>
  <si>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</si>
  <si>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</si>
  <si>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</si>
  <si>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</si>
  <si>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</si>
  <si>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</si>
  <si>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</si>
  <si>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</si>
  <si>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</si>
  <si>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</si>
  <si>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</si>
  <si>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</si>
  <si>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</si>
  <si>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</si>
  <si>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</si>
  <si>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</si>
  <si>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</si>
  <si>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</si>
  <si>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</si>
  <si>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</si>
  <si>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</si>
  <si>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</si>
  <si>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</si>
  <si>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</si>
  <si>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</si>
  <si>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</si>
  <si>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</si>
  <si>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</si>
  <si>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</si>
  <si>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</si>
  <si>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</si>
  <si>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</si>
  <si>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</si>
  <si>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</si>
  <si>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</si>
  <si>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</si>
  <si>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</si>
  <si>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</si>
  <si>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</si>
  <si>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</si>
  <si>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</si>
  <si>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</si>
  <si>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</si>
  <si>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</si>
  <si>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</si>
  <si>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</si>
  <si>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</si>
  <si>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</si>
  <si>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</si>
  <si>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</si>
  <si>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</si>
  <si>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</si>
  <si>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</si>
  <si>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</si>
  <si>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</si>
  <si>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</si>
  <si>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</si>
  <si>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</si>
  <si>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</si>
  <si>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</si>
  <si>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</si>
  <si>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</si>
  <si>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</si>
  <si>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</si>
  <si>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</si>
  <si>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</si>
  <si>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</si>
  <si>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</si>
  <si>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</si>
  <si>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</si>
  <si>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</si>
  <si>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</si>
  <si>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</si>
  <si>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</si>
  <si>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</si>
  <si>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</si>
  <si>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</si>
  <si>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</si>
  <si>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</si>
  <si>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</si>
  <si>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</si>
  <si>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</si>
  <si>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</si>
  <si>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</si>
  <si>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</si>
  <si>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</si>
  <si>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</si>
  <si>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</si>
  <si>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</si>
  <si>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</si>
  <si>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</si>
  <si>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</si>
  <si>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</si>
  <si>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</si>
  <si>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</si>
  <si>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</si>
  <si>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</si>
  <si>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</si>
  <si>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</si>
  <si>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</si>
  <si>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</si>
  <si>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</si>
  <si>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</si>
  <si>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</si>
  <si>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</si>
  <si>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</si>
  <si>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</si>
  <si>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</si>
  <si>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</si>
  <si>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</si>
  <si>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</si>
  <si>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</si>
  <si>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</si>
  <si>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</si>
  <si>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</si>
  <si>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</si>
  <si>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</si>
  <si>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</si>
  <si>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</si>
  <si>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</si>
  <si>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</si>
  <si>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</si>
  <si>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</si>
  <si>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</si>
  <si>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</si>
  <si>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</si>
  <si>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</si>
  <si>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</si>
  <si>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</si>
  <si>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</si>
  <si>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</si>
  <si>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</si>
  <si>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</si>
  <si>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</si>
  <si>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</si>
  <si>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</si>
  <si>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</si>
  <si>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</si>
  <si>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</si>
  <si>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</si>
  <si>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</si>
  <si>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</si>
  <si>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</si>
  <si>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</si>
  <si>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</si>
  <si>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</si>
  <si>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</si>
  <si>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</si>
  <si>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</si>
  <si>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</si>
  <si>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</si>
  <si>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</si>
  <si>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</si>
  <si>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</si>
  <si>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</si>
  <si>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</si>
  <si>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</si>
  <si>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</si>
  <si>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</si>
  <si>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</si>
  <si>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</si>
  <si>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</si>
  <si>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</si>
  <si>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</si>
  <si>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</si>
  <si>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</si>
  <si>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</si>
  <si>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</si>
  <si>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</si>
  <si>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</si>
  <si>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</si>
  <si>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</si>
  <si>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</si>
  <si>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</si>
  <si>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</si>
  <si>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</si>
  <si>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</si>
  <si>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</si>
  <si>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</si>
  <si>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</si>
  <si>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</si>
  <si>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</si>
  <si>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</si>
  <si>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</si>
  <si>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</si>
  <si>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</si>
  <si>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</si>
  <si>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</si>
  <si>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</si>
  <si>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</si>
  <si>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</si>
  <si>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</si>
  <si>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</si>
  <si>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</si>
  <si>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</si>
  <si>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</si>
  <si>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</si>
  <si>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</si>
  <si>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</si>
  <si>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</si>
  <si>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</si>
  <si>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</si>
  <si>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</si>
  <si>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</si>
  <si>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</si>
  <si>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</si>
  <si>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</si>
  <si>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</si>
  <si>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</si>
  <si>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</si>
  <si>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</si>
  <si>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</si>
  <si>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</si>
  <si>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</si>
  <si>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</si>
  <si>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</si>
  <si>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</si>
  <si>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</si>
  <si>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</si>
  <si>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</si>
  <si>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</si>
  <si>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</si>
  <si>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</si>
  <si>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</si>
  <si>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</si>
  <si>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</si>
  <si>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</si>
  <si>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</si>
  <si>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</si>
  <si>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</si>
  <si>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</si>
  <si>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</si>
  <si>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</si>
  <si>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</si>
  <si>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</si>
  <si>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</si>
  <si>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</si>
  <si>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</si>
  <si>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</si>
  <si>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</si>
  <si>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</si>
  <si>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</si>
  <si>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</si>
  <si>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</si>
  <si>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</si>
  <si>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</si>
  <si>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</si>
  <si>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</si>
  <si>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</si>
  <si>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</si>
  <si>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</si>
  <si>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</si>
  <si>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</si>
  <si>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</si>
  <si>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</si>
  <si>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</si>
  <si>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</si>
  <si>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</si>
  <si>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</si>
  <si>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</si>
  <si>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</si>
  <si>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</si>
  <si>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</si>
  <si>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</si>
  <si>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</si>
  <si>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</si>
  <si>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</si>
  <si>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</si>
  <si>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</si>
  <si>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</si>
  <si>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</si>
  <si>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</si>
  <si>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</si>
  <si>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</si>
  <si>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</si>
  <si>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</si>
  <si>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</si>
  <si>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</si>
  <si>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</si>
  <si>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</si>
  <si>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</si>
  <si>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</si>
  <si>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</si>
  <si>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</si>
  <si>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</si>
  <si>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</si>
  <si>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</si>
  <si>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</si>
  <si>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</si>
  <si>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</si>
  <si>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</si>
  <si>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</si>
  <si>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</si>
  <si>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</si>
  <si>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</si>
  <si>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</si>
  <si>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</si>
  <si>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</si>
  <si>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</si>
  <si>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</si>
  <si>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</si>
  <si>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</si>
  <si>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</si>
  <si>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</si>
  <si>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</si>
  <si>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</si>
  <si>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</si>
  <si>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</si>
  <si>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</si>
  <si>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</si>
  <si>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</si>
  <si>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</si>
  <si>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</si>
  <si>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</si>
  <si>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</si>
  <si>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</si>
  <si>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</si>
  <si>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</si>
  <si>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</si>
  <si>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</si>
  <si>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</si>
  <si>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</si>
  <si>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</si>
  <si>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</si>
  <si>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</si>
  <si>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</si>
  <si>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</si>
  <si>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</si>
  <si>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</si>
  <si>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</si>
  <si>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</si>
  <si>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</si>
  <si>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</si>
  <si>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</si>
  <si>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</si>
  <si>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</si>
  <si>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</si>
  <si>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</si>
  <si>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</si>
  <si>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</si>
  <si>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</si>
  <si>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</si>
  <si>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</si>
  <si>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</si>
  <si>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</si>
  <si>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</si>
  <si>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</si>
  <si>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</si>
  <si>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</si>
  <si>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</si>
  <si>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</si>
  <si>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</si>
  <si>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</si>
  <si>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</si>
  <si>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</si>
  <si>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</si>
  <si>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</si>
  <si>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</si>
  <si>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</si>
  <si>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</si>
  <si>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</si>
  <si>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</si>
  <si>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</si>
  <si>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</si>
  <si>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</si>
  <si>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</si>
  <si>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</si>
  <si>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</si>
  <si>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</si>
  <si>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</si>
  <si>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</si>
  <si>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</si>
  <si>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</si>
  <si>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</si>
  <si>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</si>
  <si>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</si>
  <si>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</si>
  <si>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</si>
  <si>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</si>
  <si>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</si>
  <si>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</si>
  <si>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</si>
  <si>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</si>
  <si>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</si>
  <si>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</si>
  <si>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</si>
  <si>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</si>
  <si>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</si>
  <si>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</si>
  <si>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</si>
  <si>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50113007     léky - krev.deriváty ZUL (LEK)</t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</si>
  <si>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</si>
  <si>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</si>
  <si>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</si>
  <si>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</si>
  <si>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</si>
  <si>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</si>
  <si>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</si>
  <si>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</si>
  <si>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</si>
  <si>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</si>
  <si>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</si>
  <si>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</si>
  <si>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</si>
  <si>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</si>
  <si>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</si>
  <si>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</si>
  <si>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</si>
  <si>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</si>
  <si>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</si>
  <si>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</si>
  <si>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</si>
  <si>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</si>
  <si>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</si>
  <si>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142773</t>
  </si>
  <si>
    <t>42773</t>
  </si>
  <si>
    <t>CORYOL 6,25</t>
  </si>
  <si>
    <t>PORTBLNOB 30X6.25MG</t>
  </si>
  <si>
    <t>132650</t>
  </si>
  <si>
    <t>AULIN</t>
  </si>
  <si>
    <t>POR TBL NOB 30X100MG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</si>
  <si>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</si>
  <si>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</si>
  <si>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</si>
  <si>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</si>
  <si>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</si>
  <si>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</si>
  <si>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</si>
  <si>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</si>
  <si>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</si>
  <si>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</si>
  <si>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</si>
  <si>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</si>
  <si>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</si>
  <si>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</si>
  <si>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</si>
  <si>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</si>
  <si>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</si>
  <si>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</si>
  <si>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</si>
  <si>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</si>
  <si>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</si>
  <si>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</si>
  <si>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</si>
  <si>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</si>
  <si>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</si>
  <si>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</si>
  <si>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</si>
  <si>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</si>
  <si>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</si>
  <si>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</si>
  <si>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</si>
  <si>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</si>
  <si>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</si>
  <si>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</si>
  <si>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</si>
  <si>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</si>
  <si>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</si>
  <si>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</si>
  <si>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</si>
  <si>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</si>
  <si>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</si>
  <si>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</si>
  <si>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</si>
  <si>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</si>
  <si>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</si>
  <si>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</si>
  <si>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</si>
  <si>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</si>
  <si>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</si>
  <si>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</si>
  <si>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</si>
  <si>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</si>
  <si>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</si>
  <si>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</si>
  <si>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</si>
  <si>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</si>
  <si>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</si>
  <si>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</si>
  <si>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</si>
  <si>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</si>
  <si>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</si>
  <si>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</si>
  <si>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</si>
  <si>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</si>
  <si>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</si>
  <si>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</si>
  <si>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</si>
  <si>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</si>
  <si>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</si>
  <si>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</si>
  <si>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</si>
  <si>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</si>
  <si>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</si>
  <si>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</si>
  <si>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</si>
  <si>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</si>
  <si>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</si>
  <si>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</si>
  <si>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</si>
  <si>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</si>
  <si>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</si>
  <si>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</si>
  <si>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</si>
  <si>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</si>
  <si>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</si>
  <si>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</si>
  <si>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</si>
  <si>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</si>
  <si>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</si>
  <si>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</si>
  <si>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</si>
  <si>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188219</t>
  </si>
  <si>
    <t>88219</t>
  </si>
  <si>
    <t>LEXAURIN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</si>
  <si>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</si>
  <si>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</si>
  <si>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</si>
  <si>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</si>
  <si>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</si>
  <si>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</si>
  <si>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</si>
  <si>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</si>
  <si>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</si>
  <si>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193582</t>
  </si>
  <si>
    <t>93582</t>
  </si>
  <si>
    <t>ANACID 5ML</t>
  </si>
  <si>
    <t>SUS 30X5ML</t>
  </si>
  <si>
    <t>194248</t>
  </si>
  <si>
    <t>94248</t>
  </si>
  <si>
    <t>ZOLPIDEM-RATIOPHARM 10 MG</t>
  </si>
  <si>
    <t>POR TBL FLM 10X10MG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</si>
  <si>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</si>
  <si>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</si>
  <si>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</si>
  <si>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</si>
  <si>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</si>
  <si>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</si>
  <si>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</si>
  <si>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</si>
  <si>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</si>
  <si>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</si>
  <si>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</si>
  <si>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</si>
  <si>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</si>
  <si>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</si>
  <si>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</si>
  <si>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</si>
  <si>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840169</t>
  </si>
  <si>
    <t>Indulona  Nechtíková 100g</t>
  </si>
  <si>
    <t>841059</t>
  </si>
  <si>
    <t>Indulona olivová ung.100g</t>
  </si>
  <si>
    <t>841535</t>
  </si>
  <si>
    <t>MENALIND Kožní ochranný krém 200 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</si>
  <si>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</si>
  <si>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</si>
  <si>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</si>
  <si>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</si>
  <si>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</si>
  <si>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</si>
  <si>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</si>
  <si>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</si>
  <si>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</si>
  <si>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</si>
  <si>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</si>
  <si>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</si>
  <si>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846341</t>
  </si>
  <si>
    <t>Indulona Kamilková</t>
  </si>
  <si>
    <t>1x100g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</si>
  <si>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</si>
  <si>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</si>
  <si>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</si>
  <si>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</si>
  <si>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</si>
  <si>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</si>
  <si>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</si>
  <si>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</si>
  <si>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</si>
  <si>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</si>
  <si>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</si>
  <si>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</si>
  <si>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</si>
  <si>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</si>
  <si>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</si>
  <si>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</si>
  <si>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</si>
  <si>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</si>
  <si>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</si>
  <si>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</si>
  <si>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</si>
  <si>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</si>
  <si>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</si>
  <si>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</si>
  <si>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</si>
  <si>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DPH 15 %</t>
  </si>
  <si>
    <t>987464</t>
  </si>
  <si>
    <t>Menalind Professional čistící pěna 400ml</t>
  </si>
  <si>
    <t>155824</t>
  </si>
  <si>
    <t>55824</t>
  </si>
  <si>
    <t>INJ 5X5ML/2500MG</t>
  </si>
  <si>
    <t>169189</t>
  </si>
  <si>
    <t>69189</t>
  </si>
  <si>
    <t>EUTHYROX 50</t>
  </si>
  <si>
    <t>TBL 100X50RG</t>
  </si>
  <si>
    <t>197698</t>
  </si>
  <si>
    <t>97698</t>
  </si>
  <si>
    <t>PENTOMER RETARD 400MG</t>
  </si>
  <si>
    <t>TBL OBD 20X400MG</t>
  </si>
  <si>
    <t>846346</t>
  </si>
  <si>
    <t>119672</t>
  </si>
  <si>
    <t>DICLOFENAC DUO PHARMASWISS 75 MG</t>
  </si>
  <si>
    <t>POR CPS RDR 30X75MG</t>
  </si>
  <si>
    <t>849034</t>
  </si>
  <si>
    <t>Emspoma M 200ml/chladivá tuba</t>
  </si>
  <si>
    <t>850072</t>
  </si>
  <si>
    <t>162502</t>
  </si>
  <si>
    <t>TRIAMCINOLON TEVA</t>
  </si>
  <si>
    <t>DRM EML 1X30GM</t>
  </si>
  <si>
    <t>102684</t>
  </si>
  <si>
    <t>2684</t>
  </si>
  <si>
    <t>MESOCAIN</t>
  </si>
  <si>
    <t>GEL 1X20GM</t>
  </si>
  <si>
    <t>394619</t>
  </si>
  <si>
    <t>Menalind Professional masážní gel 200ml</t>
  </si>
  <si>
    <t>703722</t>
  </si>
  <si>
    <t>MENALIND Olejový spray na ochranu kůže</t>
  </si>
  <si>
    <t>848469</t>
  </si>
  <si>
    <t>500719</t>
  </si>
  <si>
    <t>XARELTO 10 MG</t>
  </si>
  <si>
    <t>POR TBL FLM 100X10MG</t>
  </si>
  <si>
    <t>847962</t>
  </si>
  <si>
    <t>AESCIN 30mg tbl.60 VULM</t>
  </si>
  <si>
    <t>125364</t>
  </si>
  <si>
    <t>25364</t>
  </si>
  <si>
    <t>POR CPS ETD 14X20MG</t>
  </si>
  <si>
    <t>166791</t>
  </si>
  <si>
    <t>66791</t>
  </si>
  <si>
    <t>DITROPAN</t>
  </si>
  <si>
    <t>TBL 30X5MG</t>
  </si>
  <si>
    <t>988709</t>
  </si>
  <si>
    <t>Masážní emulze Emspoma O hřejivá tuba 200ml</t>
  </si>
  <si>
    <t>116051</t>
  </si>
  <si>
    <t>16051</t>
  </si>
  <si>
    <t>SIRDALUD 2 MG</t>
  </si>
  <si>
    <t>POR TBL NOB 30X2MG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</si>
  <si>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</si>
  <si>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</si>
  <si>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</si>
  <si>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</si>
  <si>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</si>
  <si>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</si>
  <si>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</si>
  <si>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500880</t>
  </si>
  <si>
    <t>KL MS ETHANOL. C. BENZIN. 500 ml KULICH</t>
  </si>
  <si>
    <t>107678</t>
  </si>
  <si>
    <t>KALIUMCHLORID 7.45% BRAUN</t>
  </si>
  <si>
    <t>INF CNC SOL 20X20ML</t>
  </si>
  <si>
    <t>397057</t>
  </si>
  <si>
    <t>Suppositoria Glyc.Sanova Classic 2g</t>
  </si>
  <si>
    <t>280863</t>
  </si>
  <si>
    <t>80863</t>
  </si>
  <si>
    <t>CAVILON NSBF-SPRAY</t>
  </si>
  <si>
    <t>28ML PRO OŠETŘENÍ RAN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</si>
  <si>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</si>
  <si>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</si>
  <si>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</si>
  <si>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</si>
  <si>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</si>
  <si>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</si>
  <si>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167438</t>
  </si>
  <si>
    <t>UROREC 4 MG</t>
  </si>
  <si>
    <t>POR CPS DUR 30X4MG</t>
  </si>
  <si>
    <t>846281</t>
  </si>
  <si>
    <t>107611</t>
  </si>
  <si>
    <t>ZIBOR 25 000 IU</t>
  </si>
  <si>
    <t>INJ SOL 2X0.4ML/10000IU</t>
  </si>
  <si>
    <t>P</t>
  </si>
  <si>
    <t>112892</t>
  </si>
  <si>
    <t>12892</t>
  </si>
  <si>
    <t>TBL 30X100MG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</si>
  <si>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</si>
  <si>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</si>
  <si>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</si>
  <si>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</si>
  <si>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</si>
  <si>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</si>
  <si>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</si>
  <si>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</si>
  <si>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</si>
  <si>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</si>
  <si>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</si>
  <si>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</si>
  <si>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</si>
  <si>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</si>
  <si>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</si>
  <si>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</si>
  <si>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</si>
  <si>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</si>
  <si>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149909</t>
  </si>
  <si>
    <t>49909</t>
  </si>
  <si>
    <t>LOKREN 20 MG</t>
  </si>
  <si>
    <t>POR TBL FLM 28X20MG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</si>
  <si>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</si>
  <si>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</si>
  <si>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</si>
  <si>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</si>
  <si>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</si>
  <si>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</si>
  <si>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</si>
  <si>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</si>
  <si>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</si>
  <si>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</si>
  <si>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</si>
  <si>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</si>
  <si>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</si>
  <si>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</si>
  <si>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</si>
  <si>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</si>
  <si>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</si>
  <si>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</si>
  <si>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</si>
  <si>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</si>
  <si>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193969</t>
  </si>
  <si>
    <t>93969</t>
  </si>
  <si>
    <t>RANITAL</t>
  </si>
  <si>
    <t>INJ 5X2ML/50MG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</si>
  <si>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</si>
  <si>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</si>
  <si>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</si>
  <si>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</si>
  <si>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</si>
  <si>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</si>
  <si>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</si>
  <si>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</si>
  <si>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</si>
  <si>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</si>
  <si>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</si>
  <si>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POR TBL FLM 30X5MG</t>
  </si>
  <si>
    <t>848545</t>
  </si>
  <si>
    <t>127546</t>
  </si>
  <si>
    <t>AMESOS 10 MG/5 MG TABLETY</t>
  </si>
  <si>
    <t>112891</t>
  </si>
  <si>
    <t>12891</t>
  </si>
  <si>
    <t>TBL 15X100MG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</si>
  <si>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</si>
  <si>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</si>
  <si>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</si>
  <si>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</si>
  <si>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</si>
  <si>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</si>
  <si>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</si>
  <si>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132059</t>
  </si>
  <si>
    <t>32059</t>
  </si>
  <si>
    <t>INJ SOL 10X0.4ML</t>
  </si>
  <si>
    <t>153950</t>
  </si>
  <si>
    <t>53950</t>
  </si>
  <si>
    <t>ZOLOFT 50MG</t>
  </si>
  <si>
    <t>TBL OBD 28X50MG</t>
  </si>
  <si>
    <t>16913</t>
  </si>
  <si>
    <t>MOXOSTAD 0,2 MG</t>
  </si>
  <si>
    <t>POR TBL FLM 30X0.2MG</t>
  </si>
  <si>
    <t>50113013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</si>
  <si>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</si>
  <si>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</si>
  <si>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</si>
  <si>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</si>
  <si>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</si>
  <si>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</si>
  <si>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</si>
  <si>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</si>
  <si>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</si>
  <si>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</si>
  <si>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</si>
  <si>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</si>
  <si>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</si>
  <si>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</si>
  <si>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162496</t>
  </si>
  <si>
    <t>TAZIP 4 G/0,5 G</t>
  </si>
  <si>
    <t>INJ+INF PLV SOL 10X4,5GM</t>
  </si>
  <si>
    <t>193465</t>
  </si>
  <si>
    <t>93465</t>
  </si>
  <si>
    <t>NOLICIN</t>
  </si>
  <si>
    <t>TBL 20X400MG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</si>
  <si>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</si>
  <si>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</si>
  <si>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</si>
  <si>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</si>
  <si>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</si>
  <si>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</si>
  <si>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</si>
  <si>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</si>
  <si>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</si>
  <si>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</si>
  <si>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</si>
  <si>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</si>
  <si>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</si>
  <si>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</si>
  <si>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</si>
  <si>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</si>
  <si>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</si>
  <si>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</si>
  <si>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</si>
  <si>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</si>
  <si>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</si>
  <si>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</si>
  <si>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</si>
  <si>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</si>
  <si>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</si>
  <si>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</si>
  <si>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</si>
  <si>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</si>
  <si>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</si>
  <si>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</si>
  <si>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</si>
  <si>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</si>
  <si>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</si>
  <si>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</si>
  <si>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</si>
  <si>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</si>
  <si>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</si>
  <si>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</si>
  <si>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</si>
  <si>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</si>
  <si>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</si>
  <si>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</si>
  <si>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</si>
  <si>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848137</t>
  </si>
  <si>
    <t>106144</t>
  </si>
  <si>
    <t>TERFIMED 250</t>
  </si>
  <si>
    <t>POR TBL NOB 14X250MG</t>
  </si>
  <si>
    <t>50113008</t>
  </si>
  <si>
    <t>97910</t>
  </si>
  <si>
    <t>Human Albumin 20% 100 ml GRIFOLS</t>
  </si>
  <si>
    <t>187425</t>
  </si>
  <si>
    <t>LETROX 50</t>
  </si>
  <si>
    <t>POR TBL NOB 100X50RG II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</si>
  <si>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</si>
  <si>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</si>
  <si>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</si>
  <si>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</si>
  <si>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</si>
  <si>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</si>
  <si>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</si>
  <si>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</si>
  <si>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</si>
  <si>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</si>
  <si>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</si>
  <si>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</si>
  <si>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100502</t>
  </si>
  <si>
    <t>502</t>
  </si>
  <si>
    <t>INJ 10X10ML 1%</t>
  </si>
  <si>
    <t>112894</t>
  </si>
  <si>
    <t>12894</t>
  </si>
  <si>
    <t>GRA 15X100MG(SACKY)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</si>
  <si>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</si>
  <si>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</si>
  <si>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</si>
  <si>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</si>
  <si>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</si>
  <si>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</si>
  <si>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</si>
  <si>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</si>
  <si>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183272</t>
  </si>
  <si>
    <t>83272</t>
  </si>
  <si>
    <t>EBRANTIL 60 RETARD</t>
  </si>
  <si>
    <t>POR CPS PRO 50X60MG</t>
  </si>
  <si>
    <t>192853</t>
  </si>
  <si>
    <t>LOPERON CPS</t>
  </si>
  <si>
    <t>POR CPS DUR 20X2MG</t>
  </si>
  <si>
    <t>194292</t>
  </si>
  <si>
    <t>94292</t>
  </si>
  <si>
    <t>POR TBL FLM 20X10MG</t>
  </si>
  <si>
    <t>197522</t>
  </si>
  <si>
    <t>97522</t>
  </si>
  <si>
    <t>TBL OBD 30</t>
  </si>
  <si>
    <t>844305</t>
  </si>
  <si>
    <t>103541</t>
  </si>
  <si>
    <t>MINIDIAB</t>
  </si>
  <si>
    <t>847488</t>
  </si>
  <si>
    <t>107869</t>
  </si>
  <si>
    <t>APO-ALLOPURINOL</t>
  </si>
  <si>
    <t>POR TBL NOB 100X100MG</t>
  </si>
  <si>
    <t>848950</t>
  </si>
  <si>
    <t>155148</t>
  </si>
  <si>
    <t>POR TBL NOB 12X500MG</t>
  </si>
  <si>
    <t>850642</t>
  </si>
  <si>
    <t>169673</t>
  </si>
  <si>
    <t>CALTRATE PLUS</t>
  </si>
  <si>
    <t>102818</t>
  </si>
  <si>
    <t>2818</t>
  </si>
  <si>
    <t>ENDIARON</t>
  </si>
  <si>
    <t>TBL OBD 20X250MG</t>
  </si>
  <si>
    <t>154094</t>
  </si>
  <si>
    <t>54094</t>
  </si>
  <si>
    <t>TRITTICO AC 75</t>
  </si>
  <si>
    <t>TBL RET 30X75MG</t>
  </si>
  <si>
    <t>394130</t>
  </si>
  <si>
    <t>B-komplex Zentiva 30drg</t>
  </si>
  <si>
    <t>846824</t>
  </si>
  <si>
    <t>124087</t>
  </si>
  <si>
    <t>PRESTANCE 5 MG/5 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</si>
  <si>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</si>
  <si>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</si>
  <si>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</si>
  <si>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</si>
  <si>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</si>
  <si>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</si>
  <si>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</si>
  <si>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</si>
  <si>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900240</t>
  </si>
  <si>
    <t>DZ TRIXO LIND 500ML</t>
  </si>
  <si>
    <t>114958</t>
  </si>
  <si>
    <t>14958</t>
  </si>
  <si>
    <t>RIVOTRIL 2 MG</t>
  </si>
  <si>
    <t>TBL 30X2MG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</si>
  <si>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</si>
  <si>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</si>
  <si>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</si>
  <si>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</si>
  <si>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</si>
  <si>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</si>
  <si>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</si>
  <si>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</si>
  <si>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108499</t>
  </si>
  <si>
    <t>8499</t>
  </si>
  <si>
    <t>DIPIDOLOR</t>
  </si>
  <si>
    <t>INJ 5X2ML 7.5MG/ML</t>
  </si>
  <si>
    <t>113703</t>
  </si>
  <si>
    <t>13703</t>
  </si>
  <si>
    <t>ZOVIRAX 200 MG</t>
  </si>
  <si>
    <t>POR TBL NOB25X200MG</t>
  </si>
  <si>
    <t>189869</t>
  </si>
  <si>
    <t>89869</t>
  </si>
  <si>
    <t>DIPROPHOS</t>
  </si>
  <si>
    <t>INJ 5X1ML</t>
  </si>
  <si>
    <t>175025</t>
  </si>
  <si>
    <t>75025</t>
  </si>
  <si>
    <t>THIAMIN LECIVA</t>
  </si>
  <si>
    <t>TBL 20X50MG(BLISTR)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</si>
  <si>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</si>
  <si>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</si>
  <si>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</si>
  <si>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</si>
  <si>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</si>
  <si>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</si>
  <si>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</si>
  <si>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</si>
  <si>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168096</t>
  </si>
  <si>
    <t>IFIRMACOMBI 150 MG/12,5 MG</t>
  </si>
  <si>
    <t>POR TBL FLM 28</t>
  </si>
  <si>
    <t>850134</t>
  </si>
  <si>
    <t>115480</t>
  </si>
  <si>
    <t>APO-ENALAPRIL 10 MG</t>
  </si>
  <si>
    <t>POR TBL NOB 100X10MG</t>
  </si>
  <si>
    <t>192143</t>
  </si>
  <si>
    <t>INJ SUS 5X1ML/7MG</t>
  </si>
  <si>
    <t>109709</t>
  </si>
  <si>
    <t>9709</t>
  </si>
  <si>
    <t>SOLU-MEDROL</t>
  </si>
  <si>
    <t>INJ SIC 1X40MG+1ML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</si>
  <si>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</si>
  <si>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</si>
  <si>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</si>
  <si>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</si>
  <si>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</si>
  <si>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</si>
  <si>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</si>
  <si>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</si>
  <si>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</si>
  <si>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</si>
  <si>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</si>
  <si>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</si>
  <si>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</si>
  <si>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</si>
  <si>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</si>
  <si>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</si>
  <si>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</si>
  <si>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</si>
  <si>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</si>
  <si>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159671</t>
  </si>
  <si>
    <t>59671</t>
  </si>
  <si>
    <t>POR TBL RET10X100MG</t>
  </si>
  <si>
    <t>159810</t>
  </si>
  <si>
    <t>59810</t>
  </si>
  <si>
    <t>INJ SOL 10X1.0ML</t>
  </si>
  <si>
    <t>848907</t>
  </si>
  <si>
    <t>148072</t>
  </si>
  <si>
    <t>ROSUCARD 20 MG POTAHOVANÉ TABLETY</t>
  </si>
  <si>
    <t>849453</t>
  </si>
  <si>
    <t>163077</t>
  </si>
  <si>
    <t>AMARYL 2 MG</t>
  </si>
  <si>
    <t>113281</t>
  </si>
  <si>
    <t>13281</t>
  </si>
  <si>
    <t>RECOXA 15</t>
  </si>
  <si>
    <t>POR TBL NOB20X15MG</t>
  </si>
  <si>
    <t>850106</t>
  </si>
  <si>
    <t>111898</t>
  </si>
  <si>
    <t>NITRESAN 10 MG</t>
  </si>
  <si>
    <t>POR TBL NOB 30X10MG</t>
  </si>
  <si>
    <t>190044</t>
  </si>
  <si>
    <t>90044</t>
  </si>
  <si>
    <t>DEPO-MEDROL</t>
  </si>
  <si>
    <t>INJ 1X1ML/40MG</t>
  </si>
  <si>
    <t>166137</t>
  </si>
  <si>
    <t>66137</t>
  </si>
  <si>
    <t>OFLOXIN INF</t>
  </si>
  <si>
    <t>INF 1X100ML/200MG</t>
  </si>
  <si>
    <t>50113011</t>
  </si>
  <si>
    <t>87240</t>
  </si>
  <si>
    <t>Fanhdi 100 I.U/ml(1000 I.U.)GRIFOLS</t>
  </si>
  <si>
    <t>87239</t>
  </si>
  <si>
    <t>Fanhdi 50 I.U./ml(500 I.U) GRIFOLS</t>
  </si>
  <si>
    <t>47244</t>
  </si>
  <si>
    <t>GLUKÓZA 5 BRAUN</t>
  </si>
  <si>
    <t>51383</t>
  </si>
  <si>
    <t>INF SOL 10X500MLPELAH</t>
  </si>
  <si>
    <t>102133</t>
  </si>
  <si>
    <t>2133</t>
  </si>
  <si>
    <t>FUROSEMID BIOTIKA</t>
  </si>
  <si>
    <t>INJ 5X2ML/20MG</t>
  </si>
  <si>
    <t>102477</t>
  </si>
  <si>
    <t>2477</t>
  </si>
  <si>
    <t>102785</t>
  </si>
  <si>
    <t>2785</t>
  </si>
  <si>
    <t>FUROSEMID SLOVAKOFARMA FORTE</t>
  </si>
  <si>
    <t>TBL 10X250MG</t>
  </si>
  <si>
    <t>111671</t>
  </si>
  <si>
    <t>11671</t>
  </si>
  <si>
    <t>PLASMALYTE ROZTOK</t>
  </si>
  <si>
    <t>INF SOL 10X1000ML</t>
  </si>
  <si>
    <t>116439</t>
  </si>
  <si>
    <t>16439</t>
  </si>
  <si>
    <t>LOMIR SRO</t>
  </si>
  <si>
    <t>POR CPS PRO 30X5MG</t>
  </si>
  <si>
    <t>125366</t>
  </si>
  <si>
    <t>25366</t>
  </si>
  <si>
    <t>POR CPS ETD 90X20MG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</si>
  <si>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</si>
  <si>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</si>
  <si>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</si>
  <si>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</si>
  <si>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</si>
  <si>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</si>
  <si>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</si>
  <si>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</si>
  <si>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176064</t>
  </si>
  <si>
    <t>76064</t>
  </si>
  <si>
    <t>ACIDUM FOLICUM LECIVA</t>
  </si>
  <si>
    <t>DRG 30X10MG</t>
  </si>
  <si>
    <t>188217</t>
  </si>
  <si>
    <t>88217</t>
  </si>
  <si>
    <t>TBL 30X1.5MG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</si>
  <si>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</si>
  <si>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</si>
  <si>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</si>
  <si>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</si>
  <si>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</si>
  <si>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</si>
  <si>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</si>
  <si>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</si>
  <si>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</si>
  <si>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</si>
  <si>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</si>
  <si>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</si>
  <si>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</si>
  <si>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</si>
  <si>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</si>
  <si>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</si>
  <si>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</si>
  <si>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</si>
  <si>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</si>
  <si>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</si>
  <si>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</si>
  <si>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</si>
  <si>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</si>
  <si>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</si>
  <si>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</si>
  <si>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</si>
  <si>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844651</t>
  </si>
  <si>
    <t>101205</t>
  </si>
  <si>
    <t>PRESTARIUM NEO</t>
  </si>
  <si>
    <t>849535</t>
  </si>
  <si>
    <t>134292</t>
  </si>
  <si>
    <t>VALSACOMBI 160 MG/25 MG</t>
  </si>
  <si>
    <t>849713</t>
  </si>
  <si>
    <t>125046</t>
  </si>
  <si>
    <t>APO-AMLO 10</t>
  </si>
  <si>
    <t>905097</t>
  </si>
  <si>
    <t>23987</t>
  </si>
  <si>
    <t>DZ OCTENISEPT 250 ml</t>
  </si>
  <si>
    <t>DPH 15%</t>
  </si>
  <si>
    <t>100489</t>
  </si>
  <si>
    <t>489</t>
  </si>
  <si>
    <t>KANAVIT</t>
  </si>
  <si>
    <t>INJ 5X1ML/10MG</t>
  </si>
  <si>
    <t>116467</t>
  </si>
  <si>
    <t>16467</t>
  </si>
  <si>
    <t>IMACORT</t>
  </si>
  <si>
    <t>DRM CRM 1X20GM</t>
  </si>
  <si>
    <t>159448</t>
  </si>
  <si>
    <t>59448</t>
  </si>
  <si>
    <t>DUROGESIC 25MCG/H</t>
  </si>
  <si>
    <t>EMP 5X2.5MG(10CM2)</t>
  </si>
  <si>
    <t>102963</t>
  </si>
  <si>
    <t>2963</t>
  </si>
  <si>
    <t>PREDNISON 20 LECIVA</t>
  </si>
  <si>
    <t>TBL 20X20MG(BLISTR)</t>
  </si>
  <si>
    <t>790011</t>
  </si>
  <si>
    <t>Emspoma M 500g/chladivá</t>
  </si>
  <si>
    <t>841577</t>
  </si>
  <si>
    <t>MENALIND Professional olej.přís. 500ml</t>
  </si>
  <si>
    <t>114711</t>
  </si>
  <si>
    <t>14711</t>
  </si>
  <si>
    <t>TARDYFERON</t>
  </si>
  <si>
    <t>TBL RET 30</t>
  </si>
  <si>
    <t>921533</t>
  </si>
  <si>
    <t>KL UNG.ELOCOM 15G,LENIENS AD 100G</t>
  </si>
  <si>
    <t>847727</t>
  </si>
  <si>
    <t>500717</t>
  </si>
  <si>
    <t>158654</t>
  </si>
  <si>
    <t>58654</t>
  </si>
  <si>
    <t>CLOTRIMAZOL AL 200</t>
  </si>
  <si>
    <t>TBL VAG 3X200MG+APL</t>
  </si>
  <si>
    <t>987881</t>
  </si>
  <si>
    <t>Walmark Laktobacily FORTE s fruktooligosach.30+30</t>
  </si>
  <si>
    <t>911930</t>
  </si>
  <si>
    <t>KL KAL.PERMANGANAS 5 G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</si>
  <si>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</si>
  <si>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</si>
  <si>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</si>
  <si>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</si>
  <si>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</si>
  <si>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</si>
  <si>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116932</t>
  </si>
  <si>
    <t>16932</t>
  </si>
  <si>
    <t>MOXOSTAD 0.4 MG</t>
  </si>
  <si>
    <t>POR TBL FLM30X0.4MG</t>
  </si>
  <si>
    <t>159673</t>
  </si>
  <si>
    <t>59673</t>
  </si>
  <si>
    <t>POR TBL RET50X100MG</t>
  </si>
  <si>
    <t>166030</t>
  </si>
  <si>
    <t>66030</t>
  </si>
  <si>
    <t>ZODAC</t>
  </si>
  <si>
    <t>176690</t>
  </si>
  <si>
    <t>BETAHISTIN ACTAVIS 24 MG</t>
  </si>
  <si>
    <t>POR TBL NOB 60X24MG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</si>
  <si>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</si>
  <si>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</si>
  <si>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</si>
  <si>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</si>
  <si>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</si>
  <si>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</si>
  <si>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</si>
  <si>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INJ SOL 1X10ML</t>
  </si>
  <si>
    <t>190959</t>
  </si>
  <si>
    <t>90959</t>
  </si>
  <si>
    <t>TBL 30X0.5MG</t>
  </si>
  <si>
    <t>101066</t>
  </si>
  <si>
    <t>1066</t>
  </si>
  <si>
    <t>FRAMYKOIN</t>
  </si>
  <si>
    <t>UNG 1X10GM</t>
  </si>
  <si>
    <t>103708</t>
  </si>
  <si>
    <t>3708</t>
  </si>
  <si>
    <t>ZYVOXID</t>
  </si>
  <si>
    <t>INF SOL 10X300ML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</si>
  <si>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</si>
  <si>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</si>
  <si>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</si>
  <si>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</si>
  <si>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</si>
  <si>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</si>
  <si>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</si>
  <si>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</si>
  <si>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183417</t>
  </si>
  <si>
    <t>83417</t>
  </si>
  <si>
    <t>MERONEM</t>
  </si>
  <si>
    <t>192290</t>
  </si>
  <si>
    <t>92290</t>
  </si>
  <si>
    <t>EDICIN 1GM</t>
  </si>
  <si>
    <t>INJ.SICC.1X1GM</t>
  </si>
  <si>
    <t>103902</t>
  </si>
  <si>
    <t>3902</t>
  </si>
  <si>
    <t>POR TBL FLM10X600MG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</si>
  <si>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</si>
  <si>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</si>
  <si>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</si>
  <si>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</si>
  <si>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</si>
  <si>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</si>
  <si>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153922</t>
  </si>
  <si>
    <t>53922</t>
  </si>
  <si>
    <t>CIPHIN PRO INFUSION.200MG/100ML</t>
  </si>
  <si>
    <t>105113</t>
  </si>
  <si>
    <t>5113</t>
  </si>
  <si>
    <t>TARGOCID 400MG</t>
  </si>
  <si>
    <t>INJ SIC 1X400MG+SOL</t>
  </si>
  <si>
    <t>193922</t>
  </si>
  <si>
    <t>93922</t>
  </si>
  <si>
    <t>BENEMICIN 300 MG</t>
  </si>
  <si>
    <t>CPS 100X300MG</t>
  </si>
  <si>
    <t>165484</t>
  </si>
  <si>
    <t>65484</t>
  </si>
  <si>
    <t>CLOTRIMAZOL AL 1%</t>
  </si>
  <si>
    <t>CRM 1X20GM 1%</t>
  </si>
  <si>
    <t>193921</t>
  </si>
  <si>
    <t>93921</t>
  </si>
  <si>
    <t>BENEMICIN 150 MG</t>
  </si>
  <si>
    <t>CPS 100X150MG</t>
  </si>
  <si>
    <t>166036</t>
  </si>
  <si>
    <t>66036</t>
  </si>
  <si>
    <t>MYCOMAX 100</t>
  </si>
  <si>
    <t>CPS 28X100MG</t>
  </si>
  <si>
    <t>164881</t>
  </si>
  <si>
    <t>64881</t>
  </si>
  <si>
    <t>BEROTEC N 100 MCG</t>
  </si>
  <si>
    <t>INH SOL PSS200 DAV</t>
  </si>
  <si>
    <t>169755</t>
  </si>
  <si>
    <t>69755</t>
  </si>
  <si>
    <t>ARDEANUTRISOL G 40</t>
  </si>
  <si>
    <t>INF 1X80ML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</si>
  <si>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</si>
  <si>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</si>
  <si>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</si>
  <si>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</si>
  <si>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</si>
  <si>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</si>
  <si>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</si>
  <si>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840572</t>
  </si>
  <si>
    <t>Sonografický gel Vita 520ml</t>
  </si>
  <si>
    <t>380759</t>
  </si>
  <si>
    <t>80759</t>
  </si>
  <si>
    <t>OPSITE SPRAY 240 ML</t>
  </si>
  <si>
    <t>TRANSPARENTNÍ FILM</t>
  </si>
  <si>
    <t>159622</t>
  </si>
  <si>
    <t>59622</t>
  </si>
  <si>
    <t>AJATIN PROFAR.TINKT.+MECH.ROZP.</t>
  </si>
  <si>
    <t>TCT 1X25ML+ROZPR.</t>
  </si>
  <si>
    <t>140536</t>
  </si>
  <si>
    <t>40536</t>
  </si>
  <si>
    <t>INJ 1X5ML 40MG/ML</t>
  </si>
  <si>
    <t>47256</t>
  </si>
  <si>
    <t>INF SOL 20X100ML-PE</t>
  </si>
  <si>
    <t>101710</t>
  </si>
  <si>
    <t>1710</t>
  </si>
  <si>
    <t>MILURIT 300</t>
  </si>
  <si>
    <t>TBL 30X300MG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</si>
  <si>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</si>
  <si>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</si>
  <si>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</si>
  <si>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</si>
  <si>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</si>
  <si>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</si>
  <si>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</si>
  <si>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</si>
  <si>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</si>
  <si>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</si>
  <si>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</si>
  <si>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</si>
  <si>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104307</t>
  </si>
  <si>
    <t>4307</t>
  </si>
  <si>
    <t>NITRO POHL INFUS.</t>
  </si>
  <si>
    <t>INF 10X10ML/10MG</t>
  </si>
  <si>
    <t>111696</t>
  </si>
  <si>
    <t>11696</t>
  </si>
  <si>
    <t>PLASMALYTE ROZTOK S GLUKOZOU 5%</t>
  </si>
  <si>
    <t>149012</t>
  </si>
  <si>
    <t>49012</t>
  </si>
  <si>
    <t>SOTAHEXAL 80</t>
  </si>
  <si>
    <t>POR TBL NOB 20X80MG</t>
  </si>
  <si>
    <t>156807</t>
  </si>
  <si>
    <t>56807</t>
  </si>
  <si>
    <t>FURORESE 125</t>
  </si>
  <si>
    <t>TBL 30X125MG</t>
  </si>
  <si>
    <t>166555</t>
  </si>
  <si>
    <t>66555</t>
  </si>
  <si>
    <t>MAGNOSOLV</t>
  </si>
  <si>
    <t>GRA 30X6.1GM(SACKY)</t>
  </si>
  <si>
    <t>193746</t>
  </si>
  <si>
    <t>93746</t>
  </si>
  <si>
    <t>HEPARIN LECIVA</t>
  </si>
  <si>
    <t>INJ 1X10ML/50KU</t>
  </si>
  <si>
    <t>395210</t>
  </si>
  <si>
    <t>Aqua Touch Jelly 25x6ml</t>
  </si>
  <si>
    <t>773465</t>
  </si>
  <si>
    <t>Indulona Rakytníková</t>
  </si>
  <si>
    <t>841176</t>
  </si>
  <si>
    <t>Indulona Univerzální 100ml</t>
  </si>
  <si>
    <t>842230</t>
  </si>
  <si>
    <t>Vazelina bílá kosmetic.Valinka  50ml</t>
  </si>
  <si>
    <t>848632</t>
  </si>
  <si>
    <t>125315</t>
  </si>
  <si>
    <t>INJ SOL 12X2ML/100MG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</si>
  <si>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</si>
  <si>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</si>
  <si>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</si>
  <si>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</si>
  <si>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</si>
  <si>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</si>
  <si>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</si>
  <si>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</si>
  <si>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</si>
  <si>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</si>
  <si>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</si>
  <si>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</si>
  <si>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</si>
  <si>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</si>
  <si>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110086</t>
  </si>
  <si>
    <t>10086</t>
  </si>
  <si>
    <t>NEODOLPASSE</t>
  </si>
  <si>
    <t>INF 10X250ML</t>
  </si>
  <si>
    <t>136164</t>
  </si>
  <si>
    <t>ALFUZOSIN MYLAN 10 MG</t>
  </si>
  <si>
    <t>POR TBL PRO 30X10MG</t>
  </si>
  <si>
    <t>159357</t>
  </si>
  <si>
    <t>59357</t>
  </si>
  <si>
    <t>RINGERUV ROZTOK BRAUN</t>
  </si>
  <si>
    <t>INF 10X500ML(LDPE)</t>
  </si>
  <si>
    <t>162315</t>
  </si>
  <si>
    <t>62315</t>
  </si>
  <si>
    <t>BETADINE - zelená</t>
  </si>
  <si>
    <t>LIQ 1X30ML</t>
  </si>
  <si>
    <t>176501</t>
  </si>
  <si>
    <t>IBALGIN DUO EFFECT</t>
  </si>
  <si>
    <t>DRM CRM 1X50GM</t>
  </si>
  <si>
    <t>193724</t>
  </si>
  <si>
    <t>93724</t>
  </si>
  <si>
    <t>INDOMETACIN 100 BERLIN-CHEMIE</t>
  </si>
  <si>
    <t>SUP 10X100MG</t>
  </si>
  <si>
    <t>846023</t>
  </si>
  <si>
    <t>125266</t>
  </si>
  <si>
    <t>DOLGIT KRÉM</t>
  </si>
  <si>
    <t>DRM CRM 1X150GM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</si>
  <si>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</si>
  <si>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</si>
  <si>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</si>
  <si>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</si>
  <si>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</si>
  <si>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</si>
  <si>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</si>
  <si>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98236</t>
  </si>
  <si>
    <t>HYDROGENUHLIČITAN SODNÝ 4.2%(W/V)-BRAUN</t>
  </si>
  <si>
    <t>INF SOL 1X250ML</t>
  </si>
  <si>
    <t>162597</t>
  </si>
  <si>
    <t>62597</t>
  </si>
  <si>
    <t>ENAP I.V.</t>
  </si>
  <si>
    <t>INJ 5X1ML/1.25MG</t>
  </si>
  <si>
    <t>190763</t>
  </si>
  <si>
    <t>90763</t>
  </si>
  <si>
    <t>EBRANTIL I.V.25</t>
  </si>
  <si>
    <t>INJ 5X5ML/25MG</t>
  </si>
  <si>
    <t>394762</t>
  </si>
  <si>
    <t>Ubrousky dět. s klipem Baby wipes Gently 72ks</t>
  </si>
  <si>
    <t>841645</t>
  </si>
  <si>
    <t>DZ Ubrousky dětské vlhčené</t>
  </si>
  <si>
    <t>100392</t>
  </si>
  <si>
    <t>392</t>
  </si>
  <si>
    <t>ATROPIN BIOTIKA 0.5MG</t>
  </si>
  <si>
    <t>705608</t>
  </si>
  <si>
    <t>Indulona A/64 ung.100ml modrá</t>
  </si>
  <si>
    <t>100407</t>
  </si>
  <si>
    <t>407</t>
  </si>
  <si>
    <t>CALCIUM BIOTIKA</t>
  </si>
  <si>
    <t>INJ 10X10ML/1GM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</si>
  <si>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</si>
  <si>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</si>
  <si>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</si>
  <si>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</si>
  <si>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</si>
  <si>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</si>
  <si>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</si>
  <si>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842351</t>
  </si>
  <si>
    <t>Stopangin sol. 250ml</t>
  </si>
  <si>
    <t>845265</t>
  </si>
  <si>
    <t>107935</t>
  </si>
  <si>
    <t>GLYVENOL 400</t>
  </si>
  <si>
    <t>POR CPS MOL 60X400MG</t>
  </si>
  <si>
    <t>146692</t>
  </si>
  <si>
    <t>46692</t>
  </si>
  <si>
    <t>EUTHYROX 75</t>
  </si>
  <si>
    <t>TBL 100X75RG</t>
  </si>
  <si>
    <t>128786</t>
  </si>
  <si>
    <t>28786</t>
  </si>
  <si>
    <t>TOVIAZ 4 MG</t>
  </si>
  <si>
    <t>POR TBL PRO 28X4MG</t>
  </si>
  <si>
    <t>841314</t>
  </si>
  <si>
    <t>MENALIND Ochranná pěna 100ml</t>
  </si>
  <si>
    <t>988330</t>
  </si>
  <si>
    <t>HBF Borová mast 30g</t>
  </si>
  <si>
    <t>102132</t>
  </si>
  <si>
    <t>2132</t>
  </si>
  <si>
    <t>CARDILAN</t>
  </si>
  <si>
    <t>INJ 10X10ML</t>
  </si>
  <si>
    <t>850675</t>
  </si>
  <si>
    <t>Menalind professional tělové mléko 500ml</t>
  </si>
  <si>
    <t>447</t>
  </si>
  <si>
    <t>EPHEDRIN BIOTIKA</t>
  </si>
  <si>
    <t>INJ SOL 10X1ML/50MG</t>
  </si>
  <si>
    <t>110602</t>
  </si>
  <si>
    <t>10602</t>
  </si>
  <si>
    <t>TANTUM VERDE SPRAY</t>
  </si>
  <si>
    <t>ORM SPR 30ML 0.15%</t>
  </si>
  <si>
    <t>987840</t>
  </si>
  <si>
    <t>Bella Happy 64 ks dětské vlhčené ubrousky</t>
  </si>
  <si>
    <t>846024</t>
  </si>
  <si>
    <t>100097</t>
  </si>
  <si>
    <t>VOLTAREN EMULGEL</t>
  </si>
  <si>
    <t>DRM GEL 1X100GM LAM</t>
  </si>
  <si>
    <t>164703</t>
  </si>
  <si>
    <t>64703</t>
  </si>
  <si>
    <t>TANATRIL 5 MG</t>
  </si>
  <si>
    <t>845347</t>
  </si>
  <si>
    <t>Optive gtt.</t>
  </si>
  <si>
    <t>845180</t>
  </si>
  <si>
    <t>100301</t>
  </si>
  <si>
    <t>DUSPATALIN RETARD</t>
  </si>
  <si>
    <t>POR CPS RDR 30X200MG</t>
  </si>
  <si>
    <t>621118</t>
  </si>
  <si>
    <t>Batole dětské vlhčené ubrousky 72ks</t>
  </si>
  <si>
    <t>110252</t>
  </si>
  <si>
    <t>10252</t>
  </si>
  <si>
    <t>CAVINTON FORTE</t>
  </si>
  <si>
    <t>114439</t>
  </si>
  <si>
    <t>14439</t>
  </si>
  <si>
    <t>FOKUSIN</t>
  </si>
  <si>
    <t>POR CPS RDR30X0.4MG</t>
  </si>
  <si>
    <t>128222</t>
  </si>
  <si>
    <t>28222</t>
  </si>
  <si>
    <t>LYRICA 150 MG</t>
  </si>
  <si>
    <t>POR CPSDUR14X150MG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</si>
  <si>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</si>
  <si>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</si>
  <si>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</si>
  <si>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</si>
  <si>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</si>
  <si>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</si>
  <si>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</si>
  <si>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</si>
  <si>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</si>
  <si>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</si>
  <si>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</si>
  <si>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</si>
  <si>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159808</t>
  </si>
  <si>
    <t>59808</t>
  </si>
  <si>
    <t>INJ 10X0.8ML/15.2KU</t>
  </si>
  <si>
    <t>149531</t>
  </si>
  <si>
    <t>49531</t>
  </si>
  <si>
    <t>CONTROLOC I.V.</t>
  </si>
  <si>
    <t>INJ PLV SOL 1X40MG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</si>
  <si>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</si>
  <si>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</si>
  <si>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</si>
  <si>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</si>
  <si>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</si>
  <si>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</si>
  <si>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</si>
  <si>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</si>
  <si>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</si>
  <si>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</si>
  <si>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</si>
  <si>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849151</t>
  </si>
  <si>
    <t>122210</t>
  </si>
  <si>
    <t>APO-FENO</t>
  </si>
  <si>
    <t>POR CPS DUR 30X200MG</t>
  </si>
  <si>
    <t>191922</t>
  </si>
  <si>
    <t>SIOFOR 1000</t>
  </si>
  <si>
    <t>POR TBL FLM 60X1000MG</t>
  </si>
  <si>
    <t>50113006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</si>
  <si>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</si>
  <si>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</si>
  <si>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</si>
  <si>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</si>
  <si>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</si>
  <si>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</si>
  <si>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</si>
  <si>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</si>
  <si>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</si>
  <si>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</si>
  <si>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</si>
  <si>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</si>
  <si>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</si>
  <si>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</si>
  <si>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</si>
  <si>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</si>
  <si>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33750</t>
  </si>
  <si>
    <t>NUTRIDRINK CREME S PŘÍCHUTÍ VANILKOVOU</t>
  </si>
  <si>
    <t>POR SOL 4X125GM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</si>
  <si>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</si>
  <si>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</si>
  <si>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</si>
  <si>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</si>
  <si>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</si>
  <si>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</si>
  <si>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</si>
  <si>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</si>
  <si>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</si>
  <si>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</si>
  <si>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</si>
  <si>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</si>
  <si>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</si>
  <si>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133326</t>
  </si>
  <si>
    <t>33326</t>
  </si>
  <si>
    <t>NUTRIDRINK MULTI FIBRE S VANIL.</t>
  </si>
  <si>
    <t>155947</t>
  </si>
  <si>
    <t>55947</t>
  </si>
  <si>
    <t>OPHTAL LIQ 2X50ML</t>
  </si>
  <si>
    <t>900814</t>
  </si>
  <si>
    <t>KL SOL.FORMAL.K FIXACI TKANI,1000G</t>
  </si>
  <si>
    <t>159358</t>
  </si>
  <si>
    <t>59358</t>
  </si>
  <si>
    <t>INF 10X1000ML(LDPE)</t>
  </si>
  <si>
    <t>920200</t>
  </si>
  <si>
    <t>DZ BRAUNOL 1 L</t>
  </si>
  <si>
    <t>121393</t>
  </si>
  <si>
    <t>21393</t>
  </si>
  <si>
    <t>PATENTBLAU V</t>
  </si>
  <si>
    <t>144328</t>
  </si>
  <si>
    <t>GARAMYCIN SCHWAMM</t>
  </si>
  <si>
    <t>DRM SPO 1X130MG</t>
  </si>
  <si>
    <t>113441</t>
  </si>
  <si>
    <t>13441</t>
  </si>
  <si>
    <t>RINGERŮV ROZTOK VIAFLO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</si>
  <si>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</si>
  <si>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</si>
  <si>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</si>
  <si>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</si>
  <si>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</si>
  <si>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</si>
  <si>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</si>
  <si>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900558</t>
  </si>
  <si>
    <t>KL PERSTERIL 10% 1000G</t>
  </si>
  <si>
    <t>501075</t>
  </si>
  <si>
    <t>IR  NaCl 0,9% 3000 ml vak Bieffe</t>
  </si>
  <si>
    <t>for irrig. 1x3000 ml 15%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</si>
  <si>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</si>
  <si>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</si>
  <si>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</si>
  <si>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</si>
  <si>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</si>
  <si>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</si>
  <si>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</si>
  <si>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</si>
  <si>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</si>
  <si>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</si>
  <si>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</si>
  <si>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enterární výživa</t>
  </si>
  <si>
    <t>1111 - Ortopedická klinika, lůžkové oddělení 29A</t>
  </si>
  <si>
    <t>1113 - Ortoped.klinika, lůžkové odd. 29C (6 lůžek KÚČOCH)</t>
  </si>
  <si>
    <t>1131 - Ortopedická klinika, JIP 29A</t>
  </si>
  <si>
    <t>1112 - Ortopedická klinika, lůžkové oddělení 29B</t>
  </si>
  <si>
    <t>1121 - Ortopedická klinika, ambulance</t>
  </si>
  <si>
    <t>M01AX17 - Nimesulid</t>
  </si>
  <si>
    <t>C07AB02 - Metoprolol</t>
  </si>
  <si>
    <t>A10BA02 - Metformin</t>
  </si>
  <si>
    <t>H03AA01 - Levothyroxin, sodná sůl</t>
  </si>
  <si>
    <t>C07AG02 - Karvedilol</t>
  </si>
  <si>
    <t>N06AB04 - Citalopram</t>
  </si>
  <si>
    <t>J01XA01 - Vankomycin</t>
  </si>
  <si>
    <t>H02AB04 - Methylprednisolon</t>
  </si>
  <si>
    <t>A10BB12 - Glimepirid</t>
  </si>
  <si>
    <t>N02AX02 - Tramadol</t>
  </si>
  <si>
    <t>B01AB06 - Nadroparin</t>
  </si>
  <si>
    <t>R06AE07 - Cetirizin</t>
  </si>
  <si>
    <t>C02AC05 - Moxonidin</t>
  </si>
  <si>
    <t>J01MA01 - Ofloxacin</t>
  </si>
  <si>
    <t>A06AD11 - Laktulóza</t>
  </si>
  <si>
    <t>J02AC01 - Flukonazol</t>
  </si>
  <si>
    <t>C07AB05 - Betaxolol</t>
  </si>
  <si>
    <t>N03AX16 - Pregabalin</t>
  </si>
  <si>
    <t>C07AB07 - Bisoprolol</t>
  </si>
  <si>
    <t>N06BX18 - Vinpocetin</t>
  </si>
  <si>
    <t>A10AB05 - Inzulin aspart</t>
  </si>
  <si>
    <t>V06XX - Potraviny pro zvláštní lékařské účely (PZLÚ)</t>
  </si>
  <si>
    <t>J01CR02 - Amoxicilin a enzymový inhibitor</t>
  </si>
  <si>
    <t>A04AA01 - Ondansetron</t>
  </si>
  <si>
    <t>J01DC02 - Cefuroxim</t>
  </si>
  <si>
    <t>J01DB04 - Cefazolin</t>
  </si>
  <si>
    <t>C08CA01 - Amlodipin</t>
  </si>
  <si>
    <t>J01FF01 - Klindamycin</t>
  </si>
  <si>
    <t>C08CA08 - Nitrendipin</t>
  </si>
  <si>
    <t>J01MA02 - Ciprofloxacin</t>
  </si>
  <si>
    <t>C09AA02 - Enalapril</t>
  </si>
  <si>
    <t>J01XA02 - Teikoplanin</t>
  </si>
  <si>
    <t>C09BB03 - Lisinopril a amlodipin</t>
  </si>
  <si>
    <t>A02BC02 - Pantoprazol</t>
  </si>
  <si>
    <t>M01AC06 - Meloxikam</t>
  </si>
  <si>
    <t>C09CA01 - Losartan</t>
  </si>
  <si>
    <t>N03AX12 - Gabapentin</t>
  </si>
  <si>
    <t>C10AA05 - Atorvastatin</t>
  </si>
  <si>
    <t>N05BA12 - Alprazolam</t>
  </si>
  <si>
    <t>C10AA07 - Rosuvastatin</t>
  </si>
  <si>
    <t>N06AB06 - Sertralin</t>
  </si>
  <si>
    <t>C10AB05 - Fenofibrát</t>
  </si>
  <si>
    <t>N07CA01 - Betahistin</t>
  </si>
  <si>
    <t>C10BX03 - Atorvastatin a amlodipin</t>
  </si>
  <si>
    <t>R06AE09 - Levocetirizin</t>
  </si>
  <si>
    <t>D01BA02 - Terbinafin</t>
  </si>
  <si>
    <t>A02BA02 - Ranitidin</t>
  </si>
  <si>
    <t>G04CA02 - Tamsulosin</t>
  </si>
  <si>
    <t>A02BA02</t>
  </si>
  <si>
    <t>RANITAL 50 MG/2 ML</t>
  </si>
  <si>
    <t>INJ SOL 5X2ML/50MG</t>
  </si>
  <si>
    <t>A06AD11</t>
  </si>
  <si>
    <t>B01AB06</t>
  </si>
  <si>
    <t>C02AC05</t>
  </si>
  <si>
    <t>C07AB05</t>
  </si>
  <si>
    <t>C07AG02</t>
  </si>
  <si>
    <t>CORYOL 6,25 MG</t>
  </si>
  <si>
    <t>POR TBL NOB 30X6.25MG</t>
  </si>
  <si>
    <t>C08CA01</t>
  </si>
  <si>
    <t>C09BB03</t>
  </si>
  <si>
    <t>C09CA01</t>
  </si>
  <si>
    <t>C10AA05</t>
  </si>
  <si>
    <t>SORTIS 20 MG</t>
  </si>
  <si>
    <t>C10BX03</t>
  </si>
  <si>
    <t>CADUET 5 MG/10 MG</t>
  </si>
  <si>
    <t>D01BA02</t>
  </si>
  <si>
    <t>POR TBL NOB 14X250MG I</t>
  </si>
  <si>
    <t>J01CR02</t>
  </si>
  <si>
    <t>AMOKSIKLAV 1 G</t>
  </si>
  <si>
    <t>POR TBL FLM 14X1GM</t>
  </si>
  <si>
    <t>AMOKSIKLAV 1,2 G</t>
  </si>
  <si>
    <t>INJ PLV SOL 5X1.2GM</t>
  </si>
  <si>
    <t>J01DB04</t>
  </si>
  <si>
    <t>INJ PLV SOL 10X1GM</t>
  </si>
  <si>
    <t>J01DC02</t>
  </si>
  <si>
    <t>POR TBL FLM 10X500MG</t>
  </si>
  <si>
    <t>ZINACEF 1,5 G</t>
  </si>
  <si>
    <t>INJ PLV SOL 1X1.5GM</t>
  </si>
  <si>
    <t>J01FF01</t>
  </si>
  <si>
    <t>INJ SOL 1X2ML/300MG</t>
  </si>
  <si>
    <t>INJ SOL 1X4ML/600MG</t>
  </si>
  <si>
    <t>J01MA02</t>
  </si>
  <si>
    <t>M01AX17</t>
  </si>
  <si>
    <t>POR TBL NOB 15X100MG</t>
  </si>
  <si>
    <t>N02AX02</t>
  </si>
  <si>
    <t>POR TBL PRO 30X100MG</t>
  </si>
  <si>
    <t>N03AX12</t>
  </si>
  <si>
    <t>NEURONTIN 300 MG</t>
  </si>
  <si>
    <t>POR CPS DUR 50X300MG</t>
  </si>
  <si>
    <t>N05BA12</t>
  </si>
  <si>
    <t>XANAX 1 MG</t>
  </si>
  <si>
    <t>POR TBL NOB 30X1MG</t>
  </si>
  <si>
    <t>N06AB06</t>
  </si>
  <si>
    <t>ZOLOFT 50 MG</t>
  </si>
  <si>
    <t>POR TBL FLM 28X50MG</t>
  </si>
  <si>
    <t>R06AE09</t>
  </si>
  <si>
    <t>A02BC02</t>
  </si>
  <si>
    <t>POR TBL ENT 28X40MG I</t>
  </si>
  <si>
    <t>A10BB12</t>
  </si>
  <si>
    <t>C07AB07</t>
  </si>
  <si>
    <t>C08CA08</t>
  </si>
  <si>
    <t>C09AA02</t>
  </si>
  <si>
    <t>C10AA07</t>
  </si>
  <si>
    <t>H02AB04</t>
  </si>
  <si>
    <t>DEPO-MEDROL 40 MG/ML</t>
  </si>
  <si>
    <t>INJ SUS 1X1ML/40MG</t>
  </si>
  <si>
    <t>SOLU-MEDROL 40 MG/ML</t>
  </si>
  <si>
    <t>INJ PSO LQF 40MG+1ML</t>
  </si>
  <si>
    <t>H03AA01</t>
  </si>
  <si>
    <t>J01MA01</t>
  </si>
  <si>
    <t>INF SOL 1X100ML/200MG</t>
  </si>
  <si>
    <t>M01AC06</t>
  </si>
  <si>
    <t>POR TBL NOB 20X15MG</t>
  </si>
  <si>
    <t>POR TBL PRO 10X100MG</t>
  </si>
  <si>
    <t>A10AB05</t>
  </si>
  <si>
    <t>MOXOSTAD 0,4 MG</t>
  </si>
  <si>
    <t>POR TBL FLM 30X0.4MG</t>
  </si>
  <si>
    <t>C07AB02</t>
  </si>
  <si>
    <t>BETALOC SR 200 MG</t>
  </si>
  <si>
    <t>POR TBL PRO 30X200MG</t>
  </si>
  <si>
    <t>CIPHIN PRO INFUSIONE 200 MG/100 ML</t>
  </si>
  <si>
    <t>J01XA01</t>
  </si>
  <si>
    <t>EDICIN 1 G</t>
  </si>
  <si>
    <t>INJ PLV SOL 1X1GM</t>
  </si>
  <si>
    <t>J01XA02</t>
  </si>
  <si>
    <t>TARGOCID 400 MG</t>
  </si>
  <si>
    <t>INJ+POR PSO LQF 1X400MG</t>
  </si>
  <si>
    <t>J02AC01</t>
  </si>
  <si>
    <t>POR CPS DUR 28X100MG</t>
  </si>
  <si>
    <t>POR TBL PRO 50X100MG</t>
  </si>
  <si>
    <t>XANAX 0,5 MG</t>
  </si>
  <si>
    <t>POR TBL NOB 30X0.5MG</t>
  </si>
  <si>
    <t>N07CA01</t>
  </si>
  <si>
    <t>R06AE07</t>
  </si>
  <si>
    <t>INJ SUS 1X5ML/200MG</t>
  </si>
  <si>
    <t>A04AA01</t>
  </si>
  <si>
    <t>A10BA02</t>
  </si>
  <si>
    <t>POR TBL FLM 60X500MG</t>
  </si>
  <si>
    <t>INJ SOL 5X1ML/1.25MG</t>
  </si>
  <si>
    <t>C10AB05</t>
  </si>
  <si>
    <t>POR CPS DUR 30X267MG</t>
  </si>
  <si>
    <t>G04CA02</t>
  </si>
  <si>
    <t>POR CPS RDR 30X0.4MG</t>
  </si>
  <si>
    <t>SOLU-MEDROL 62,5 MG/ML</t>
  </si>
  <si>
    <t>INJ PSO LQF 250MG+4ML</t>
  </si>
  <si>
    <t>N03AX16</t>
  </si>
  <si>
    <t>POR CPS DUR 14X150MG</t>
  </si>
  <si>
    <t>N06AB04</t>
  </si>
  <si>
    <t>POR TBL FLM 30X20 MG</t>
  </si>
  <si>
    <t>N06BX18</t>
  </si>
  <si>
    <t>V06XX</t>
  </si>
  <si>
    <t>NUTRIDRINK S PŘÍCHUTÍ KARAMELOVOU</t>
  </si>
  <si>
    <t>NUTRIDRINK MULTI FIBRE S PŘÍCHUTÍ VANILKOVOU</t>
  </si>
  <si>
    <t>DIASIP S PŘÍCHUTÍ JAHODOVOU</t>
  </si>
  <si>
    <t>DIASIP S PŘÍCHUTÍ VANILKOVOU</t>
  </si>
  <si>
    <t>DIASIP S PŘÍCHUTÍ CAPPUCCINO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</si>
  <si>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</si>
  <si>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</si>
  <si>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</si>
  <si>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</si>
  <si>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</si>
  <si>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</si>
  <si>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</si>
  <si>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</si>
  <si>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</si>
  <si>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</si>
  <si>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</si>
  <si>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Buňa Pavol</t>
  </si>
  <si>
    <t>Čech Libor</t>
  </si>
  <si>
    <t>Čechová Ivana</t>
  </si>
  <si>
    <t>Ditmar Rudolf</t>
  </si>
  <si>
    <t>Gallo Jiří</t>
  </si>
  <si>
    <t>Holibka Radomír</t>
  </si>
  <si>
    <t>Jemelík Petr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</si>
  <si>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</si>
  <si>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</si>
  <si>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</si>
  <si>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</si>
  <si>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</si>
  <si>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</si>
  <si>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</si>
  <si>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</si>
  <si>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</si>
  <si>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</si>
  <si>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Šos Zdeněk</t>
  </si>
  <si>
    <t>Špička Jan</t>
  </si>
  <si>
    <t>Uvízl Miroslav</t>
  </si>
  <si>
    <t>Večeřa Marek</t>
  </si>
  <si>
    <t>Chocholáč Dalimil</t>
  </si>
  <si>
    <t>Amoxicilin a enzymový inhibitor</t>
  </si>
  <si>
    <t>Cefuroxim</t>
  </si>
  <si>
    <t>Diazepam</t>
  </si>
  <si>
    <t>DIAZEPAM SLOVAKOFARMA 10 MG</t>
  </si>
  <si>
    <t>POR TBL NOB 20X10MG</t>
  </si>
  <si>
    <t>Hydrogenované námelové alkaloidy</t>
  </si>
  <si>
    <t>91032</t>
  </si>
  <si>
    <t>SECATOXIN FORTE</t>
  </si>
  <si>
    <t>POR GTT SOL 1X25ML</t>
  </si>
  <si>
    <t>Jiná kapiláry stabilizující látky</t>
  </si>
  <si>
    <t>POR TBL ENT 30X20MG</t>
  </si>
  <si>
    <t>202700</t>
  </si>
  <si>
    <t>POR TBL ENT 60X20MG</t>
  </si>
  <si>
    <t>Klindamycin</t>
  </si>
  <si>
    <t>Nadroparin</t>
  </si>
  <si>
    <t>Nimesulid</t>
  </si>
  <si>
    <t>Ofloxacin</t>
  </si>
  <si>
    <t>55636</t>
  </si>
  <si>
    <t>OFLOXIN 200</t>
  </si>
  <si>
    <t>POR TBL FLM 10X200MG</t>
  </si>
  <si>
    <t>Rutosid, kombinace</t>
  </si>
  <si>
    <t>4361</t>
  </si>
  <si>
    <t>ANAVENOL</t>
  </si>
  <si>
    <t>POR TBL OBD 60</t>
  </si>
  <si>
    <t>Sodná sůl metamizolu</t>
  </si>
  <si>
    <t>NOVALGIN TABLETY</t>
  </si>
  <si>
    <t>POR TBL FLM 20X500MG</t>
  </si>
  <si>
    <t>Pomůcky  kompenzační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</si>
  <si>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</si>
  <si>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</si>
  <si>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</si>
  <si>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</si>
  <si>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FRANCOUZSKÁ SPECIÁLNÍ THUASNE W2017</t>
  </si>
  <si>
    <t>VYMĚKČENÁ BERLE, VÝŠKOVĚ NASTAVITELNÁ, NOSNOST 150KG, ODRAZKY</t>
  </si>
  <si>
    <t>Pomůcky ortopedickoprotetické</t>
  </si>
  <si>
    <t>11649</t>
  </si>
  <si>
    <t>ORTÉZA RAMENNÍHO KLOUBU UNIFIX PAN 2.02</t>
  </si>
  <si>
    <t>UNIVERZÁLNÍ PRO PRAVÉ A LEVÉ RAMENO,VELIKOSTI S,M,L</t>
  </si>
  <si>
    <t>140316</t>
  </si>
  <si>
    <t>ORTÉZA KOLENNÍ RIGIDNÍ, ÚHEL 20.</t>
  </si>
  <si>
    <t>KR 005</t>
  </si>
  <si>
    <t>140335</t>
  </si>
  <si>
    <t>BANDÁŽ RAMENNÍ ZÁVĚSNÁ</t>
  </si>
  <si>
    <t>RB 037</t>
  </si>
  <si>
    <t>3956</t>
  </si>
  <si>
    <t>DLAHA KOLENNÍHO KLOUBU FIXAČNÍ</t>
  </si>
  <si>
    <t>S FLEXÍ 20ST.</t>
  </si>
  <si>
    <t>62919</t>
  </si>
  <si>
    <t>ORTÉZA KOLENNÍ FIXAČNÍ S FLEXÍ 20.,PANOPFLEX PAN 7</t>
  </si>
  <si>
    <t>ZADNÍ ANATOMICKY TVAROVANÁ DLAHA A DVĚ BOČNÍ DLAHY VE 20.,VEL.XS,S,M,L,XL</t>
  </si>
  <si>
    <t>78090</t>
  </si>
  <si>
    <t>ORTÉZA BÉRCE A STEHNA POLOHOVATELNÁ ORTEX 010</t>
  </si>
  <si>
    <t>21083</t>
  </si>
  <si>
    <t>DLAHA KOLENNÍHO KLOUBU S FLEXÍ 20ST.TYP 005</t>
  </si>
  <si>
    <t>Tramadol</t>
  </si>
  <si>
    <t>42776</t>
  </si>
  <si>
    <t>TRALGIT SR 150</t>
  </si>
  <si>
    <t>POR TBL PRO 30X150MG</t>
  </si>
  <si>
    <t>140328</t>
  </si>
  <si>
    <t>FIXACE ZÁPĚSTÍ BEZ FIXACE PALCE</t>
  </si>
  <si>
    <t>FZ 030</t>
  </si>
  <si>
    <t>Diosmin, kombinace</t>
  </si>
  <si>
    <t>12895</t>
  </si>
  <si>
    <t>POR GRA SUS 30SÁČ I</t>
  </si>
  <si>
    <t>Amiodaron</t>
  </si>
  <si>
    <t>13767</t>
  </si>
  <si>
    <t>CORDARONE</t>
  </si>
  <si>
    <t>POR TBL NOB 30X200MG</t>
  </si>
  <si>
    <t>Ciprofloxacin</t>
  </si>
  <si>
    <t>Flukonazol</t>
  </si>
  <si>
    <t>Klarithromycin</t>
  </si>
  <si>
    <t>53853</t>
  </si>
  <si>
    <t>KLACID 500</t>
  </si>
  <si>
    <t>POR TBL FLM 14X500MG</t>
  </si>
  <si>
    <t>Rifampicin</t>
  </si>
  <si>
    <t>POR CPS DUR 100X150MG</t>
  </si>
  <si>
    <t>32083</t>
  </si>
  <si>
    <t>TRALGIT GTT.</t>
  </si>
  <si>
    <t>POR GTT SOL 1X10ML</t>
  </si>
  <si>
    <t>42775</t>
  </si>
  <si>
    <t>POR TBL PRO 10X150MG</t>
  </si>
  <si>
    <t>11634</t>
  </si>
  <si>
    <t>SEDAČKA NA VANU 4628 H</t>
  </si>
  <si>
    <t>PLASTOVÁ, ŠÍŘKA 23 CM, NASTAVITELNÁ DLE ŠÍŘKY VANY, PODPŮRNÉ MADLO</t>
  </si>
  <si>
    <t>23914</t>
  </si>
  <si>
    <t>SEDAČKA POD SPRCHU 537 B</t>
  </si>
  <si>
    <t>NASTAVITELNÁ VÝŠKA 49-60CM,PLASTOVÉ HYGIENICKÉ SEDÁTKO</t>
  </si>
  <si>
    <t>23760</t>
  </si>
  <si>
    <t>CHODÍTKO ČTYŘBODOVÉ SKLÁDACÍ 233 ELC</t>
  </si>
  <si>
    <t>PŘEDNÍ KOLEČKA,NASTAVITELNÉ,82,5-91,5CM</t>
  </si>
  <si>
    <t>23865</t>
  </si>
  <si>
    <t>NÁSTAVEC NA WC PŘENOSNÝ 500</t>
  </si>
  <si>
    <t>NASTAVITELNÝ 48-64CM,PLASTOVÝ TOALETNÍ NÁSTAVEC,PODPŮRNÁ KONSTRUKCE S MADLY</t>
  </si>
  <si>
    <t>23937</t>
  </si>
  <si>
    <t>SEDAČKA DO VANY PLASTOVÁ 559</t>
  </si>
  <si>
    <t>VÝŠKA 559-A 15CM, 559-B 20CM,PROTISKLUZOVÉ PŘÍSAVKY</t>
  </si>
  <si>
    <t>23939</t>
  </si>
  <si>
    <t>NÁSTAVEC NA WC PLASTOVÝ 580</t>
  </si>
  <si>
    <t>NASTAVITELNÉ TŘI POLOHY VÝŠKY 5,10,15CM,ODKLOPNÁ MADLA,POKLOP</t>
  </si>
  <si>
    <t>POR TBL FLM 30X500MG</t>
  </si>
  <si>
    <t>140334</t>
  </si>
  <si>
    <t>OBAL PAŽE ZÁVĚSNÝ S ELASTICKOU FIXACÍ</t>
  </si>
  <si>
    <t>ZO 036</t>
  </si>
  <si>
    <t>11662</t>
  </si>
  <si>
    <t>ORTÉZA PRSTŮ RUKY PAN 5.04</t>
  </si>
  <si>
    <t>S DLAHOU, VELIKOST S,M,L, UNIVERZÁLNÍ PRO PRAVOU A LEVOU RUKU</t>
  </si>
  <si>
    <t>11661</t>
  </si>
  <si>
    <t>ORTÉZA PALCE RUKY PAN 5.03</t>
  </si>
  <si>
    <t>S DLAHOU, VELIKOST S,M,L, UNIVERZÁLNÍ PRO PRAVÝ A LEVÝ PALEC</t>
  </si>
  <si>
    <t>140336</t>
  </si>
  <si>
    <t>FIXACE RAMENNÍHO PLETENCE</t>
  </si>
  <si>
    <t>FD 038</t>
  </si>
  <si>
    <t>Aciklovir</t>
  </si>
  <si>
    <t>POR TBL NOB 25X200MG</t>
  </si>
  <si>
    <t>13705</t>
  </si>
  <si>
    <t>ZOVIRAX 800 MG</t>
  </si>
  <si>
    <t>POR TBL NOB 35X800MG</t>
  </si>
  <si>
    <t>Diklofenak</t>
  </si>
  <si>
    <t>89024</t>
  </si>
  <si>
    <t>DICLOFENAC AL 50</t>
  </si>
  <si>
    <t>POR TBL FLM 20X50MG</t>
  </si>
  <si>
    <t>Klotrimazol</t>
  </si>
  <si>
    <t>63749</t>
  </si>
  <si>
    <t>ZÁVĚS RAMENNÍ</t>
  </si>
  <si>
    <t>Magnesium-laktát</t>
  </si>
  <si>
    <t>184525</t>
  </si>
  <si>
    <t>MAGNESII LACTICI 0,5 TBL. MEDICAMENTA</t>
  </si>
  <si>
    <t>POR TBL NOB 20X0.5GM</t>
  </si>
  <si>
    <t>ORTÉZA HLEZNA S PELOTAMI PAN 8.01</t>
  </si>
  <si>
    <t>ROZEPINATELNÁ,SE TŘEMI DLAHAMI,VEL. S,M,L,XL, UNIV. P-L</t>
  </si>
  <si>
    <t>17992</t>
  </si>
  <si>
    <t>POR TBL NOB 100X0.5GM</t>
  </si>
  <si>
    <t>Rivaroxaban</t>
  </si>
  <si>
    <t>500714</t>
  </si>
  <si>
    <t>Tramadol, kombinace</t>
  </si>
  <si>
    <t>17926</t>
  </si>
  <si>
    <t>ZALDIAR</t>
  </si>
  <si>
    <t>39710</t>
  </si>
  <si>
    <t>DLAHA PRO FIXACI PRSTŮ RUKY TYP A</t>
  </si>
  <si>
    <t>VELIKOST A3</t>
  </si>
  <si>
    <t>23883</t>
  </si>
  <si>
    <t>NÁSTAVEC NA WC PLASTOVÝ 508 A</t>
  </si>
  <si>
    <t>VÝŠKA 15CM</t>
  </si>
  <si>
    <t>23915</t>
  </si>
  <si>
    <t>SEDAČKA DO SPRCHY SKLOPNÁ 538</t>
  </si>
  <si>
    <t>PLASTOVÉ HYGIENICKÉ SEDÁTKO</t>
  </si>
  <si>
    <t>Zolpidem</t>
  </si>
  <si>
    <t>16285</t>
  </si>
  <si>
    <t>STILNOX</t>
  </si>
  <si>
    <t>11799</t>
  </si>
  <si>
    <t>NÁSTAVEC NA WC VT 1840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</si>
  <si>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</si>
  <si>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</si>
  <si>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</si>
  <si>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</si>
  <si>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</si>
  <si>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</si>
  <si>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</si>
  <si>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</si>
  <si>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</si>
  <si>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</si>
  <si>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15612</t>
  </si>
  <si>
    <t>DRM GEL 1X50GM</t>
  </si>
  <si>
    <t>Erdostein</t>
  </si>
  <si>
    <t>87076</t>
  </si>
  <si>
    <t>ERDOMED</t>
  </si>
  <si>
    <t>POR CPS DUR 20X300MG</t>
  </si>
  <si>
    <t>Glukosamin</t>
  </si>
  <si>
    <t>59645</t>
  </si>
  <si>
    <t>DONA</t>
  </si>
  <si>
    <t>POR PLV SOL 1X20SÁČKŮ</t>
  </si>
  <si>
    <t>Chondroitin-sulfát</t>
  </si>
  <si>
    <t>14822</t>
  </si>
  <si>
    <t>CONDROSULF 800</t>
  </si>
  <si>
    <t>POR TBL OBD 90X800MG</t>
  </si>
  <si>
    <t>14824</t>
  </si>
  <si>
    <t>POR GRA 90X4GM/800MG</t>
  </si>
  <si>
    <t>Kyselina alendronová a cholekalciferol</t>
  </si>
  <si>
    <t>29955</t>
  </si>
  <si>
    <t>FOSAVANCE 70 MG/5600 IU</t>
  </si>
  <si>
    <t>POR TBL NOB 12</t>
  </si>
  <si>
    <t>Organo-heparinoid</t>
  </si>
  <si>
    <t>HEPAROID LÉČIVA</t>
  </si>
  <si>
    <t>DRM CRM 1X30GM</t>
  </si>
  <si>
    <t>84262</t>
  </si>
  <si>
    <t>POR GTT SOL 1X96ML</t>
  </si>
  <si>
    <t>Obuv ortopedická</t>
  </si>
  <si>
    <t>971</t>
  </si>
  <si>
    <t>VLOŽKY ORTOPEDICKÉ-SPECIÁLNÍ</t>
  </si>
  <si>
    <t>80%</t>
  </si>
  <si>
    <t>Obvazový materiál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</si>
  <si>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</si>
  <si>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</si>
  <si>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</si>
  <si>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</si>
  <si>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</si>
  <si>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</si>
  <si>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Pomůcky dále nespecifikované,paruky</t>
  </si>
  <si>
    <t>93329</t>
  </si>
  <si>
    <t>ROZTOK ELASTOVISKOZNÍ SYNOCROM FORTE</t>
  </si>
  <si>
    <t>INJ.3X2ML (2% ROZTOK NATRIUM HYALURONÁTU),HRAZENY 3 APLIKACE DO 1 KLOUBU/6MĚS.</t>
  </si>
  <si>
    <t>93433</t>
  </si>
  <si>
    <t>ROZTOK VISKOELASTICKÝ ERECTUS</t>
  </si>
  <si>
    <t>INJ 1X2ML,HRAZENY 3 APLIKACE DO 1 KLOUBU/6 MĚS.</t>
  </si>
  <si>
    <t>11807</t>
  </si>
  <si>
    <t>ORTÉZA KRČNÍ LÍMEC ORTEL C1</t>
  </si>
  <si>
    <t>ANATOM.TVAROVANÝ,FIXAČNÍ PÁSKA NA SUCHÝ ZIP</t>
  </si>
  <si>
    <t>19007</t>
  </si>
  <si>
    <t>ORTÉZA ZÁPĚSTÍ DYNASTAB 7040-7041</t>
  </si>
  <si>
    <t>DYNASTAB 7040-7041 ORTÉZA S DLAHOU</t>
  </si>
  <si>
    <t>21988</t>
  </si>
  <si>
    <t>ORTÉZA KOLENNÍ NEOPRÉNOVÁ ROZEPÍNACÍ SNÍŽEK 101C</t>
  </si>
  <si>
    <t>VEL.OBV.KOLENA S-35-36CM,M-37-38CM,L-39-40CM,XL-41-42CM,XXL-43-44CM</t>
  </si>
  <si>
    <t>23204</t>
  </si>
  <si>
    <t>ORTÉZA KOLENNÍHO KLOUBU</t>
  </si>
  <si>
    <t>KRÁTKÁ LÉČEBNÁ S KLOUBEM</t>
  </si>
  <si>
    <t>78945</t>
  </si>
  <si>
    <t>ORTÉZA KOLENNÍ GENUMEDI</t>
  </si>
  <si>
    <t>93655</t>
  </si>
  <si>
    <t>ORTÉZA KOLENNÍ</t>
  </si>
  <si>
    <t>PROTECT.ST PRO</t>
  </si>
  <si>
    <t>93903</t>
  </si>
  <si>
    <t>BANDÁŽ KOLENNÍ ÚPLETOVÁ AKTIVNÍ</t>
  </si>
  <si>
    <t>ORTEX 04K</t>
  </si>
  <si>
    <t>93170</t>
  </si>
  <si>
    <t>ORTÉZA HLEZNA RIGIDNÍ</t>
  </si>
  <si>
    <t>PROTECT.WALKER BOOT</t>
  </si>
  <si>
    <t>Diacerein</t>
  </si>
  <si>
    <t>21668</t>
  </si>
  <si>
    <t>ARTRODAR</t>
  </si>
  <si>
    <t>POR CPS DUR 30X50MG</t>
  </si>
  <si>
    <t>125122</t>
  </si>
  <si>
    <t>APO-DICLO SR 100</t>
  </si>
  <si>
    <t>POR TBL RET 100X100MG</t>
  </si>
  <si>
    <t>16580</t>
  </si>
  <si>
    <t>DOLMINA GEL</t>
  </si>
  <si>
    <t>DRM GEL 1X100GM</t>
  </si>
  <si>
    <t>46621</t>
  </si>
  <si>
    <t>UNO</t>
  </si>
  <si>
    <t>POR TBL RET 20X150MG</t>
  </si>
  <si>
    <t>46623</t>
  </si>
  <si>
    <t>POR TBL RET 100X150MG</t>
  </si>
  <si>
    <t>132546</t>
  </si>
  <si>
    <t>132547</t>
  </si>
  <si>
    <t>132647</t>
  </si>
  <si>
    <t>132634</t>
  </si>
  <si>
    <t>Enoxaparin</t>
  </si>
  <si>
    <t>115402</t>
  </si>
  <si>
    <t>CLEXANE</t>
  </si>
  <si>
    <t>INJ SOL ISP 10X0.6ML/6KU</t>
  </si>
  <si>
    <t>Hořčík (různé sole v kombinaci)</t>
  </si>
  <si>
    <t>POR GRA SOL 30</t>
  </si>
  <si>
    <t>14821</t>
  </si>
  <si>
    <t>POR TBL OBD 30X800MG</t>
  </si>
  <si>
    <t>14823</t>
  </si>
  <si>
    <t>POR GRA 30X4GM/800MG</t>
  </si>
  <si>
    <t>Indometacin</t>
  </si>
  <si>
    <t>RCT SUP 10X100MG</t>
  </si>
  <si>
    <t>Jiná antihistaminika pro systémovou aplikaci</t>
  </si>
  <si>
    <t>POR TBL NOB 20X2MG</t>
  </si>
  <si>
    <t>202701</t>
  </si>
  <si>
    <t>POR TBL ENT 90X20MG</t>
  </si>
  <si>
    <t>Kyselina acetylsalicylová</t>
  </si>
  <si>
    <t>188850</t>
  </si>
  <si>
    <t>STACYL 100 MG ENTEROSOLVENTNÍ TABLETY</t>
  </si>
  <si>
    <t>POR TBL ENT 100X100MG I</t>
  </si>
  <si>
    <t>Kyselina tiaprofenová</t>
  </si>
  <si>
    <t>96484</t>
  </si>
  <si>
    <t>SURGAM LÉČIVA</t>
  </si>
  <si>
    <t>POR TBL NOB 20X300MG</t>
  </si>
  <si>
    <t>Meloxikam</t>
  </si>
  <si>
    <t>112561</t>
  </si>
  <si>
    <t>POR TBL NOB 30X15MG</t>
  </si>
  <si>
    <t>12893</t>
  </si>
  <si>
    <t>POR TBL NOB 60X100MG</t>
  </si>
  <si>
    <t>POR GRA SUS 15SÁČ I</t>
  </si>
  <si>
    <t>Perindopril</t>
  </si>
  <si>
    <t>101211</t>
  </si>
  <si>
    <t>POR TBL FLM 90X5MG</t>
  </si>
  <si>
    <t>Trandolapril a verapamil</t>
  </si>
  <si>
    <t>14695</t>
  </si>
  <si>
    <t>TARKA 180/2 MG TBL.</t>
  </si>
  <si>
    <t>POR TBL RET 98</t>
  </si>
  <si>
    <t>Vápník, kombinace s vitaminem D a/nebo jinými léčivy</t>
  </si>
  <si>
    <t>189079</t>
  </si>
  <si>
    <t>CALCICHEW D3 LEMON 400 IU</t>
  </si>
  <si>
    <t>POR TBL MND 60</t>
  </si>
  <si>
    <t>189081</t>
  </si>
  <si>
    <t>POR TBL MND 100</t>
  </si>
  <si>
    <t>16286</t>
  </si>
  <si>
    <t>132619</t>
  </si>
  <si>
    <t>960</t>
  </si>
  <si>
    <t>OBUV STANDARDNÍ-ORTOPEDICKÉ ÚPRAVY</t>
  </si>
  <si>
    <t>969</t>
  </si>
  <si>
    <t>VLOŽKY ORTOPEDICKÉ-INDIVIDUÁLNÍ</t>
  </si>
  <si>
    <t>PŘÍSPĚVEK POJIŠŤOVNY DO VÝŠE</t>
  </si>
  <si>
    <t>964</t>
  </si>
  <si>
    <t>OBUV ORTOPEDICKÁ-SLOŽITĚJŠÍ-INDIV.ZHOTOVOVANÁ</t>
  </si>
  <si>
    <t>90%</t>
  </si>
  <si>
    <t>23886</t>
  </si>
  <si>
    <t>NÁSTAVEC NA WC PLASTOVÝ 508 B</t>
  </si>
  <si>
    <t>VÝŠKA 10CM</t>
  </si>
  <si>
    <t>78982</t>
  </si>
  <si>
    <t>SEDAČKA NA VANU VT 1820</t>
  </si>
  <si>
    <t>NASTAVITELNÁ ŠÍŘKA,NOSNOST 190KG</t>
  </si>
  <si>
    <t>11874</t>
  </si>
  <si>
    <t>ORTÉZA ZÁPĚSTÍ MODEL 450</t>
  </si>
  <si>
    <t>HLINÍKOVÁ DLAHA NA PALEC</t>
  </si>
  <si>
    <t>23642</t>
  </si>
  <si>
    <t>ORTÉZA KOLENNÍ S KOVOVÝMI DLAHAMI</t>
  </si>
  <si>
    <t>DRYTEX ECONOMY HINGED KNEE SUPPORT- S DVOUOSÝM KLOUBEM (0670)</t>
  </si>
  <si>
    <t>93815</t>
  </si>
  <si>
    <t>PROTECT.ST</t>
  </si>
  <si>
    <t>93884</t>
  </si>
  <si>
    <t>PÁS BEDERNÍ LOMBASKIN 0870</t>
  </si>
  <si>
    <t>EXTRA TENKÝ BEDERNÍ PÁS S PEVNÝMI VÝZTUHAMI</t>
  </si>
  <si>
    <t>78954</t>
  </si>
  <si>
    <t>ORTÉZA BEDRNÍ S VÝZTUHAMI - TYP 411</t>
  </si>
  <si>
    <t>93080</t>
  </si>
  <si>
    <t>ORTÉZA RAMENNÍ 1072</t>
  </si>
  <si>
    <t>PRODYŠNÝ NEOPRÉN S BAVL.VYPODLOŽ., 4 VELIKOSTI, BÉŽOVÝ</t>
  </si>
  <si>
    <t>949</t>
  </si>
  <si>
    <t>ORTÉZA-DĚTSKÁ DO 18TI LET-STANDARDNÍ</t>
  </si>
  <si>
    <t>S KONSTR.ZÁKL.Z PEV.MAT.(PE,LAMINÁT,KOV)ZHOTOV.NA PODKLADĚ SEJMUTÍ MĚR.PODKLADŮ</t>
  </si>
  <si>
    <t>Avokádový a sójový olej, nezmýdelnitelné</t>
  </si>
  <si>
    <t>49688</t>
  </si>
  <si>
    <t>PIASCLEDINE 300</t>
  </si>
  <si>
    <t>POR CPS DUR 30</t>
  </si>
  <si>
    <t>Citalopram</t>
  </si>
  <si>
    <t>17433</t>
  </si>
  <si>
    <t>POR TBL FLM 60X20 MG</t>
  </si>
  <si>
    <t>Dihydrokodein</t>
  </si>
  <si>
    <t>41790</t>
  </si>
  <si>
    <t>DHC CONTINUS 60 MG</t>
  </si>
  <si>
    <t>POR TBL RET 20X60MG</t>
  </si>
  <si>
    <t>67550</t>
  </si>
  <si>
    <t>ALMIRAL GEL</t>
  </si>
  <si>
    <t>DRM GEL 1X250GM</t>
  </si>
  <si>
    <t>75632</t>
  </si>
  <si>
    <t>DICLOFENAC AL RETARD</t>
  </si>
  <si>
    <t>POR TBL RET 50X100MG</t>
  </si>
  <si>
    <t>46622</t>
  </si>
  <si>
    <t>POR TBL RET 50X150MG</t>
  </si>
  <si>
    <t>Ibuprofen</t>
  </si>
  <si>
    <t>11063</t>
  </si>
  <si>
    <t>IBALGIN 600</t>
  </si>
  <si>
    <t>POR TBL FLM 30X600MG</t>
  </si>
  <si>
    <t>11064</t>
  </si>
  <si>
    <t>POR TBL FLM 100X600MG</t>
  </si>
  <si>
    <t>Jiná antibiotika pro lokální aplikaci</t>
  </si>
  <si>
    <t>DRM UNG 1X10GM</t>
  </si>
  <si>
    <t>Kodein</t>
  </si>
  <si>
    <t>56993</t>
  </si>
  <si>
    <t>CODEIN SLOVAKOFARMA 30 MG</t>
  </si>
  <si>
    <t>POR TBL NOB 10X30MG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</si>
  <si>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</si>
  <si>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</si>
  <si>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</si>
  <si>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</si>
  <si>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</si>
  <si>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</si>
  <si>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</si>
  <si>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101833</t>
  </si>
  <si>
    <t>TEVANEL 35 MG</t>
  </si>
  <si>
    <t>POR TBL FLM 12X35MG</t>
  </si>
  <si>
    <t>Levocetirizin</t>
  </si>
  <si>
    <t>124346</t>
  </si>
  <si>
    <t>Losartan a diuretika</t>
  </si>
  <si>
    <t>104713</t>
  </si>
  <si>
    <t>LORISTA H 50 MG/12,5 MG</t>
  </si>
  <si>
    <t>POR TBL FLM 98X50/12.5MG</t>
  </si>
  <si>
    <t>150980</t>
  </si>
  <si>
    <t>MELOXICAM MYLAN 15 MG</t>
  </si>
  <si>
    <t>Pentoxifylin</t>
  </si>
  <si>
    <t>50768</t>
  </si>
  <si>
    <t>AGAPURIN SR 600</t>
  </si>
  <si>
    <t>POR TBL PRO 20X600MG</t>
  </si>
  <si>
    <t>12687</t>
  </si>
  <si>
    <t>TRAMAL RETARD TABLETY 100 MG</t>
  </si>
  <si>
    <t>164888</t>
  </si>
  <si>
    <t>CALTRATE 600 MG/400 IU D3 POTAHOVANÁ TABLETA</t>
  </si>
  <si>
    <t>POR TBL FLM 90</t>
  </si>
  <si>
    <t>189078</t>
  </si>
  <si>
    <t>POR TBL MND 50</t>
  </si>
  <si>
    <t>189088</t>
  </si>
  <si>
    <t>189098</t>
  </si>
  <si>
    <t>CALCICHEW D3 LEMON 800 IU</t>
  </si>
  <si>
    <t>99808</t>
  </si>
  <si>
    <t>BIOMIN H</t>
  </si>
  <si>
    <t>POR PLV 60XSÁČ</t>
  </si>
  <si>
    <t>189080</t>
  </si>
  <si>
    <t>POR TBL MND 90</t>
  </si>
  <si>
    <t>23904</t>
  </si>
  <si>
    <t>SEDAČKA DO VANY ZÁVĚSNÁ 530 P</t>
  </si>
  <si>
    <t>PLASTOVÉ SEDÁTKO,NASTAVITELNÁ DLE ŠÍŘKY VANY</t>
  </si>
  <si>
    <t>23902</t>
  </si>
  <si>
    <t>SEDAČKA NA VANU 528</t>
  </si>
  <si>
    <t>PLASTOVÁ,ŠÍŘKA 25CM,NASTAVITELNÁ DLE ŠÍŘKY VANY</t>
  </si>
  <si>
    <t>93328</t>
  </si>
  <si>
    <t>INJ.1X2ML (2% ROZTOK NATRIUM HYALURONÁTU),HRAZENY 3 APLIKACE DO 1 KLOUBU/6 MĚS.</t>
  </si>
  <si>
    <t>78911</t>
  </si>
  <si>
    <t>PÁSKA EPIKONDYLÁRNÍ - TYP 202</t>
  </si>
  <si>
    <t>VELIKOSTI M,L</t>
  </si>
  <si>
    <t>78917</t>
  </si>
  <si>
    <t>BANDÁŽ ZÁPĚSTÍ BUMERANG - TYP 308</t>
  </si>
  <si>
    <t>UNIVERZÁLNÍ VELIKOST</t>
  </si>
  <si>
    <t>78942</t>
  </si>
  <si>
    <t>BANDÁŽ ACHILOVKY ACHIMED</t>
  </si>
  <si>
    <t>93987</t>
  </si>
  <si>
    <t>ORTÉZA KOLENNÍ GENUMEDI PLUS</t>
  </si>
  <si>
    <t>BANDÁŽ KOLENE SE ZPEVNĚNÍM POD KOLENEM A NA STEHNĚ</t>
  </si>
  <si>
    <t>78807</t>
  </si>
  <si>
    <t>ORTÉZA PALCE ORTEX 020</t>
  </si>
  <si>
    <t>FIXACE KLOUBU PALCE</t>
  </si>
  <si>
    <t>78941</t>
  </si>
  <si>
    <t>BANDÁŽ HLEZENNÍ LEVAMED</t>
  </si>
  <si>
    <t>12002</t>
  </si>
  <si>
    <t>BANDÁŽ NOČNÍ HALLUX VALGUS ORTEX 024</t>
  </si>
  <si>
    <t>Fentermin</t>
  </si>
  <si>
    <t>97374</t>
  </si>
  <si>
    <t>ADIPEX RETARD</t>
  </si>
  <si>
    <t>POR CPS RML 100X15MG</t>
  </si>
  <si>
    <t>5250</t>
  </si>
  <si>
    <t>VLOŽKY ORTOPEDICKÉ DĚTSKÉ-INDIVIDUÁLNÍ</t>
  </si>
  <si>
    <t>93482</t>
  </si>
  <si>
    <t>LŮŽKO POLOHOVACÍ ELEKTRICKÉ CASA CLASSIC LIGHT</t>
  </si>
  <si>
    <t>POJÍZDNÉ, VÝŠKOVĚ NASTAVITELNÉ, VYBAVENÍ: HRAZDA, HRAZDIČKA, POSTRANICE</t>
  </si>
  <si>
    <t>62685</t>
  </si>
  <si>
    <t>MATRACE ANTIDEKUBITNÍ CASACARE 1</t>
  </si>
  <si>
    <t>PU PĚNA,ROZMĚR 90X197X12CM,PROŘEZÁVANÝ POVRCH,PAROPRODYŠNÝ A OMYVATELNÝ POTAH</t>
  </si>
  <si>
    <t>191729</t>
  </si>
  <si>
    <t>Alprazolam</t>
  </si>
  <si>
    <t>Butamirát</t>
  </si>
  <si>
    <t>14725</t>
  </si>
  <si>
    <t>TUSSIN</t>
  </si>
  <si>
    <t>Cetirizin</t>
  </si>
  <si>
    <t>66029</t>
  </si>
  <si>
    <t>169278</t>
  </si>
  <si>
    <t>Ergokalciferol</t>
  </si>
  <si>
    <t>353</t>
  </si>
  <si>
    <t>VITAMIN D SLOVAKOFARMA</t>
  </si>
  <si>
    <t>POR CPS MOL 1X300KU</t>
  </si>
  <si>
    <t>55759</t>
  </si>
  <si>
    <t>PAMYCON NA PŘÍPRAVU KAPEK</t>
  </si>
  <si>
    <t>DRM PLV SOL 1X1LAH</t>
  </si>
  <si>
    <t>201971</t>
  </si>
  <si>
    <t>DRM PLV SOL 1X10LAH</t>
  </si>
  <si>
    <t>88</t>
  </si>
  <si>
    <t>CODEIN SLOVAKOFARMA 15 MG</t>
  </si>
  <si>
    <t>POR TBL NOB 10X15MG</t>
  </si>
  <si>
    <t>99295</t>
  </si>
  <si>
    <t>ANOPYRIN 100 MG</t>
  </si>
  <si>
    <t>POR TBL NOB 2X10X100MG</t>
  </si>
  <si>
    <t>200214</t>
  </si>
  <si>
    <t>POR TBL NOB 56X100MG</t>
  </si>
  <si>
    <t>Lornoxikam</t>
  </si>
  <si>
    <t>119899</t>
  </si>
  <si>
    <t>XEFO RAPID 8 MG</t>
  </si>
  <si>
    <t>POR TBL FLM 30X8MG</t>
  </si>
  <si>
    <t>119898</t>
  </si>
  <si>
    <t>POR TBL FLM 20X8MG</t>
  </si>
  <si>
    <t>Trypsin, kombinace</t>
  </si>
  <si>
    <t>96405</t>
  </si>
  <si>
    <t>WOBENZYM</t>
  </si>
  <si>
    <t>POR TBL ENT 200</t>
  </si>
  <si>
    <t>189076</t>
  </si>
  <si>
    <t>POR TBL MND 20</t>
  </si>
  <si>
    <t>132642</t>
  </si>
  <si>
    <t>19250</t>
  </si>
  <si>
    <t>HŮL BERLOVÁ STAVITELNÁ HS 95</t>
  </si>
  <si>
    <t>PLASTOVÁ NEBO DŘEVĚNÁ RUČKA</t>
  </si>
  <si>
    <t>93178</t>
  </si>
  <si>
    <t>ROZTOK ELASTOVISKOZNÍ RENEHAVIS,LMW/HMW NATRIUM HY</t>
  </si>
  <si>
    <t>DVOUKOMOROVÁ INJ.1X(2,2%LMW+1%HMW),HRAZENA 1-3 APLIKACE DO 1 KLOUBU/6 MĚS.</t>
  </si>
  <si>
    <t>140276</t>
  </si>
  <si>
    <t>PÁS BEDERNÍ LUMBAFORTE S VÝZTUHAMI</t>
  </si>
  <si>
    <t>PROTECT.LUMBAFORTE-PÁS BEDERNÍ PRODYŠNÝ</t>
  </si>
  <si>
    <t>78145</t>
  </si>
  <si>
    <t>NÁKRČNÍK ANATOMICKÝ SNÍŽEK 109C</t>
  </si>
  <si>
    <t>VEL.DÉLKA 45 A 50CM, VÝŠKA 7,8,9,10CM</t>
  </si>
  <si>
    <t>78930</t>
  </si>
  <si>
    <t>PÁSKA PERONEÁLNÍ - TYP 702</t>
  </si>
  <si>
    <t>PÁSKA PERONEÁLNÍ, KRÁTKÁ, DLOUHÁ</t>
  </si>
  <si>
    <t>11772</t>
  </si>
  <si>
    <t>ORTÉZA KOLENNÍ 20 ST. TYP 04406</t>
  </si>
  <si>
    <t>200530</t>
  </si>
  <si>
    <t>AUGMENTIN 1 G</t>
  </si>
  <si>
    <t>POR TBL FLM 24X1GM</t>
  </si>
  <si>
    <t>Antiagregancia kromě heparinu, kombinace</t>
  </si>
  <si>
    <t>57364</t>
  </si>
  <si>
    <t>AGGRENOX</t>
  </si>
  <si>
    <t>POR CPS RDR 60</t>
  </si>
  <si>
    <t>Atorvastatin</t>
  </si>
  <si>
    <t>Celekoxib</t>
  </si>
  <si>
    <t>85024</t>
  </si>
  <si>
    <t>CELEBREX 100 MG</t>
  </si>
  <si>
    <t>POR CPS DUR 100X100MG I</t>
  </si>
  <si>
    <t>10543</t>
  </si>
  <si>
    <t>DRM GEL 1X100ML PUMPA</t>
  </si>
  <si>
    <t>125121</t>
  </si>
  <si>
    <t>POR TBL RET 30X100MG</t>
  </si>
  <si>
    <t>16031</t>
  </si>
  <si>
    <t>VOLTAREN 50</t>
  </si>
  <si>
    <t>POR TBL ENT 20X50MG</t>
  </si>
  <si>
    <t>75633</t>
  </si>
  <si>
    <t>107922</t>
  </si>
  <si>
    <t>APO-DICLO 50 MG</t>
  </si>
  <si>
    <t>POR TBL ENT 30X50MG</t>
  </si>
  <si>
    <t>201992</t>
  </si>
  <si>
    <t>POR TBL FLM 120X500MG</t>
  </si>
  <si>
    <t>Dosulepin</t>
  </si>
  <si>
    <t>77047</t>
  </si>
  <si>
    <t>PROTHIADEN 75</t>
  </si>
  <si>
    <t>POR TBL FLM 30X75MG</t>
  </si>
  <si>
    <t>32076</t>
  </si>
  <si>
    <t>IBALGIN 200</t>
  </si>
  <si>
    <t>POR TBL FLM 12X200MG</t>
  </si>
  <si>
    <t>32544</t>
  </si>
  <si>
    <t>KLACID SR</t>
  </si>
  <si>
    <t>POR TBL RET 10X500MG-DOUBLE BL</t>
  </si>
  <si>
    <t>32546</t>
  </si>
  <si>
    <t>POR TBL RET 14X500MG-DOUBLE BL</t>
  </si>
  <si>
    <t>Kyselina alendronová</t>
  </si>
  <si>
    <t>41671</t>
  </si>
  <si>
    <t>ALENDRONATE-TEVA 70 MG</t>
  </si>
  <si>
    <t>POR TBL NOB 12X70MG</t>
  </si>
  <si>
    <t>TBL.MAGNESII LACTICI 0,5 GLO</t>
  </si>
  <si>
    <t>POR TBL NOB 100X500MG</t>
  </si>
  <si>
    <t>21275</t>
  </si>
  <si>
    <t>MELOBAX 15 MG TABLETY</t>
  </si>
  <si>
    <t>21266</t>
  </si>
  <si>
    <t>POR TBL NOB 14X15MG</t>
  </si>
  <si>
    <t>12896</t>
  </si>
  <si>
    <t>POR GRA SUS 60SÁČ</t>
  </si>
  <si>
    <t>32845</t>
  </si>
  <si>
    <t>POR GRA SUS 3SÁČ I</t>
  </si>
  <si>
    <t>66044</t>
  </si>
  <si>
    <t>AULIN GEL</t>
  </si>
  <si>
    <t>DRM GEL 1X30GM/900MG</t>
  </si>
  <si>
    <t>Promethazin</t>
  </si>
  <si>
    <t>122197</t>
  </si>
  <si>
    <t>PROTHAZIN</t>
  </si>
  <si>
    <t>POR TBL FLM 20X25MG</t>
  </si>
  <si>
    <t>Tetrazepam</t>
  </si>
  <si>
    <t>57780</t>
  </si>
  <si>
    <t>MYOLASTAN</t>
  </si>
  <si>
    <t>Tizanidin</t>
  </si>
  <si>
    <t>16050</t>
  </si>
  <si>
    <t>16052</t>
  </si>
  <si>
    <t>SIRDALUD 4 MG</t>
  </si>
  <si>
    <t>POR TBL NOB 30X4MG</t>
  </si>
  <si>
    <t>57793</t>
  </si>
  <si>
    <t>TRAMAL KAPKY 100 MG/1 ML</t>
  </si>
  <si>
    <t>201133</t>
  </si>
  <si>
    <t>Uhličitan vápenatý</t>
  </si>
  <si>
    <t>137119</t>
  </si>
  <si>
    <t>CALCIUM 500 MG PHARMAVIT</t>
  </si>
  <si>
    <t>POR TBL EFF 20X500MG</t>
  </si>
  <si>
    <t>169675</t>
  </si>
  <si>
    <t>57610</t>
  </si>
  <si>
    <t>KOMBI-KALZ 1000/880</t>
  </si>
  <si>
    <t>POR GRA SOL 30-SÁČ</t>
  </si>
  <si>
    <t>177607</t>
  </si>
  <si>
    <t>CALCIUM/VITAMIN D3 MEDA 500 MG/800 IU ŽVÝKACÍ TABLETY</t>
  </si>
  <si>
    <t>POR TBL MND 40</t>
  </si>
  <si>
    <t>22319</t>
  </si>
  <si>
    <t>BERLE PODPAŽNÍ DŘEVĚNÁ BPD 96, VEL.A</t>
  </si>
  <si>
    <t>793141120100</t>
  </si>
  <si>
    <t>140258</t>
  </si>
  <si>
    <t>ROZTOK ELASTOVISKOZNÍ MONOVISC</t>
  </si>
  <si>
    <t>INJ.1X4ML,ROZ.MODIFIKOVANÉ NAHA 25MG/1ML,HRAZENA 1 APLIKACE DO 1 KLOUBU/6 MĚS.</t>
  </si>
  <si>
    <t>23641</t>
  </si>
  <si>
    <t>DRYTEX HINGED KNEE SUPPORT- S DVOUOSÝM KLOUBEM (0555)</t>
  </si>
  <si>
    <t>62916</t>
  </si>
  <si>
    <t>ORTÉZA PRO KOREKCI AC LUXACE ORTEX 025</t>
  </si>
  <si>
    <t>19436</t>
  </si>
  <si>
    <t>ORTÉZA BEDERNÍ PÁS EXTRA PEVNÝ</t>
  </si>
  <si>
    <t>SUCHÝ ZIP VEL.S-XL,KAT.Č.6333</t>
  </si>
  <si>
    <t>93882</t>
  </si>
  <si>
    <t>ORTÉZA KOLENNÍ  9107</t>
  </si>
  <si>
    <t>ORTÉZA S KLOUBOVÝMI KOVOVÝMI DLAHAMI, SILIKONOVÁ VLOŽKA,  3-D TEXTILNÍ ÚPLET</t>
  </si>
  <si>
    <t>132654</t>
  </si>
  <si>
    <t>49674</t>
  </si>
  <si>
    <t>POR CPS DUR 15</t>
  </si>
  <si>
    <t>58142</t>
  </si>
  <si>
    <t>132660</t>
  </si>
  <si>
    <t>107135</t>
  </si>
  <si>
    <t>DALACIN C 150 MG</t>
  </si>
  <si>
    <t>POR CPS DUR 16X150MG</t>
  </si>
  <si>
    <t>Mefenoxalon</t>
  </si>
  <si>
    <t>85656</t>
  </si>
  <si>
    <t>DORSIFLEX 200 MG</t>
  </si>
  <si>
    <t>53480</t>
  </si>
  <si>
    <t>TRENTAL 400</t>
  </si>
  <si>
    <t>POR TBL RET 100X400MG</t>
  </si>
  <si>
    <t>Jiná</t>
  </si>
  <si>
    <t>80715</t>
  </si>
  <si>
    <t>Jiný</t>
  </si>
  <si>
    <t>140197</t>
  </si>
  <si>
    <t>BOTA TERAPEUTICKÁ MAILAND</t>
  </si>
  <si>
    <t>VELIKOSTI 33-50, UNIVERZÁLNÍ OBOUSTRANNÉ PROVEDENÍ</t>
  </si>
  <si>
    <t>959</t>
  </si>
  <si>
    <t>OBUV ORTOPEDICKÁ</t>
  </si>
  <si>
    <t>PŘÍMÁ SOUČÁST PROT.POMŮCKY NEBO OBUV NAHRAZUJÍCÍ PŘÍSTROJ</t>
  </si>
  <si>
    <t>81082</t>
  </si>
  <si>
    <t>KRYTÍ AQUACEL AG - HYDROFIBER</t>
  </si>
  <si>
    <t>10X10CM TECHNOLOGIE HYDROFIBER 10KS</t>
  </si>
  <si>
    <t>81682</t>
  </si>
  <si>
    <t>9,5X9,5CM 25KS</t>
  </si>
  <si>
    <t>81002</t>
  </si>
  <si>
    <t>KRYTÍ AQUACEL - HYDROFIBER</t>
  </si>
  <si>
    <t>5X5CM TECHNOLOGIE HYDROFIBER 10KS</t>
  </si>
  <si>
    <t>81320</t>
  </si>
  <si>
    <t>KRYTÍ AMORFNÍ ASKINA GEL</t>
  </si>
  <si>
    <t>15G,V TUBĚ 10KS</t>
  </si>
  <si>
    <t>11615</t>
  </si>
  <si>
    <t>SEDAČKA NA VANU 555</t>
  </si>
  <si>
    <t>PLASTOVÁ, ŠÍŘKA 33 CM, NASTAVITELNÁ DLE ŠÍŘKY VANY, PODPŮRNÉ MADLO</t>
  </si>
  <si>
    <t>93895</t>
  </si>
  <si>
    <t>BERLE FRANCOUZSKÁ THUASNE W2016</t>
  </si>
  <si>
    <t>VÝŠKOVĚ NASTAVITELNÁ, NOSNOST 150KG</t>
  </si>
  <si>
    <t>11612</t>
  </si>
  <si>
    <t>NÁSTAVEC NA WC PLASTOVÝ 575 B/DELUXE</t>
  </si>
  <si>
    <t>VÝŠKA 10 CM, DVA FIXAČNÍ ŠROUBY, POKLOP</t>
  </si>
  <si>
    <t>93297</t>
  </si>
  <si>
    <t>MATRACE ANTIDEKUBITNÍ VISCO 2</t>
  </si>
  <si>
    <t>PU PĚNA S PAMĚTÍ, OMYVATELNÝ POTAH, ROZMĚRY 195X90X14 CM</t>
  </si>
  <si>
    <t>93911</t>
  </si>
  <si>
    <t>PODLOŽKA ANTIDEKUBITNÍ LATEX</t>
  </si>
  <si>
    <t>LATEXOVÁ PĚNA, TEXTILNÍ POTAH, ROZMĚRY 43X42X5 CM</t>
  </si>
  <si>
    <t>11668</t>
  </si>
  <si>
    <t>ORTÉZA KOLENNÍ S DVOUOSÝM KLOUBEM PAN 7.05</t>
  </si>
  <si>
    <t>ROZEPINATELNÁ,KRÁTKÁ, VEL. S,M,L,XL,XXL UNIV. P-L</t>
  </si>
  <si>
    <t>22742</t>
  </si>
  <si>
    <t>ORTÉZA HK-ZÁPĚSTÍ TYP 045</t>
  </si>
  <si>
    <t>VELIKOST STŘEDNÍ,VELKÁ,PRO DÍTĚ 10-15LET,</t>
  </si>
  <si>
    <t>3952</t>
  </si>
  <si>
    <t>DLAHA FIXAČNÍ LOKETNÍHO KLOUBU</t>
  </si>
  <si>
    <t>S VYMEZENÝM ROZSAHEM POHYBU</t>
  </si>
  <si>
    <t>78913</t>
  </si>
  <si>
    <t>ORTÉZA ZÁPĚSTÍ S VÝZTUHOU - TYP 304</t>
  </si>
  <si>
    <t>PRODYŠNÝ MATERIÁL,VÝZTUHA,ZAPÍNÁNÍ NA VELCRO</t>
  </si>
  <si>
    <t>78953</t>
  </si>
  <si>
    <t>ORTÉZA PALCE - TYP 310</t>
  </si>
  <si>
    <t>93108</t>
  </si>
  <si>
    <t>ORTÉZA ZÁPĚSTÍ LIGAFLEX CLASSIC 2435 P/L</t>
  </si>
  <si>
    <t>PEVNÁ ORTÉZA, ODSTRANITELNÉ DLAHY PROSTUPNÉ RTG</t>
  </si>
  <si>
    <t>93653</t>
  </si>
  <si>
    <t>PÁSKA EPIKONDYLÁRNÍ</t>
  </si>
  <si>
    <t>EPIBRACE</t>
  </si>
  <si>
    <t>140281</t>
  </si>
  <si>
    <t>ORTÉZA PALCE</t>
  </si>
  <si>
    <t>MEDI THUMB SUPPORT</t>
  </si>
  <si>
    <t>140421</t>
  </si>
  <si>
    <t>PÁSKA EPIKONDYLÁRNÍ EPI-MED 48 001</t>
  </si>
  <si>
    <t>5 VELIKOSTÍ,PLASTOVÁ OPORA</t>
  </si>
  <si>
    <t>954</t>
  </si>
  <si>
    <t>ORTÉZA KONČETINOVÁ-STANDARDNÍ</t>
  </si>
  <si>
    <t>S KONSTRUK.ZÁKL.Z PEV.MAT.(PE,LAMINÁT,KOV) ZHOTOV.NA PODKL.SEJMUTÍ MĚR.PODKLADŮ</t>
  </si>
  <si>
    <t>75289</t>
  </si>
  <si>
    <t>DRM CRM 1X100GM</t>
  </si>
  <si>
    <t>67408</t>
  </si>
  <si>
    <t>INDOBENE</t>
  </si>
  <si>
    <t>112562</t>
  </si>
  <si>
    <t>POR TBL NOB 60X15MG</t>
  </si>
  <si>
    <t>Piroxikam</t>
  </si>
  <si>
    <t>49503</t>
  </si>
  <si>
    <t>FLAMEXIN</t>
  </si>
  <si>
    <t>POR TBL NOB 20X20MG</t>
  </si>
  <si>
    <t>Prulifloxacin</t>
  </si>
  <si>
    <t>19159</t>
  </si>
  <si>
    <t>UNIDROX</t>
  </si>
  <si>
    <t>POR TBL FLM 5X600 MG</t>
  </si>
  <si>
    <t>Pseudoefedrin, kombinace</t>
  </si>
  <si>
    <t>83059</t>
  </si>
  <si>
    <t>CLARINASE REPETABS</t>
  </si>
  <si>
    <t>POR TBL RET 14</t>
  </si>
  <si>
    <t>23747</t>
  </si>
  <si>
    <t>CHODÍTKO ČTYŘKOLOVÉ S PODPŮRNOU DESKOU 203</t>
  </si>
  <si>
    <t>NASTAVITELNÉ 97-142CM,PODPŮRNÁ DESKA,POLOHOVÁNÍ DRŽADEL</t>
  </si>
  <si>
    <t>23700</t>
  </si>
  <si>
    <t>BERLE FRANCOUZSKÁ PŘEDLOKETNÍ DURALOVÁ 123 A/EX</t>
  </si>
  <si>
    <t>DVOJITĚ NASTAVITELNÁ 76-105CM,18-25CM,OPĚRKA PŘEDLOKTÍ UZAVŘENÁ SKLOPNÁ</t>
  </si>
  <si>
    <t>63720</t>
  </si>
  <si>
    <t>ROZTOK ELASTOVISKOZNÍ SYNVISC-ONE (HYLAN G-F 20)</t>
  </si>
  <si>
    <t>INJEKCE 1X6ML,HRAZENA 1 APLIKACE DO 1 KLOUBU/6 MĚS.</t>
  </si>
  <si>
    <t>78604</t>
  </si>
  <si>
    <t>ORTÉZA HLEZNA OR 6</t>
  </si>
  <si>
    <t>PROFYLAKTICKÁ</t>
  </si>
  <si>
    <t>11782</t>
  </si>
  <si>
    <t>ORTÉZA KOLENNÍ ČTYŘBODOVÁ - ARMOR</t>
  </si>
  <si>
    <t>S VELMI PEVNÝM SKELETEM, PRO INSTABILITU ACL,PCL,CI</t>
  </si>
  <si>
    <t>93938</t>
  </si>
  <si>
    <t>ORTÉZA KOLENNÍ DRYTEX WRAP ECONOMY</t>
  </si>
  <si>
    <t>PRO INS. MCL, LCL, CELKOVÉ ZPEVNĚNÍ KOLENE, ROZEPÍNACÍ (11-0672-x)</t>
  </si>
  <si>
    <t>23643</t>
  </si>
  <si>
    <t>PODPORA KOLENNÍ S LATERÁLNÍ J VÝZTUHOU PATELY</t>
  </si>
  <si>
    <t>DRYTEX LATERAL PATELLA KNEE (0659,0660)</t>
  </si>
  <si>
    <t>DIAZEPAM SLOVAKOFARMA 5 MG</t>
  </si>
  <si>
    <t>POR TBL NOB 20X5MG</t>
  </si>
  <si>
    <t>75490</t>
  </si>
  <si>
    <t>KLACID 250</t>
  </si>
  <si>
    <t>POR TBL FLM 14X250MG</t>
  </si>
  <si>
    <t>Mometason</t>
  </si>
  <si>
    <t>16456</t>
  </si>
  <si>
    <t>NASONEX</t>
  </si>
  <si>
    <t>NAS SPR SUS 60X50RG</t>
  </si>
  <si>
    <t>Omeprazol</t>
  </si>
  <si>
    <t>POR CPS ETD 14X20MG SKLO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</si>
  <si>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</si>
  <si>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</si>
  <si>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</si>
  <si>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</si>
  <si>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</si>
  <si>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VEL.23-34</t>
  </si>
  <si>
    <t>78856</t>
  </si>
  <si>
    <t>OBUV ZDRAVOTNÍ DĚTSKÁ VZOR 014-CELOROČNÍ</t>
  </si>
  <si>
    <t>961</t>
  </si>
  <si>
    <t>OBUV ORTOPEDICKÁ-DĚTSKÁ-INDIV.ZHOTOVOVANÁ</t>
  </si>
  <si>
    <t>13175</t>
  </si>
  <si>
    <t>LEHÁTKO DĚTSKÉ-POLOHOVACÍ REPO 02</t>
  </si>
  <si>
    <t>DO VANY,VÍCEÚČELOVÉ,S UPÍNACÍMI PRVKY DOLNÍCH KONČETIN,PASU A FIXACÍ HLAVY</t>
  </si>
  <si>
    <t>140466</t>
  </si>
  <si>
    <t>SEDAČKA ANTIDEKUBITNÍ ANATOMICKÁ</t>
  </si>
  <si>
    <t>VÝŠKA 50MM, VISCOELASTICKÁ PUR PĚNA, TŘÍVRSTVÁ TKANINA, ROZMĚRY DLE VOZÍKU</t>
  </si>
  <si>
    <t>23639</t>
  </si>
  <si>
    <t>TŘMENY ABDUKČNÍ PAVLÍKOVY VZOR BRNO</t>
  </si>
  <si>
    <t>VEL. 0-2</t>
  </si>
  <si>
    <t>11419</t>
  </si>
  <si>
    <t>LÍMEC ANATOMICKÝ FIXAČNÍ</t>
  </si>
  <si>
    <t>REHABILITAČNÍ</t>
  </si>
  <si>
    <t>Vozíky včetně příslušenství</t>
  </si>
  <si>
    <t>7961</t>
  </si>
  <si>
    <t>PŘÍSLUŠENSTVÍ K VOZÍKU MECHAN. KURY</t>
  </si>
  <si>
    <t>KRYTY KOL</t>
  </si>
  <si>
    <t>135232</t>
  </si>
  <si>
    <t>PŘÍSLUŠENSTVÍ K MECH. VOZÍKŮM KURY</t>
  </si>
  <si>
    <t>PÁS FIXAČNÍ ČTYŘBODOVÝ AD13 - TRUP</t>
  </si>
  <si>
    <t>135224</t>
  </si>
  <si>
    <t>OPĚRKA ZAD POLOHOVACÍ,ANATOMICKY TVAROVANÁ,POLSTROVANÁ NÍZKÁ,STŘEDNÍ,VYSOKÁ</t>
  </si>
  <si>
    <t>78327</t>
  </si>
  <si>
    <t>KLÍN ABDUKČNÍ</t>
  </si>
  <si>
    <t>78326</t>
  </si>
  <si>
    <t>KOLEČKO STABILIZAČNÍ</t>
  </si>
  <si>
    <t>135225</t>
  </si>
  <si>
    <t>PELOTY BOČNÍ STAVITELNÉ K OPĚRCE ZAD ANATOM. TVAROVANÉ</t>
  </si>
  <si>
    <t>135226</t>
  </si>
  <si>
    <t>OPĚRKA HLAVY VÝŠKOVĚ STAVITELNÁ POLSTROVANÁ NÍZKÁ, VYSOKÁ</t>
  </si>
  <si>
    <t>135290</t>
  </si>
  <si>
    <t>PODVOZEK PRO SEDACÍ ORTÉZY HOP2</t>
  </si>
  <si>
    <t>PRO NEJTĚŽŠÍ POSTIŽENÍ, PLYNULÉ POLOH. OD LEHU DO SEDU SE DVĚMA  PLYN. PRUŽINAMI</t>
  </si>
  <si>
    <t>24625</t>
  </si>
  <si>
    <t>PŘÍSLUŠENSTVÍ K PODVOZKU HOP</t>
  </si>
  <si>
    <t>UPEVŇOVACÍ SYSTÉM PRO ORTÉZU</t>
  </si>
  <si>
    <t>78330</t>
  </si>
  <si>
    <t>SPECIÁLNÍ POPRUH PRO UPEVNĚNÍ NOHOU</t>
  </si>
  <si>
    <t>7939</t>
  </si>
  <si>
    <t>POSTRANICE KRÁTKÁ S PODRUČKOU</t>
  </si>
  <si>
    <t>21671</t>
  </si>
  <si>
    <t>POR CPS DUR 50X50MG</t>
  </si>
  <si>
    <t>41808</t>
  </si>
  <si>
    <t>DHC CONTINUS 90 MG</t>
  </si>
  <si>
    <t>POR TBL RET 40X90MG B</t>
  </si>
  <si>
    <t>14825</t>
  </si>
  <si>
    <t>FLECTOR EP GEL</t>
  </si>
  <si>
    <t>DRM GEL 1X60GM</t>
  </si>
  <si>
    <t>14826</t>
  </si>
  <si>
    <t>2146</t>
  </si>
  <si>
    <t>89026</t>
  </si>
  <si>
    <t>POR TBL FLM 100X50MG</t>
  </si>
  <si>
    <t>Doxycyklin</t>
  </si>
  <si>
    <t>47718</t>
  </si>
  <si>
    <t>DOXYCYCLIN AL 100</t>
  </si>
  <si>
    <t>POR TBL NOB 10X100MG</t>
  </si>
  <si>
    <t>999999</t>
  </si>
  <si>
    <t>3645</t>
  </si>
  <si>
    <t>DIMEXOL</t>
  </si>
  <si>
    <t>32060</t>
  </si>
  <si>
    <t>INJ SOL 2X0.6ML</t>
  </si>
  <si>
    <t>49522</t>
  </si>
  <si>
    <t>POR TBL NOB 30X20MG</t>
  </si>
  <si>
    <t>Tolperison</t>
  </si>
  <si>
    <t>57525</t>
  </si>
  <si>
    <t>MYDOCALM 150 MG</t>
  </si>
  <si>
    <t>POR TBL FLM 30X150MG</t>
  </si>
  <si>
    <t>63701</t>
  </si>
  <si>
    <t>ROZTOK ELASTOVISKOZNÍ SYNOCROM</t>
  </si>
  <si>
    <t>INJ.1X2 ML,1% ROZ. NATRIUM HYALURONÁTU,HRAZENO 3-5 APLIKACÍ DO 1 KLOUBU/6 MĚS.</t>
  </si>
  <si>
    <t>11705</t>
  </si>
  <si>
    <t>ORTÉZA - INFRAPATELÁRNÍ PÁSKA TYP 510</t>
  </si>
  <si>
    <t>39708</t>
  </si>
  <si>
    <t>VELIKOST A1</t>
  </si>
  <si>
    <t>19432</t>
  </si>
  <si>
    <t>ORTÉZA BEDERNÍ PÁS ELASTICKÝ TERMO</t>
  </si>
  <si>
    <t>NÁVLEK VEL.S-XL,KAT.Č.2227</t>
  </si>
  <si>
    <t>11669</t>
  </si>
  <si>
    <t>NÁVLEK S FIX. PÁSEM, VEL. S,M,L,XL, UNIV. P-L</t>
  </si>
  <si>
    <t>78164</t>
  </si>
  <si>
    <t>ORTÉZA TRUPOVÁ ELASTICKÁ-STANDARDNÍ</t>
  </si>
  <si>
    <t>S KONSTR.ZÁKL.Z MĚK.I TVRD.MAT.,ZHOTOV.NA PODKL.ODEBRÁNÍ MĚR,VE FUNK.PROVEDENÍ</t>
  </si>
  <si>
    <t>14831</t>
  </si>
  <si>
    <t>FLECTOR EP TISSUGEL</t>
  </si>
  <si>
    <t>DRM EMP TDR 10KS</t>
  </si>
  <si>
    <t>Furosemid</t>
  </si>
  <si>
    <t>56804</t>
  </si>
  <si>
    <t>FURORESE 40</t>
  </si>
  <si>
    <t>POR TBL NOB 50X40MG</t>
  </si>
  <si>
    <t>POR CPS ETD 90X20MG SKLO</t>
  </si>
  <si>
    <t>Perindopril a amlodipin</t>
  </si>
  <si>
    <t>124133</t>
  </si>
  <si>
    <t>PRESTANCE 10 MG/10 MG</t>
  </si>
  <si>
    <t>POR TBL NOB 90</t>
  </si>
  <si>
    <t>140360</t>
  </si>
  <si>
    <t>BERLE PODPAŽNÍ DURALOVÁ DPB 10</t>
  </si>
  <si>
    <t>VELIKOST STŘEDNÍ,DLOUHÁ A DĚTSKÁ,130 KG VYMĚKČENÁ RUKOJEŤ A PODPAŽNÍ NÁVLEK</t>
  </si>
  <si>
    <t>11648</t>
  </si>
  <si>
    <t>ORTÉZA RAMENNÍHO KLOUBU-DESSAULTŮV OBVAZ PAN 2.01</t>
  </si>
  <si>
    <t>UNIVERZÁLNÍ PRO PRAVÉ A LEVÉ RAMENO,VELIKOSTI XXS,XS,S,M,L,XL,XXL</t>
  </si>
  <si>
    <t>140312</t>
  </si>
  <si>
    <t>ORTÉZA KOLENNÍ SE STAVITELNÝM KLOUBEM</t>
  </si>
  <si>
    <t>KK 001</t>
  </si>
  <si>
    <t>21079</t>
  </si>
  <si>
    <t>DLAHA KOLENNÍHO KLOUBU FIXAČNÍ TYP 001</t>
  </si>
  <si>
    <t>S LIMITOVANÝM ROZSAHEM POHYBU 0-120ST.</t>
  </si>
  <si>
    <t>39956</t>
  </si>
  <si>
    <t>ZÁVĚS RAMENNÍHO KLOUBU-DESSAULT</t>
  </si>
  <si>
    <t>TYP 008</t>
  </si>
  <si>
    <t>23982</t>
  </si>
  <si>
    <t>KOČÁREK ZDRAVOTNÍ MAJOR BUGGY 822</t>
  </si>
  <si>
    <t>SKLÁDACÍ,Š.SEDAČKY 39CM,NOSNOST 63KG,VÁHA 7KG,ODNÍM.STUPAČKA,BRZDY,PÁS BEZPEČ.</t>
  </si>
  <si>
    <t>191730</t>
  </si>
  <si>
    <t>14830</t>
  </si>
  <si>
    <t>DRM EMP TDR 5KS</t>
  </si>
  <si>
    <t>169567</t>
  </si>
  <si>
    <t>DIKY 4%</t>
  </si>
  <si>
    <t>DRM SPR SOL 25GM</t>
  </si>
  <si>
    <t>75631</t>
  </si>
  <si>
    <t>POR TBL RET 20X100MG</t>
  </si>
  <si>
    <t>95560</t>
  </si>
  <si>
    <t>POR CPS DUR 30X300MG</t>
  </si>
  <si>
    <t>Guajfenesin</t>
  </si>
  <si>
    <t>94234</t>
  </si>
  <si>
    <t>GUAJACURAN</t>
  </si>
  <si>
    <t>POR TBL OBD 30X200MG</t>
  </si>
  <si>
    <t>Kolchicin</t>
  </si>
  <si>
    <t>40444</t>
  </si>
  <si>
    <t>COLCHICUM-DISPERT</t>
  </si>
  <si>
    <t>POR TBL OBD 20X500RG</t>
  </si>
  <si>
    <t>26099</t>
  </si>
  <si>
    <t>BONVIVA 3 MG/3 ML</t>
  </si>
  <si>
    <t>IVN INJ SOL 1X3MG/3ML</t>
  </si>
  <si>
    <t>117916</t>
  </si>
  <si>
    <t>MELOVIS 15 MG</t>
  </si>
  <si>
    <t>17187</t>
  </si>
  <si>
    <t>NIMESIL</t>
  </si>
  <si>
    <t>POR GRA SUS 30X100MG</t>
  </si>
  <si>
    <t>66046</t>
  </si>
  <si>
    <t>DRM GEL 1X100GM/3GM</t>
  </si>
  <si>
    <t>Stroncium-ranelát</t>
  </si>
  <si>
    <t>28270</t>
  </si>
  <si>
    <t>PROTELOS 2 G</t>
  </si>
  <si>
    <t>POR GRA SUS 56X2GM</t>
  </si>
  <si>
    <t>47515</t>
  </si>
  <si>
    <t>CALCICHEW D3 200 IU</t>
  </si>
  <si>
    <t>11699</t>
  </si>
  <si>
    <t>ORTÉZA RAMENNÍ TYP 204</t>
  </si>
  <si>
    <t>NEOPREN</t>
  </si>
  <si>
    <t>19466</t>
  </si>
  <si>
    <t>ORTÉZA RAMEN ZPEVNĚNÍ CLAVICULA</t>
  </si>
  <si>
    <t>PŘEZKY VEL.XS-L,KAT.Č.6209</t>
  </si>
  <si>
    <t>63677</t>
  </si>
  <si>
    <t>BANDÁŽ KOLENNÍ, PUSH MED, 2.30.1</t>
  </si>
  <si>
    <t>VEL.: 1 - 5</t>
  </si>
  <si>
    <t>78914</t>
  </si>
  <si>
    <t>ORTÉZA PALCE S VÝZTUHOU - TYP 305</t>
  </si>
  <si>
    <t>93171</t>
  </si>
  <si>
    <t>PÁSKA INFRAPATELÁRNÍ</t>
  </si>
  <si>
    <t>MEDI PATELLA</t>
  </si>
  <si>
    <t>93818</t>
  </si>
  <si>
    <t>PROTECT.4</t>
  </si>
  <si>
    <t>78916</t>
  </si>
  <si>
    <t>PÁSKA ZÁPĚSTNÍ  - TYP 307</t>
  </si>
  <si>
    <t>140670</t>
  </si>
  <si>
    <t>ORTÉZA ZÁPĚSTÍ A PALCE - TYP 301T</t>
  </si>
  <si>
    <t>NASTAVITELNÁ KOVOVÁ VÝZTUHA</t>
  </si>
  <si>
    <t>67409</t>
  </si>
  <si>
    <t>RCT SUP 10X50MG</t>
  </si>
  <si>
    <t>86393</t>
  </si>
  <si>
    <t>POR TBL NOB 50X0.5GM</t>
  </si>
  <si>
    <t>96635</t>
  </si>
  <si>
    <t>MAGNE B6</t>
  </si>
  <si>
    <t>POR TBL OBD 50</t>
  </si>
  <si>
    <t>179372</t>
  </si>
  <si>
    <t>FOXIS 37,5MG/325 MG</t>
  </si>
  <si>
    <t>POR TBL FLM 100</t>
  </si>
  <si>
    <t>63702</t>
  </si>
  <si>
    <t>INJ.3X2 ML(1% ROZTOK NATRIUM HYALURONÁTU),HRAZENO 3-5 APLIKACÍ DO 1 KLOUBU/6MĚS.</t>
  </si>
  <si>
    <t>140304</t>
  </si>
  <si>
    <t>ORTÉZA KOLENNÍHO KLOUBU S KOVOVÝMI DLAHAMI</t>
  </si>
  <si>
    <t>STABIMED PRO - PRODYŠNÝ MATERIÁL, KOVOVÉ DLAHY</t>
  </si>
  <si>
    <t>78923</t>
  </si>
  <si>
    <t>ORTÉZA KOLENNÍ - TYP 503</t>
  </si>
  <si>
    <t>DVOUOSÝ KOLENNÍ KLOUB KOVOVÝ, PRODYŠNÝ MATERIÁL</t>
  </si>
  <si>
    <t>93283</t>
  </si>
  <si>
    <t>BANDÁŽ KOLENNÍ, LUXACE PATELLY</t>
  </si>
  <si>
    <t>PROTECT.PT SOFT</t>
  </si>
  <si>
    <t>93286</t>
  </si>
  <si>
    <t>PROTECT.EPI</t>
  </si>
  <si>
    <t>140588</t>
  </si>
  <si>
    <t>ORTÉZA KOLENNÍ PRODYŠNÁ S NASTAVITELNOU FLEXÍ 0.-9</t>
  </si>
  <si>
    <t>PROTECT.ST PIN</t>
  </si>
  <si>
    <t>47516</t>
  </si>
  <si>
    <t>78609</t>
  </si>
  <si>
    <t>PÁS BEDERNÍ OR 11B</t>
  </si>
  <si>
    <t>S VÝZTUHAMI</t>
  </si>
  <si>
    <t>23976</t>
  </si>
  <si>
    <t>VOZÍK MECHANICKÝ ODLEHČENÝ DMA 348 - 23</t>
  </si>
  <si>
    <t>RYCHLOUP. ZADNÍ KOLA, ADAPTÉR TĚŽIŠTĚ, SKLÁDACÍ OPĚRKA ZAD</t>
  </si>
  <si>
    <t>57608</t>
  </si>
  <si>
    <t>IBUMAX 400 MG</t>
  </si>
  <si>
    <t>160816</t>
  </si>
  <si>
    <t>125114</t>
  </si>
  <si>
    <t>POR TBL NOB 3X20X100MG</t>
  </si>
  <si>
    <t>151142</t>
  </si>
  <si>
    <t>Moklobemid</t>
  </si>
  <si>
    <t>14954</t>
  </si>
  <si>
    <t>AURORIX 150 MG</t>
  </si>
  <si>
    <t>101796</t>
  </si>
  <si>
    <t>NOAX UNO 200 MG</t>
  </si>
  <si>
    <t>POR TBL PRO 60X200MG</t>
  </si>
  <si>
    <t>97445</t>
  </si>
  <si>
    <t>TRAMAL ČÍPKY 100 MG</t>
  </si>
  <si>
    <t>RCT SUP 20X100MG</t>
  </si>
  <si>
    <t>17929</t>
  </si>
  <si>
    <t>15764</t>
  </si>
  <si>
    <t>BERLE PŘEDLOKETNÍ FRANCOUZSKÁ DURALOVÁ FD 93</t>
  </si>
  <si>
    <t>NOSNOST 150KG</t>
  </si>
  <si>
    <t>23799</t>
  </si>
  <si>
    <t>KŘESLO KLOZETOVÉ PEVNÉ 513 S</t>
  </si>
  <si>
    <t>NASTAVITELNÁ VÝŠKA,ODNÍMATELNÁ MADLA,PLASTOVÁ NÁDOBA S VÍKEM</t>
  </si>
  <si>
    <t>78957</t>
  </si>
  <si>
    <t>HŮL SKLÁDACÍ DURALOVÁ HS 01</t>
  </si>
  <si>
    <t>63801</t>
  </si>
  <si>
    <t>NÁSTAVEC NA WC APOLLO-V 10</t>
  </si>
  <si>
    <t>VÝŠKA 10 CM, S VÍKEM</t>
  </si>
  <si>
    <t>93890</t>
  </si>
  <si>
    <t>ORTÉZA HLEZENNÍ MALLEOPRO ACTIV 2368</t>
  </si>
  <si>
    <t>TEXTILNÍ 3D MATERIÁL, PELOTA S PROPRIORECEPTIVNÍM EFEKTEM</t>
  </si>
  <si>
    <t>62147</t>
  </si>
  <si>
    <t>PŘÍSLUŠENSTVÍ K VOZÍKŮM JAY BASIC</t>
  </si>
  <si>
    <t>POLŠTÁŘ MÍRNĚ KONTUROVANÝ S INKON. POTAHEM</t>
  </si>
  <si>
    <t>135138</t>
  </si>
  <si>
    <t>VOZÍK MECHANICKÝ ODLEHČENÝ SM BREEZY RUBIX</t>
  </si>
  <si>
    <t>Š.SEDU 38-52CM PO 2,5CM,NOSNOST 125KG</t>
  </si>
  <si>
    <t>Analgetika a anestetika, kombinace</t>
  </si>
  <si>
    <t>107143</t>
  </si>
  <si>
    <t>OTIPAX</t>
  </si>
  <si>
    <t>AUR GTT SOL 1X16GM</t>
  </si>
  <si>
    <t>Dexamethason a antiinfektiva</t>
  </si>
  <si>
    <t>2547</t>
  </si>
  <si>
    <t>MAXITROL</t>
  </si>
  <si>
    <t>OPH UNG 1X3.5GM</t>
  </si>
  <si>
    <t>41821</t>
  </si>
  <si>
    <t>DHC CONTINUS 120 MG</t>
  </si>
  <si>
    <t>POR TBL RET 60X120MG</t>
  </si>
  <si>
    <t>41796</t>
  </si>
  <si>
    <t>POR TBL RET 30X120MG B</t>
  </si>
  <si>
    <t>10122</t>
  </si>
  <si>
    <t>POR TBL RET 56X60MG B</t>
  </si>
  <si>
    <t>122142</t>
  </si>
  <si>
    <t>186135</t>
  </si>
  <si>
    <t>OLFEN</t>
  </si>
  <si>
    <t>163748</t>
  </si>
  <si>
    <t>FLEXOVE 625 MG TABLETY</t>
  </si>
  <si>
    <t>POR TBL NOB 40X625MG</t>
  </si>
  <si>
    <t>163749</t>
  </si>
  <si>
    <t>POR TBL NOB 60X625MG</t>
  </si>
  <si>
    <t>163753</t>
  </si>
  <si>
    <t>POR TBL NOB 20X625MG</t>
  </si>
  <si>
    <t>Ketoprofen</t>
  </si>
  <si>
    <t>65976</t>
  </si>
  <si>
    <t>FASTUM GEL</t>
  </si>
  <si>
    <t>DRM GEL 1X30GM</t>
  </si>
  <si>
    <t>115318</t>
  </si>
  <si>
    <t>POR CPS ETD 90X20MG HDPE</t>
  </si>
  <si>
    <t>132526</t>
  </si>
  <si>
    <t>HELICID 10</t>
  </si>
  <si>
    <t>POR CPS ETD 28X10MG</t>
  </si>
  <si>
    <t>Pregabalin</t>
  </si>
  <si>
    <t>28223</t>
  </si>
  <si>
    <t>POR CPS DUR 56X150MG</t>
  </si>
  <si>
    <t>Spironolakton</t>
  </si>
  <si>
    <t>30434</t>
  </si>
  <si>
    <t>VEROSPIRON</t>
  </si>
  <si>
    <t>POR TBL NOB 100X25MG</t>
  </si>
  <si>
    <t>42780</t>
  </si>
  <si>
    <t>TRALGIT SR 200</t>
  </si>
  <si>
    <t>138848</t>
  </si>
  <si>
    <t>DORETA 37,5 MG/325 MG</t>
  </si>
  <si>
    <t>146895</t>
  </si>
  <si>
    <t>ZOLPIDEM MYLAN</t>
  </si>
  <si>
    <t>POR TBL FLM 28X10MG</t>
  </si>
  <si>
    <t>93528</t>
  </si>
  <si>
    <t>BERLE FRANCOUZSKÁ DĚTSKÁ THUASNE W2015</t>
  </si>
  <si>
    <t>VÝŠKOVĚ NASTAVITELNÁ 58-75CM, NASTAVITELNÉ PŘEDLOKTÍ, ODRAZKY, DO 130KG</t>
  </si>
  <si>
    <t>62913</t>
  </si>
  <si>
    <t>BANDÁŽ HLEZENNÍ DOUBLE STRAP ANKLE SUPPORT</t>
  </si>
  <si>
    <t>ELASTICKÁ BANDÁŽ,OSMIČKOVÁ STAHOVAČKA</t>
  </si>
  <si>
    <t>93811</t>
  </si>
  <si>
    <t>BANDÁŽ KOLENNÍ</t>
  </si>
  <si>
    <t>PROTECT.GENU</t>
  </si>
  <si>
    <t>93817</t>
  </si>
  <si>
    <t>ORTÉZA ZÁPĚSTÍ</t>
  </si>
  <si>
    <t>PROTECT.WRIST</t>
  </si>
  <si>
    <t>140338</t>
  </si>
  <si>
    <t>ORTÉZA ZÁPĚSTÍ RIGIDNÍ S FIXACÍ PALCE</t>
  </si>
  <si>
    <t>FP 040</t>
  </si>
  <si>
    <t>93955</t>
  </si>
  <si>
    <t>ORTÉZA HLEZENNÍ ZPEVŇUJÍCÍ 104C</t>
  </si>
  <si>
    <t>ORTÉZA S VÝŘ.PRO PATU,VEL.OBUVI S-22-23,M-24-25,L-26-27,XL-28-29,XXL-30-31</t>
  </si>
  <si>
    <t>Azithromycin</t>
  </si>
  <si>
    <t>45011</t>
  </si>
  <si>
    <t>AZITROMYCIN SANDOZ 500 MG</t>
  </si>
  <si>
    <t>POR TBL FLM 6X500MG</t>
  </si>
  <si>
    <t>17425</t>
  </si>
  <si>
    <t>CITALEC 10 ZENTIVA</t>
  </si>
  <si>
    <t>POR TBL FLM 30X10 MG</t>
  </si>
  <si>
    <t>97375</t>
  </si>
  <si>
    <t>POR CPS RML 30X15MG</t>
  </si>
  <si>
    <t>Fluocinolon-acetonid</t>
  </si>
  <si>
    <t>3388</t>
  </si>
  <si>
    <t>FLUCINAR</t>
  </si>
  <si>
    <t>DRM UNG 1X15GM 0.025%</t>
  </si>
  <si>
    <t>Gestoden a ethinylestradiol</t>
  </si>
  <si>
    <t>148065</t>
  </si>
  <si>
    <t>ARTIZIA 0,075 MG/0,020 MG OBALENÉ TABLETY</t>
  </si>
  <si>
    <t>POR TBL OBD 63</t>
  </si>
  <si>
    <t>46707</t>
  </si>
  <si>
    <t>LOGEST</t>
  </si>
  <si>
    <t>POR TBL OBD 3X21</t>
  </si>
  <si>
    <t>13280</t>
  </si>
  <si>
    <t>Methylprednisolon</t>
  </si>
  <si>
    <t>40368</t>
  </si>
  <si>
    <t>MEDROL 4 MG</t>
  </si>
  <si>
    <t>Metoprolol</t>
  </si>
  <si>
    <t>32225</t>
  </si>
  <si>
    <t>BETALOC ZOK 25 MG</t>
  </si>
  <si>
    <t>POR TBL PRO 28X25MG</t>
  </si>
  <si>
    <t>Síran hořečnatý</t>
  </si>
  <si>
    <t>499</t>
  </si>
  <si>
    <t>MAGNESIUM SULFURICUM BIOTIKA 20%</t>
  </si>
  <si>
    <t>INJ SOL 5X10ML 20%</t>
  </si>
  <si>
    <t>Sulodexid</t>
  </si>
  <si>
    <t>POR CPS MOL 50X250LSU</t>
  </si>
  <si>
    <t>Triamcinolon a antiseptika</t>
  </si>
  <si>
    <t>4178</t>
  </si>
  <si>
    <t>TRIAMCINOLON E LÉČIVA</t>
  </si>
  <si>
    <t>DRM UNG 1X20GM</t>
  </si>
  <si>
    <t>84798</t>
  </si>
  <si>
    <t>Kalcium-glukonát</t>
  </si>
  <si>
    <t>INJ SOL 10X10ML/1GM</t>
  </si>
  <si>
    <t>Kompresivní punčochy a návleky</t>
  </si>
  <si>
    <t>45763</t>
  </si>
  <si>
    <t>PUNČOCHY KOMPRESNÍ LÝTKOVÉ II.K.T.</t>
  </si>
  <si>
    <t>MAXIS B/BRILANT/ A-D</t>
  </si>
  <si>
    <t>140310</t>
  </si>
  <si>
    <t>BANDÁŽ HLEZNA S OSMIČKOU</t>
  </si>
  <si>
    <t>MALLEOTRAIN S</t>
  </si>
  <si>
    <t>93812</t>
  </si>
  <si>
    <t>BANDÁŽ HLEZENNÍ</t>
  </si>
  <si>
    <t>PROTECT.LEVA</t>
  </si>
  <si>
    <t>140586</t>
  </si>
  <si>
    <t>BANDÁŽ KOLENNÍ PRODYŠNÁ - LUXACE PATELY</t>
  </si>
  <si>
    <t>GENUMEDI PT</t>
  </si>
  <si>
    <t>140285</t>
  </si>
  <si>
    <t>BANDÁŽ LOKTE ELASTICKÁ</t>
  </si>
  <si>
    <t>MEDI ELBOW SUPPORT</t>
  </si>
  <si>
    <t>6913</t>
  </si>
  <si>
    <t>BANDÁŽ KOTNÍKOVÁ ELASTICKÁ S VÝSTUHOU</t>
  </si>
  <si>
    <t>MALLEOTRAIN 5 VELIKOSTÍ</t>
  </si>
  <si>
    <t>41826</t>
  </si>
  <si>
    <t>POR TBL RET 60X90MG B</t>
  </si>
  <si>
    <t>119940</t>
  </si>
  <si>
    <t>PRONTOFLEX 10%</t>
  </si>
  <si>
    <t>DRM SPR SOL 1X25ML</t>
  </si>
  <si>
    <t>119939</t>
  </si>
  <si>
    <t>DRM SPR SOL 1X12.5ML</t>
  </si>
  <si>
    <t>59072</t>
  </si>
  <si>
    <t>MOVALIS 15 MG</t>
  </si>
  <si>
    <t>11487</t>
  </si>
  <si>
    <t>ORTÉZA KOLENNÍHO KLOUBU OR32</t>
  </si>
  <si>
    <t>LIMITOVANÝ ROZSAH POHYBU, PEVNÝ RÁM</t>
  </si>
  <si>
    <t>78943</t>
  </si>
  <si>
    <t>BANDÁŽ EPIKONDYLÁRNÍ EPICOMED</t>
  </si>
  <si>
    <t>23343</t>
  </si>
  <si>
    <t>ÚPRAVA PROTÉZY</t>
  </si>
  <si>
    <t>Bilastin</t>
  </si>
  <si>
    <t>148675</t>
  </si>
  <si>
    <t>XADOS 20 MG TABLETY</t>
  </si>
  <si>
    <t>POR TBL NOB 50X20MG</t>
  </si>
  <si>
    <t>199107</t>
  </si>
  <si>
    <t>CELEBREX 200 MG</t>
  </si>
  <si>
    <t>POR CPS DUR 30X200MG II</t>
  </si>
  <si>
    <t>Nystatin</t>
  </si>
  <si>
    <t>1069</t>
  </si>
  <si>
    <t>FUNGICIDIN LÉČIVA</t>
  </si>
  <si>
    <t>Nystatin, kombinace</t>
  </si>
  <si>
    <t>59450</t>
  </si>
  <si>
    <t>POLYGYNAX</t>
  </si>
  <si>
    <t>VAG CPS MOL 6 PVC</t>
  </si>
  <si>
    <t>28269</t>
  </si>
  <si>
    <t>POR GRA SUS 28X2GM</t>
  </si>
  <si>
    <t>201609</t>
  </si>
  <si>
    <t>189102</t>
  </si>
  <si>
    <t>POR TBL MND 28</t>
  </si>
  <si>
    <t>6919</t>
  </si>
  <si>
    <t>ORTÉZA HLEZENNÍHO KLOUBU</t>
  </si>
  <si>
    <t>MALLEOLOC 2 VELIKOSTI NA LEVÉ A PRAVÉ HLEZNO</t>
  </si>
  <si>
    <t>85030</t>
  </si>
  <si>
    <t>POR CPS DUR 30X200MG I</t>
  </si>
  <si>
    <t>99600</t>
  </si>
  <si>
    <t>POR TBL FLM 90X10MG</t>
  </si>
  <si>
    <t>966</t>
  </si>
  <si>
    <t>OBUV ORTOPEDICKÁ-VELMI SLOŽITÁ-INDIV.ZHOT.</t>
  </si>
  <si>
    <t>16287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</si>
  <si>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</si>
  <si>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</si>
  <si>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</si>
  <si>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</si>
  <si>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</si>
  <si>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</si>
  <si>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M05BA06 - Kyselina ibandronová</t>
  </si>
  <si>
    <t>J01AA02 - Doxycyklin</t>
  </si>
  <si>
    <t>M05BA04 - Kyselina alendronová</t>
  </si>
  <si>
    <t>C01BD01 - Amiodaron</t>
  </si>
  <si>
    <t>C09DA01 - Losartan a diuretika</t>
  </si>
  <si>
    <t>J01FA09 - Klarithromycin</t>
  </si>
  <si>
    <t>J01FA10 - Azithromycin</t>
  </si>
  <si>
    <t>J01FA09</t>
  </si>
  <si>
    <t>C09DA01</t>
  </si>
  <si>
    <t>M05BA06</t>
  </si>
  <si>
    <t>M05BA07</t>
  </si>
  <si>
    <t>M05BA04</t>
  </si>
  <si>
    <t>C01BD01</t>
  </si>
  <si>
    <t>J01AA02</t>
  </si>
  <si>
    <t>J01FA10</t>
  </si>
  <si>
    <t>Přehled plnění PL - Preskripce léčivých přípravků - orientační přehled</t>
  </si>
  <si>
    <t>50115090     ostatní ZPr - zubolékařský materiál (sk.Z_509)</t>
  </si>
  <si>
    <t>1166</t>
  </si>
  <si>
    <t>pracoviště DK COS</t>
  </si>
  <si>
    <t>pracoviště DK COS Celkem</t>
  </si>
  <si>
    <t>ZA090</t>
  </si>
  <si>
    <t>Vata buničitá přířezy 37 x 57 cm 2730152</t>
  </si>
  <si>
    <t>ZA340</t>
  </si>
  <si>
    <t>Obinadlo hydrofilní 12 cm x   5 m 13008</t>
  </si>
  <si>
    <t>ZA423</t>
  </si>
  <si>
    <t>Obinadlo elastické idealtex 12 cm x 5 m 9310633</t>
  </si>
  <si>
    <t>ZA451</t>
  </si>
  <si>
    <t>Náplast omniplast 5 cm x 9,2 m 9004540 (900429)</t>
  </si>
  <si>
    <t>ZA459</t>
  </si>
  <si>
    <t>Kompresa AB 10 x 20 cm / 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</si>
  <si>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</si>
  <si>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</si>
  <si>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</si>
  <si>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</si>
  <si>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ZA547</t>
  </si>
  <si>
    <t>Krytí inadine nepřilnavé 9,5 x 9,5 cm 1/10 SYS01512EE</t>
  </si>
  <si>
    <t>ZA576</t>
  </si>
  <si>
    <t>Mediset pro močovou katetriz.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</si>
  <si>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</si>
  <si>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</si>
  <si>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</si>
  <si>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</si>
  <si>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</si>
  <si>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</si>
  <si>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ZC846</t>
  </si>
  <si>
    <t>Kompresa AB 15 x 25 cm /1 ks sterilní NT savá 1230114031</t>
  </si>
  <si>
    <t>ZI558</t>
  </si>
  <si>
    <t>Náplast curapor   7 x   5 cm 22 120 ( náhrada za cosmopor )</t>
  </si>
  <si>
    <t>ZI602</t>
  </si>
  <si>
    <t>Náplast curapor 10 x 34 cm 22126 ( náhrada za cosmopor )</t>
  </si>
  <si>
    <t>ZK404</t>
  </si>
  <si>
    <t>Roztok prontosan 350 ml 400416</t>
  </si>
  <si>
    <t>ZL667</t>
  </si>
  <si>
    <t>Náplast tegaderm i.v. advanced 6,5 cm x 7 cm bal. á 400 ks 1683</t>
  </si>
  <si>
    <t>ZL997</t>
  </si>
  <si>
    <t>Obinadlo hyrofilní sterilní 10 cm x 5 m  004310174</t>
  </si>
  <si>
    <t>ZE264</t>
  </si>
  <si>
    <t>Krytí hydrofilm 10 cm x 10 m 685792</t>
  </si>
  <si>
    <t>ZA738</t>
  </si>
  <si>
    <t>Filtr mini spike zelený 4550242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</si>
  <si>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</si>
  <si>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</si>
  <si>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</si>
  <si>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</si>
  <si>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</si>
  <si>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</si>
  <si>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ZA884</t>
  </si>
  <si>
    <t>Rourka rektální CH22 délka 40 cm 19-22.100</t>
  </si>
  <si>
    <t>ZA897</t>
  </si>
  <si>
    <t>Nůž na stehy krátký sterilní bal. á 100 ks 11.000.00.010</t>
  </si>
  <si>
    <t>ZB117</t>
  </si>
  <si>
    <t>Lanceta haemolance modrá, á 150 ks, DIS7575</t>
  </si>
  <si>
    <t>ZB249</t>
  </si>
  <si>
    <t>Sáček močový s křížovou výpustí sterilní 2000 ml ZAR-TNU201601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</si>
  <si>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</si>
  <si>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</si>
  <si>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</si>
  <si>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</si>
  <si>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</si>
  <si>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</si>
  <si>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</si>
  <si>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</si>
  <si>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</si>
  <si>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</si>
  <si>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</si>
  <si>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</si>
  <si>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</si>
  <si>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</si>
  <si>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</si>
  <si>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</si>
  <si>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</si>
  <si>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</si>
  <si>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</si>
  <si>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</si>
  <si>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</si>
  <si>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</si>
  <si>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</si>
  <si>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</si>
  <si>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</si>
  <si>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</si>
  <si>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</si>
  <si>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</si>
  <si>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</si>
  <si>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</si>
  <si>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</si>
  <si>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</si>
  <si>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</si>
  <si>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</si>
  <si>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</si>
  <si>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</si>
  <si>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</si>
  <si>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</si>
  <si>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</si>
  <si>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</si>
  <si>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</si>
  <si>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</si>
  <si>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</si>
  <si>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</si>
  <si>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</si>
  <si>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</si>
  <si>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</si>
  <si>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</si>
  <si>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</si>
  <si>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 xml:space="preserve">Nástavec pro odběr moče ke zkumavce vacuete GREI450251DE </t>
  </si>
  <si>
    <t>ZK735</t>
  </si>
  <si>
    <t>Konektor bezjehlový caresite bal. á 200 ks 415122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</si>
  <si>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</si>
  <si>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</si>
  <si>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</si>
  <si>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</si>
  <si>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</si>
  <si>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</si>
  <si>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ZA715</t>
  </si>
  <si>
    <t>Set infuzní intrafix 4062957</t>
  </si>
  <si>
    <t>ZB209</t>
  </si>
  <si>
    <t>Set transfúzní BLLP pro přetlakovou transfuzi bez vzdušného filtru hemomed 05123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</si>
  <si>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</si>
  <si>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</si>
  <si>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</si>
  <si>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</si>
  <si>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</si>
  <si>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</si>
  <si>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</si>
  <si>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</si>
  <si>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</si>
  <si>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</si>
  <si>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</si>
  <si>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</si>
  <si>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ZA338</t>
  </si>
  <si>
    <t>Obinadlo hydrofilní   6 cm x   5 m 13005</t>
  </si>
  <si>
    <t>ZA427</t>
  </si>
  <si>
    <t>Obinadlo hydrofilní 14 cm x   5 m 13009</t>
  </si>
  <si>
    <t>ZA443</t>
  </si>
  <si>
    <t>Šátek trojcípý pletený 125 x 85 x 85 cm 20001</t>
  </si>
  <si>
    <t>ZA464</t>
  </si>
  <si>
    <t>Kompresa NT 10 x 10 cm / 2 ks sterilní 26520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</si>
  <si>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</si>
  <si>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</si>
  <si>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</si>
  <si>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</si>
  <si>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</si>
  <si>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</si>
  <si>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</si>
  <si>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</si>
  <si>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ZL684</t>
  </si>
  <si>
    <t>Náplast santiband standard poinjekční jednotl. baleno 19 mm x 72 mm 652</t>
  </si>
  <si>
    <t>ZL999</t>
  </si>
  <si>
    <t>Rychloobvaz 8 x 4 cm / 3 ks ( pro obj. 1 kus = 3 náplasti) 001445510</t>
  </si>
  <si>
    <t>ZA705</t>
  </si>
  <si>
    <t>Hadička spojovací HS 1,8 x 450UNIV</t>
  </si>
  <si>
    <t>ZA788</t>
  </si>
  <si>
    <t>Stříkačka injekční 2-dílná 20 ml L Inject Solo 4606205V</t>
  </si>
  <si>
    <t>ZA831</t>
  </si>
  <si>
    <t>Rourka rektální CH20 délka 40 cm 19-20.100</t>
  </si>
  <si>
    <t>ZD808</t>
  </si>
  <si>
    <t>Kanyla vasofix 22G modrá safety 4269098S-01</t>
  </si>
  <si>
    <t>ZC994</t>
  </si>
  <si>
    <t>Láhev náhradní hi-vac 400 ml 05.000.22.802</t>
  </si>
  <si>
    <t>ZJ672</t>
  </si>
  <si>
    <t>Pohár na moč 250 ml UH GAMA204809</t>
  </si>
  <si>
    <t>ZA832</t>
  </si>
  <si>
    <t>Jehla injekční 0,9 x   40 mm žlutá 4657519</t>
  </si>
  <si>
    <t>ZA425</t>
  </si>
  <si>
    <t>Obinadlo hydrofilní 10 cm x   5 m 13007</t>
  </si>
  <si>
    <t>ZA463</t>
  </si>
  <si>
    <t>Kompresa NT 10 x 20 cm / 2 ks sterilní 26620</t>
  </si>
  <si>
    <t>ZA498</t>
  </si>
  <si>
    <t>Krytí bactigras 10 x 10 cm bal. á 10 ks 7457</t>
  </si>
  <si>
    <t>ZA507</t>
  </si>
  <si>
    <t>Náplast tegaderm 8,5 cm x 10,5 cm bal. á 50 ks s výřezem 1635W</t>
  </si>
  <si>
    <t>ZA539</t>
  </si>
  <si>
    <t>Kompresa NT 10 x 10 cm nesterilní 06103</t>
  </si>
  <si>
    <t>ZA595</t>
  </si>
  <si>
    <t>Náplast tegaderm 6,0 cm x 7,0 cm bal. á 100 ks s výřezem 1623W</t>
  </si>
  <si>
    <t>ZF351</t>
  </si>
  <si>
    <t>Náplast transpore bílá 1,25 cm x 9,14 m bal. á 24 ks 1534-0</t>
  </si>
  <si>
    <t>ZF352</t>
  </si>
  <si>
    <t>Náplast transpore bílá 2,50 cm x 9,14 m bal. á 12 ks 1534-1</t>
  </si>
  <si>
    <t>ZA430</t>
  </si>
  <si>
    <t>Obinadlo sádrové gipsan 10 cm x 3 m bal. á 60 ks 1321701103</t>
  </si>
  <si>
    <t>ZA727</t>
  </si>
  <si>
    <t>Kontejner 30 ml sterilní 331690251750</t>
  </si>
  <si>
    <t>ZA749</t>
  </si>
  <si>
    <t>Stříkačka injekční 3-dílná 50 ml LL Omnifix Solo 4617509F</t>
  </si>
  <si>
    <t>ZB755</t>
  </si>
  <si>
    <t>Zkumavka 1 ml K3 edta fialová 454034</t>
  </si>
  <si>
    <t>ZB759</t>
  </si>
  <si>
    <t>Zkumavka červená 8 ml gel 455071</t>
  </si>
  <si>
    <t>ZC906</t>
  </si>
  <si>
    <t>Škrtidlo se sponou pro dospělé 25 x 500 mm KVS25500</t>
  </si>
  <si>
    <t>ZD010</t>
  </si>
  <si>
    <t>Mediset pro žilní katetrizaci 4752002</t>
  </si>
  <si>
    <t>ZH817</t>
  </si>
  <si>
    <t>Katetr močový foley CH18 180605-000180</t>
  </si>
  <si>
    <t>ZI757</t>
  </si>
  <si>
    <t>Rukavice vinyl bez p. S á 100 ks EFEKTVR02</t>
  </si>
  <si>
    <t>ZM051</t>
  </si>
  <si>
    <t>Rukavice nitril promedica bez p. S bílé 6N á 100 ks 9399W2</t>
  </si>
  <si>
    <t>ZA339</t>
  </si>
  <si>
    <t>Obinadlo hydrofilní   8 cm x   5 m 13006</t>
  </si>
  <si>
    <t>ZA426</t>
  </si>
  <si>
    <t>Obinadlo hydrofilní 16 cm x 10 m 13014</t>
  </si>
  <si>
    <t>ZA436</t>
  </si>
  <si>
    <t>Obinadlo pruban č.12 427312</t>
  </si>
  <si>
    <t>ZB404</t>
  </si>
  <si>
    <t>Náplast cosmos 8 cm x 1m 5403353</t>
  </si>
  <si>
    <t>ZC848</t>
  </si>
  <si>
    <t>Obvaz ortho-pad 10 cm x 3 m karton á 120 ks 1320105004</t>
  </si>
  <si>
    <t>ZA437</t>
  </si>
  <si>
    <t>Obinadlo pruban č.14 427314</t>
  </si>
  <si>
    <t>ZA590</t>
  </si>
  <si>
    <t>Obvaz sádrový safix plus   6 cm x 2 m 3327300</t>
  </si>
  <si>
    <t>ZG708</t>
  </si>
  <si>
    <t>Bandáž evelína pod sádru 1321303123</t>
  </si>
  <si>
    <t>ZA808</t>
  </si>
  <si>
    <t>Kanyla venofix safety 23G modrá 4056353</t>
  </si>
  <si>
    <t>ZB724</t>
  </si>
  <si>
    <t>Kapilára sedimentační kalibrovaná 727111</t>
  </si>
  <si>
    <t>ZB268</t>
  </si>
  <si>
    <t>Stojan sedimentační 836 072</t>
  </si>
  <si>
    <t>ZG454</t>
  </si>
  <si>
    <t>Set k aplikaci koncentrátu krevních destiček box á 20 ks ABS-100 14 (ABS-100 10)</t>
  </si>
  <si>
    <t>ZA031</t>
  </si>
  <si>
    <t>Vata obvazová 1000 g nest.vinutá 110710</t>
  </si>
  <si>
    <t>ZA316</t>
  </si>
  <si>
    <t>Krytí mepitel 7,5 x 10 cm bal. á 10 ks 290710</t>
  </si>
  <si>
    <t>ZA537</t>
  </si>
  <si>
    <t>Krytí mepilex heel 13 x 20 cm bal. á 5 ks 288100-01</t>
  </si>
  <si>
    <t>ZA561</t>
  </si>
  <si>
    <t>Kompresa AB 20 x 40 cm / 1 ks sterilní NT savá 1230114051</t>
  </si>
  <si>
    <t>ZA658</t>
  </si>
  <si>
    <t>Krytí granuflex 10 x 10 cm á 10 ks 187639</t>
  </si>
  <si>
    <t>ZD633</t>
  </si>
  <si>
    <t>Krytí mepilex border sacrum 18 x 18 cm bal. á 5 ks 282000-01</t>
  </si>
  <si>
    <t>ZI974</t>
  </si>
  <si>
    <t>Pěna střední V.A.C M8275052</t>
  </si>
  <si>
    <t>ZJ730</t>
  </si>
  <si>
    <t>Krytí granuflex extra thin 10 x 10 cm á 5 ks 187954</t>
  </si>
  <si>
    <t>ZK920</t>
  </si>
  <si>
    <t>Kanystr Info V.A.C. M8275063</t>
  </si>
  <si>
    <t>ZL977</t>
  </si>
  <si>
    <t>Kanystr renasys GO 750 ml 66800916</t>
  </si>
  <si>
    <t>ZL973</t>
  </si>
  <si>
    <t>Pěna renasys-F střední set 66800795</t>
  </si>
  <si>
    <t>ZD634</t>
  </si>
  <si>
    <t>Krytí mepilex border sacrum 23 x 23 cm bal. á 5 ks 282400-01</t>
  </si>
  <si>
    <t>ZA615</t>
  </si>
  <si>
    <t>Tampón cavilon 1 ml bal. á 25 ks 3343E</t>
  </si>
  <si>
    <t>ZB173</t>
  </si>
  <si>
    <t>Maska kyslíková s hadičkou a nosní svorkou dospělá H-103013</t>
  </si>
  <si>
    <t>ZB337</t>
  </si>
  <si>
    <t>Manžeta TK dospělá 37-51 cm velká M1575A</t>
  </si>
  <si>
    <t>ZB453</t>
  </si>
  <si>
    <t>Lopatka dřevěná ústní sterilní bal. á 100 ks 4700096</t>
  </si>
  <si>
    <t>ZC074</t>
  </si>
  <si>
    <t>Nebulizátor Typ 753 pro dospělé 01.000.08.753</t>
  </si>
  <si>
    <t>ZC648</t>
  </si>
  <si>
    <t>Elektroda EKG s gelem ovál 51 x 33 mm pro dospělé H-108006</t>
  </si>
  <si>
    <t>ZD616</t>
  </si>
  <si>
    <t>Mediset pro močovou katetriz.+ aqua 4753881</t>
  </si>
  <si>
    <t>ZD650</t>
  </si>
  <si>
    <t>Aquapak - sterilní voda  340 ml s adaptérem bal. á 20 ks 400340</t>
  </si>
  <si>
    <t>ZH845</t>
  </si>
  <si>
    <t>Tyčinka vatová medcomfort + glyc. citónová příchuť bal. á 75 ks 09157-100</t>
  </si>
  <si>
    <t>ZK798</t>
  </si>
  <si>
    <t xml:space="preserve">Zátka combi modrá 4495152 </t>
  </si>
  <si>
    <t>ZK884</t>
  </si>
  <si>
    <t>Kohout trojcestný discofix modrý 4095111</t>
  </si>
  <si>
    <t>ZB253</t>
  </si>
  <si>
    <t>Filtr iso-gard bakteriální virový čistý bal. á 25 ks 19212</t>
  </si>
  <si>
    <t>ZD848</t>
  </si>
  <si>
    <t>Katetr CVC 2 lumen certofix duo 730 bal. á 10 ks 4162307E</t>
  </si>
  <si>
    <t>ZI492</t>
  </si>
  <si>
    <t>Rukavice latex bez p. XL 01039-XL</t>
  </si>
  <si>
    <t>DG395</t>
  </si>
  <si>
    <t>Diagnostická souprava ABO set monoklonální na 30</t>
  </si>
  <si>
    <t>ZA325</t>
  </si>
  <si>
    <t>Krytí hypro-sorb R 65 x 55 mm 002</t>
  </si>
  <si>
    <t>ZA432</t>
  </si>
  <si>
    <t>Obvaz sádrový safix plus 14 cm x 3 m 3327430</t>
  </si>
  <si>
    <t>ZA465</t>
  </si>
  <si>
    <t>Fólie incizní raucodrape sterilní 45 x 50 cm 23445</t>
  </si>
  <si>
    <t>ZA502</t>
  </si>
  <si>
    <t>Tampon nesterilní stáčený 30 x 60 cm 1320300406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</si>
  <si>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</si>
  <si>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</si>
  <si>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</si>
  <si>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</si>
  <si>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ZC725</t>
  </si>
  <si>
    <t>Obvaz ortho-pad 15 cm x 3 m 1320105005</t>
  </si>
  <si>
    <t>ZK403</t>
  </si>
  <si>
    <t>Krytí cutisorb LA 10 cm x 10 cm bal. á 10 ks (náhrada za melolin) 7259404</t>
  </si>
  <si>
    <t>ZA556</t>
  </si>
  <si>
    <t>Obvaz sádrový safix plus 10 cm x 3 m 3327410</t>
  </si>
  <si>
    <t>ZA592</t>
  </si>
  <si>
    <t>Obvaz sádrový safix plus   8 cm x 3 m 3327400</t>
  </si>
  <si>
    <t>ZL996</t>
  </si>
  <si>
    <t>Obinadlo hyrofilní sterilní  8 cm x 5 m  004310182</t>
  </si>
  <si>
    <t>ZF042</t>
  </si>
  <si>
    <t>Krytí mastný tyl jelonet 10 x 10 cm á 10 ks 7404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</si>
  <si>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</si>
  <si>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</si>
  <si>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</si>
  <si>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</si>
  <si>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</si>
  <si>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</si>
  <si>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ZA760</t>
  </si>
  <si>
    <t>Drén redon CH8 50 cm U2110800</t>
  </si>
  <si>
    <t>ZA791</t>
  </si>
  <si>
    <t>Stříkačka janett 3-dílná 140-160 ml vyplachovací JNP1543 MED114408</t>
  </si>
  <si>
    <t>ZB081</t>
  </si>
  <si>
    <t>Kanyla na rameno vel. 7 žebrovaná bal. á 5 ks 214116</t>
  </si>
  <si>
    <t>ZB082</t>
  </si>
  <si>
    <t>Kanyla na rameno 8,5 x 75 mm 214120</t>
  </si>
  <si>
    <t>ZB131</t>
  </si>
  <si>
    <t>Pumpa fms - jedno denní set artoskop bal. á 30 ks 4503</t>
  </si>
  <si>
    <t>ZB553</t>
  </si>
  <si>
    <t>Láhev redon hi-vac 400 ml-kompletní 05.000.22.803</t>
  </si>
  <si>
    <t>ZB751</t>
  </si>
  <si>
    <t>Hadice PVC 8/12 á 30 m P00468</t>
  </si>
  <si>
    <t>ZB780</t>
  </si>
  <si>
    <t>Kontejner 120 ml sterilní 331690250350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</si>
  <si>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</si>
  <si>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</si>
  <si>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</si>
  <si>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</si>
  <si>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</si>
  <si>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</si>
  <si>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</si>
  <si>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k odsávačce 3 l jednorázový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</si>
  <si>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</si>
  <si>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</si>
  <si>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</si>
  <si>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</si>
  <si>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</si>
  <si>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</si>
  <si>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</si>
  <si>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</si>
  <si>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</si>
  <si>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</si>
  <si>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</si>
  <si>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</si>
  <si>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ZH852</t>
  </si>
  <si>
    <t>Souprava odsávací Yankauer 6 mm s rukojetí 34102</t>
  </si>
  <si>
    <t>ZI781</t>
  </si>
  <si>
    <t>Elektroda neutrální monopolární pro dospělé á 100 ks 2125</t>
  </si>
  <si>
    <t>ZK799</t>
  </si>
  <si>
    <t>Zátka combi červená 4495101</t>
  </si>
  <si>
    <t>ZB162</t>
  </si>
  <si>
    <t>Fréza k shaveru 4,0 mm 7780</t>
  </si>
  <si>
    <t>ZB921</t>
  </si>
  <si>
    <t>Nůžky oční rovné hrotnatotupé 11,5 cm 397113380150</t>
  </si>
  <si>
    <t>ZD129</t>
  </si>
  <si>
    <t>Fréza k dyonicsu 4,5 mm 7205306</t>
  </si>
  <si>
    <t>ZE658</t>
  </si>
  <si>
    <t>List pilový 90 x 25 x 1,19 mm GE245SU</t>
  </si>
  <si>
    <t>ZG964</t>
  </si>
  <si>
    <t>Elektroda nožová á 5 ks 80-510-06</t>
  </si>
  <si>
    <t>ZH662</t>
  </si>
  <si>
    <t>Svorka rovná Mosquito-Halsted 1 x 2 zuby 12 cm 397115080030</t>
  </si>
  <si>
    <t>ZI045</t>
  </si>
  <si>
    <t>Kanyla na rameno 285180</t>
  </si>
  <si>
    <t>ZB127</t>
  </si>
  <si>
    <t>Pilka k vrtačce compact 90/69 x 18 x 1.2/1.0 mm 519.113</t>
  </si>
  <si>
    <t>ZK017</t>
  </si>
  <si>
    <t>Miska kruhová 1,0 litr výška 73 mm JG524R</t>
  </si>
  <si>
    <t>ZL991</t>
  </si>
  <si>
    <t>Drát s ouškem 2,4 x 15 254728</t>
  </si>
  <si>
    <t>ZB517</t>
  </si>
  <si>
    <t>Fréza k shaveru GB975SU</t>
  </si>
  <si>
    <t>ZG163</t>
  </si>
  <si>
    <t>Sonda háková se stupnicí 3,0 mm AT304-027</t>
  </si>
  <si>
    <t>ZG161</t>
  </si>
  <si>
    <t>Punch artroskopický pravostranný AT301-014</t>
  </si>
  <si>
    <t>KA356</t>
  </si>
  <si>
    <t>jehla 12° rapidLoc-PLA 228321</t>
  </si>
  <si>
    <t>ZJ505</t>
  </si>
  <si>
    <t>Lžička ostrá oválná fig. 0 4,8 mm 17,2 cm 397125080120</t>
  </si>
  <si>
    <t>ZD516</t>
  </si>
  <si>
    <t>Fréza kostní ultraagresivní váleček 4,0 mm bal. á 5 ks 283465</t>
  </si>
  <si>
    <t>ZL550</t>
  </si>
  <si>
    <t>List pilový 90/25 1,27 25-0901-27A-V1</t>
  </si>
  <si>
    <t>KA357</t>
  </si>
  <si>
    <t>Pistole aplikační mitek meniscal applier 228000</t>
  </si>
  <si>
    <t>ZI535</t>
  </si>
  <si>
    <t>List pilový 5023-143</t>
  </si>
  <si>
    <t>KC057</t>
  </si>
  <si>
    <t>vaper short elektrode 2,3 mm 227213</t>
  </si>
  <si>
    <t>ZD204</t>
  </si>
  <si>
    <t>Fréza měkotkáňová ultra agresive plus 4 mm bal. á 5 ks 283429</t>
  </si>
  <si>
    <t>ZG160</t>
  </si>
  <si>
    <t>Punch artroskopický zvednutý AT301-011</t>
  </si>
  <si>
    <t>ZH840</t>
  </si>
  <si>
    <t>Nádoba pro mražení tkání bal. á 8 sad CDR7000AU</t>
  </si>
  <si>
    <t>ZK694</t>
  </si>
  <si>
    <t>Fréza k shaveru 4,0 mm 287449</t>
  </si>
  <si>
    <t>KF787</t>
  </si>
  <si>
    <t>elektroda VAPR Premiere 90 DEPuy 227204</t>
  </si>
  <si>
    <t>ZH060</t>
  </si>
  <si>
    <t>Fréza k shaveru GB976SU</t>
  </si>
  <si>
    <t>ZI534</t>
  </si>
  <si>
    <t>List pilový 5023-133</t>
  </si>
  <si>
    <t>ZM265</t>
  </si>
  <si>
    <t>Nůžky preparační metzenbaum 180 mm BC602R</t>
  </si>
  <si>
    <t>ZH663</t>
  </si>
  <si>
    <t>Elektroda jednorázová neutrální pro děti 80-344-09-04/5</t>
  </si>
  <si>
    <t>ZG162</t>
  </si>
  <si>
    <t>Punch artroskopický levostranný plochý AT301-013</t>
  </si>
  <si>
    <t>KA362</t>
  </si>
  <si>
    <t>šroub bio mitek 9 x 23 254505</t>
  </si>
  <si>
    <t>KA372</t>
  </si>
  <si>
    <t>šroub milágro 10 x 23 231835</t>
  </si>
  <si>
    <t>KA384</t>
  </si>
  <si>
    <t>šroub interfer.aesculap 7 x 20 AAP-SI70002</t>
  </si>
  <si>
    <t>KA688</t>
  </si>
  <si>
    <t>kotvička mitek GII 210493</t>
  </si>
  <si>
    <t>KA692</t>
  </si>
  <si>
    <t xml:space="preserve">kotvička mitek easy s návlekem GII 212450 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</si>
  <si>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</si>
  <si>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</si>
  <si>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</si>
  <si>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</si>
  <si>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</si>
  <si>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</si>
  <si>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</si>
  <si>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</si>
  <si>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</si>
  <si>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</si>
  <si>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</si>
  <si>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</si>
  <si>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</si>
  <si>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</si>
  <si>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</si>
  <si>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</si>
  <si>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</si>
  <si>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</si>
  <si>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</si>
  <si>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</si>
  <si>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</si>
  <si>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</si>
  <si>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KE526</t>
  </si>
  <si>
    <t>šroub spin 2/11 NWD112011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</si>
  <si>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</si>
  <si>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</si>
  <si>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</si>
  <si>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</si>
  <si>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</si>
  <si>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</si>
  <si>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</si>
  <si>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</si>
  <si>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</si>
  <si>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</si>
  <si>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</si>
  <si>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</si>
  <si>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</si>
  <si>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</si>
  <si>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KE923</t>
  </si>
  <si>
    <t>šroub bio mitek 7 x 30 254502</t>
  </si>
  <si>
    <t>KF573</t>
  </si>
  <si>
    <t>drát-K 160 mm, délka 150 NWD115216</t>
  </si>
  <si>
    <t>KF594</t>
  </si>
  <si>
    <t>dlaha přímá LCP 3.5   6 otvorů 423.561</t>
  </si>
  <si>
    <t>KF630</t>
  </si>
  <si>
    <t>šroub zajišťovací pr 3,5 samořezný D18 412.105</t>
  </si>
  <si>
    <t>KF631</t>
  </si>
  <si>
    <t>šroub zajišťovací pr 3,5 samořezný D20 412.106</t>
  </si>
  <si>
    <t>KF660</t>
  </si>
  <si>
    <t>šroub kortikální pr 3,5 samořezný D20 TI 404.820</t>
  </si>
  <si>
    <t>ZC891</t>
  </si>
  <si>
    <t>Drát extenční 1,2 x 160 mm 397129093070</t>
  </si>
  <si>
    <t>ZG307</t>
  </si>
  <si>
    <t>Drát K-Wire 1,60 mm L150 á 10 ks 292.160.10</t>
  </si>
  <si>
    <t>ZH346</t>
  </si>
  <si>
    <t>Šroub schanzův seldrill 4/3 mm L100/20 294.772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</si>
  <si>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</si>
  <si>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</si>
  <si>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</si>
  <si>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</si>
  <si>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</si>
  <si>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</si>
  <si>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</si>
  <si>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</si>
  <si>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</si>
  <si>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</si>
  <si>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KE524</t>
  </si>
  <si>
    <t>šroub bold 3/32 NWD111032</t>
  </si>
  <si>
    <t>KE533</t>
  </si>
  <si>
    <t>skobička 15-12/12 NWD213512</t>
  </si>
  <si>
    <t>KE534</t>
  </si>
  <si>
    <t>skobička 20-20/20 NWD213820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</si>
  <si>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</si>
  <si>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</si>
  <si>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</si>
  <si>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</si>
  <si>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</si>
  <si>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</si>
  <si>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</si>
  <si>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</si>
  <si>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</si>
  <si>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</si>
  <si>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</si>
  <si>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</si>
  <si>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KF074</t>
  </si>
  <si>
    <t>šroub zajišťovací L 25 NWD501025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</si>
  <si>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</si>
  <si>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</si>
  <si>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</si>
  <si>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</si>
  <si>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</si>
  <si>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</si>
  <si>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KF524</t>
  </si>
  <si>
    <t>šroub kortikální stardrive 2,7 mm, délka 14 402.874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</si>
  <si>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</si>
  <si>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</si>
  <si>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</si>
  <si>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</si>
  <si>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</si>
  <si>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</si>
  <si>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KF632</t>
  </si>
  <si>
    <t>šroub zajišťovací pr 3,5 samořezný D22 412.107</t>
  </si>
  <si>
    <t>KF658</t>
  </si>
  <si>
    <t>šroub kortikální pr 3,5 samořezný D16 TI 404.816</t>
  </si>
  <si>
    <t>KG569</t>
  </si>
  <si>
    <t>šroub laterjet 36 mm 285112</t>
  </si>
  <si>
    <t>KG844</t>
  </si>
  <si>
    <t>šroub zajišťovací 5,0 mm, délka 38 mm 412.213</t>
  </si>
  <si>
    <t>KG846</t>
  </si>
  <si>
    <t>šroub zajišťovací 5,0 mm, délka 46 mm 412.217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</si>
  <si>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</si>
  <si>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</si>
  <si>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</si>
  <si>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</si>
  <si>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</si>
  <si>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</si>
  <si>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</si>
  <si>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</si>
  <si>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</si>
  <si>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</si>
  <si>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</si>
  <si>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</si>
  <si>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</si>
  <si>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</si>
  <si>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</si>
  <si>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</si>
  <si>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KH079</t>
  </si>
  <si>
    <t>šroub závitořezný NCB 5,0 mm, délka 44 mm 02.03150.044</t>
  </si>
  <si>
    <t>KH083</t>
  </si>
  <si>
    <t>šroub závitořezný NCB 5,0 mm, délka 55 mm 02.03150.055</t>
  </si>
  <si>
    <t>KH085</t>
  </si>
  <si>
    <t>šroub závitořezný NCB 5,0 mm, délka 65 mm 02.03150.065</t>
  </si>
  <si>
    <t>KH248</t>
  </si>
  <si>
    <t>šroub zajišťovací 5,0mm délka 40mm 412.214</t>
  </si>
  <si>
    <t>KH900</t>
  </si>
  <si>
    <t>šroub Absolut 10x30 254508</t>
  </si>
  <si>
    <t>KA389</t>
  </si>
  <si>
    <t>šroub inteferenční aesculap 9 x 25</t>
  </si>
  <si>
    <t>KE450</t>
  </si>
  <si>
    <t>šroub kortikální L60 NWDCC060</t>
  </si>
  <si>
    <t>ZI442</t>
  </si>
  <si>
    <t>Šroub kortikální samořezný HA 4,5 x 60 mm 397129795621</t>
  </si>
  <si>
    <t>KF382</t>
  </si>
  <si>
    <t>podložka kostních šroubů 13 397129798400</t>
  </si>
  <si>
    <t>KA388</t>
  </si>
  <si>
    <t>šroub interfer.aesculap 9 x 20 AAP-SI90002</t>
  </si>
  <si>
    <t>KE523</t>
  </si>
  <si>
    <t>šroub bold 3/30 NWD111030</t>
  </si>
  <si>
    <t>KF374</t>
  </si>
  <si>
    <t>drát extenční D1,5 x L300 397129093000</t>
  </si>
  <si>
    <t>KF380</t>
  </si>
  <si>
    <t>Šroub kortikální samořezný HA 4,5 x 44 397129799521</t>
  </si>
  <si>
    <t>KF381</t>
  </si>
  <si>
    <t>šroub kortikální samořezný HA 4,5 x 50 397129795601</t>
  </si>
  <si>
    <t>KF525</t>
  </si>
  <si>
    <t>šroub kortikální stardrive 2,7 mm, délka 16 402.876</t>
  </si>
  <si>
    <t>KE443</t>
  </si>
  <si>
    <t>šroub kortikální L30 NWDCC030</t>
  </si>
  <si>
    <t>KF537</t>
  </si>
  <si>
    <t>šroub kortikální stardrive 2,7 mm, délka 40 402.900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</si>
  <si>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</si>
  <si>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</si>
  <si>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</si>
  <si>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</si>
  <si>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</si>
  <si>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</si>
  <si>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</si>
  <si>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</si>
  <si>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KG843</t>
  </si>
  <si>
    <t>šroub zajišťovací 5,0 mm, délka 36 mm 412.212</t>
  </si>
  <si>
    <t>KH077</t>
  </si>
  <si>
    <t>šroub závitořezný NCB 5,0 mm, délka 40 mm 02.03150.040</t>
  </si>
  <si>
    <t>KG882</t>
  </si>
  <si>
    <t>dlaha LCP 4.5/5.0 široká 12 otv délka 224 426.621</t>
  </si>
  <si>
    <t>KH099</t>
  </si>
  <si>
    <t>šroub spongiózní NCB 5,0 mm, délka 80 mm 02.03152.080</t>
  </si>
  <si>
    <t>KE546</t>
  </si>
  <si>
    <t>skobička 12-15/15 NWD113215</t>
  </si>
  <si>
    <t>KF086</t>
  </si>
  <si>
    <t>šroub zajišťovací L 70 mm NWD501070</t>
  </si>
  <si>
    <t>KF500</t>
  </si>
  <si>
    <t>šroub zajišťovací stardrive 2,7 mm ( hlava LCP 2.4), délka 13 402.213</t>
  </si>
  <si>
    <t>KF199</t>
  </si>
  <si>
    <t>dlaha LCP pro artrodézu zápěstí 2,7-3,5 8 otvorů 04.110.150</t>
  </si>
  <si>
    <t>KH120</t>
  </si>
  <si>
    <t>šroub závitořezný NCB 4,0 mm, délka 55 mm 02.03155.055</t>
  </si>
  <si>
    <t>KF503</t>
  </si>
  <si>
    <t>šroub zajišťovací stardrive 2,7 mm ( hlava LCP 2.4), délka 18 402.218</t>
  </si>
  <si>
    <t>KH082</t>
  </si>
  <si>
    <t>šroub závitořezný NCB 5,0 mm, délka 50 mm 02.03150.050</t>
  </si>
  <si>
    <t>KH093</t>
  </si>
  <si>
    <t>šroub spongiózní NCB 5,0 mm, délka 50 mm 02.03152.050</t>
  </si>
  <si>
    <t>KF084</t>
  </si>
  <si>
    <t>hřeb panta 12/180 NWD500280</t>
  </si>
  <si>
    <t>KF634</t>
  </si>
  <si>
    <t>šroub zajišťovací pr 3,5 samořezný D26 412.109</t>
  </si>
  <si>
    <t>KH121</t>
  </si>
  <si>
    <t>šroub závitořezný NCB 4,0 mm, délka 60 mm 02.03155.060</t>
  </si>
  <si>
    <t>KH084</t>
  </si>
  <si>
    <t>šroub závitořezný NCB 5,0 mm, délka 60 mm 02.03150.060</t>
  </si>
  <si>
    <t>KF379</t>
  </si>
  <si>
    <t>šroub kortikální samořezný HA 4,5 x 40 397129795581</t>
  </si>
  <si>
    <t>ZM222</t>
  </si>
  <si>
    <t>Šroub kostní spongiózní kanylovaný HB 7 x 40 záv. 16 mm 397129798020</t>
  </si>
  <si>
    <t>ZM225</t>
  </si>
  <si>
    <t>Šroub kostní spongiózní kanylovanýHB 7 x 95 záv. 16 mm 397129798130</t>
  </si>
  <si>
    <t>ZM223</t>
  </si>
  <si>
    <t>Šroub kostní spongiózní kanylovaný HB 7 x 65 záv. 16 mm 397129798070</t>
  </si>
  <si>
    <t>ZM229</t>
  </si>
  <si>
    <t>Šroub kostní spongiózní kanylovaný HB 7 x 90 záv. 32 mm 397129798310</t>
  </si>
  <si>
    <t>ZM226</t>
  </si>
  <si>
    <t>Šroub kostní spongiózní kanylovaný HB 7 x 65 záv. 32 mm 397129798260</t>
  </si>
  <si>
    <t>KF662</t>
  </si>
  <si>
    <t>šroub kortikální pr 3,5 samořezný D24 TI 404.824</t>
  </si>
  <si>
    <t>KF633</t>
  </si>
  <si>
    <t>šroub zajišťovací pr 3,5 samořezný D24 412.108</t>
  </si>
  <si>
    <t>ZM228</t>
  </si>
  <si>
    <t>Šroub kostní spongiózní kanylovaný HB 7 x 75 záv. 32 mm 397129798280</t>
  </si>
  <si>
    <t>ZM230</t>
  </si>
  <si>
    <t>Šroub kostní spongiózní kanylovaný HB 7 x 95 záv. 32 mm 397129798320</t>
  </si>
  <si>
    <t>ZM224</t>
  </si>
  <si>
    <t>Šroub kostní spongiózní kanylovaný HB 7 x 70 záv. 16 mm 397129798080</t>
  </si>
  <si>
    <t>ZM227</t>
  </si>
  <si>
    <t>Šroub kostní spongiózní kanylovaný HB 7 x 70 záv. 32 mm 397129798270</t>
  </si>
  <si>
    <t>KA360</t>
  </si>
  <si>
    <t>šroub bio mitek 7 x 23 254501</t>
  </si>
  <si>
    <t>KE460</t>
  </si>
  <si>
    <t>dlaha tibiální levá 10BM NWDPTCG</t>
  </si>
  <si>
    <t>KA370</t>
  </si>
  <si>
    <t>šroub milágro   8 x 23 231810</t>
  </si>
  <si>
    <t>KF596</t>
  </si>
  <si>
    <t>dlaha přímá LCP 3.5   8 otvorů 423.581</t>
  </si>
  <si>
    <t>KH127</t>
  </si>
  <si>
    <t>šroub monokortikální NCB 5,0 mm, 18 02.03151.018</t>
  </si>
  <si>
    <t>KF627</t>
  </si>
  <si>
    <t>šroub zajišťovací pr 3,5 samořezný D10 412.101</t>
  </si>
  <si>
    <t>KE577</t>
  </si>
  <si>
    <t>vložka komponenta Metis 2 th.3 NWD250323s</t>
  </si>
  <si>
    <t>ZD498</t>
  </si>
  <si>
    <t xml:space="preserve">Drát K 2,4 x 30 mm drillpin trocar tip bal. á 5 ks 211331 </t>
  </si>
  <si>
    <t>KH098</t>
  </si>
  <si>
    <t>šroub spongiózní NCB 5,0 mm, délka 75 mm 02.03152.075</t>
  </si>
  <si>
    <t>KA387</t>
  </si>
  <si>
    <t>šroub interfer.aesculap 8 x 25 AAP-SI80002</t>
  </si>
  <si>
    <t>KE396</t>
  </si>
  <si>
    <t>kotva lupine loop+ancho 210709</t>
  </si>
  <si>
    <t>KA385</t>
  </si>
  <si>
    <t>šroub interfer.aesculap 7 x 25 AAP-SI70002</t>
  </si>
  <si>
    <t>KE452</t>
  </si>
  <si>
    <t>dlaha femorální 101P NWDPOF</t>
  </si>
  <si>
    <t>KH902</t>
  </si>
  <si>
    <t>šroub Milagro 11x30 231850</t>
  </si>
  <si>
    <t>KE567</t>
  </si>
  <si>
    <t>komponenta Metis 4 NWD250104s</t>
  </si>
  <si>
    <t>KF326</t>
  </si>
  <si>
    <t xml:space="preserve">kotvička mitek mini 2/0 TMplus 212033 </t>
  </si>
  <si>
    <t>KH128</t>
  </si>
  <si>
    <t>šroub monokortikální NCB 5,0 mm, 20 02.03151.020</t>
  </si>
  <si>
    <t>KG582</t>
  </si>
  <si>
    <t>šroub laterjet 40 mm 2 ks 285120</t>
  </si>
  <si>
    <t>KH094</t>
  </si>
  <si>
    <t>šroub spongiózní NCB 5,0 mm, délka 55 mm 02.03152.055</t>
  </si>
  <si>
    <t>KI244</t>
  </si>
  <si>
    <t>kotvička nevstřebatelná Healix 3,4 mm 222339</t>
  </si>
  <si>
    <t>KH074</t>
  </si>
  <si>
    <t>šroub závitořezný NCB 5,0 mm, délka 34 mm 02.03150.034</t>
  </si>
  <si>
    <t>KH057</t>
  </si>
  <si>
    <t>dlaha NCB PP pro distální femur 12 levý 02.03264.112</t>
  </si>
  <si>
    <t>KA361</t>
  </si>
  <si>
    <t>šroub bio mitek 8 x 23 254503</t>
  </si>
  <si>
    <t>KH747</t>
  </si>
  <si>
    <t>dřík revizní tibiální 20x92mm NR180K</t>
  </si>
  <si>
    <t>KI270</t>
  </si>
  <si>
    <t>hřeb kotníku panta nail 11 mm délka L 180 500180ND</t>
  </si>
  <si>
    <t>KF640</t>
  </si>
  <si>
    <t>šroub zajišťovací pr 3,5 samořezný D40 412.117</t>
  </si>
  <si>
    <t>KF619</t>
  </si>
  <si>
    <t>dlaha philos na proximální humerus 3.5, 3 otvory 441.901</t>
  </si>
  <si>
    <t>KF638</t>
  </si>
  <si>
    <t>šroub zajišťovací pr 3,5 samořezný D35 412.114</t>
  </si>
  <si>
    <t>KF664</t>
  </si>
  <si>
    <t>šroub kortikální pr 3,5 samořezný D28 TI 404.828</t>
  </si>
  <si>
    <t>KF637</t>
  </si>
  <si>
    <t>šroub zajišťovací pr 3,5 samořezný 412.112</t>
  </si>
  <si>
    <t>KF639</t>
  </si>
  <si>
    <t>šroub zajišťovací pr 3,5 samořezný 412.116</t>
  </si>
  <si>
    <t>KF636</t>
  </si>
  <si>
    <t>šroub zajišťovací pr 3,5 samořezný D30 412.111</t>
  </si>
  <si>
    <t>KE522</t>
  </si>
  <si>
    <t>šroub bold 3/28 NWD111028</t>
  </si>
  <si>
    <t>KF635</t>
  </si>
  <si>
    <t>šroub zajišťovací pr 3,5 samořezný D28 412.110</t>
  </si>
  <si>
    <t>KA371</t>
  </si>
  <si>
    <t>šroub milágro   9 x 23 231820</t>
  </si>
  <si>
    <t>KG641</t>
  </si>
  <si>
    <t xml:space="preserve">Kotva Omnispan na meniscus 12° 228141 </t>
  </si>
  <si>
    <t>KE476</t>
  </si>
  <si>
    <t>šroub spongiosní L50 NWDSP050</t>
  </si>
  <si>
    <t>KE565</t>
  </si>
  <si>
    <t>komponenta Metis 2 NWD250102s</t>
  </si>
  <si>
    <t>KE451</t>
  </si>
  <si>
    <t>šroub kortikální L65 NWDCC065</t>
  </si>
  <si>
    <t>KF502</t>
  </si>
  <si>
    <t>šroub zajišťovací stardrive 2,7 mm ( hlava LCP 2.4), délka 16 402.216</t>
  </si>
  <si>
    <t>KF497</t>
  </si>
  <si>
    <t>šroub zajišťovací stardrive 2,7 mm ( hlava LCP 2.4), délka 10 402.210</t>
  </si>
  <si>
    <t>KE342</t>
  </si>
  <si>
    <t>šroub bold 3/10 NWD111010</t>
  </si>
  <si>
    <t>KF655</t>
  </si>
  <si>
    <t>šroub kortikální pr 3,5 samořezný D14 TI 404.814</t>
  </si>
  <si>
    <t>KH141</t>
  </si>
  <si>
    <t>šroub hluboký závit NCB 4,0 mm, 44 02.03154.044</t>
  </si>
  <si>
    <t>KH137</t>
  </si>
  <si>
    <t>šroub hluboký závit NCB 4,0 mm, 36 02.03154.036</t>
  </si>
  <si>
    <t>KE521</t>
  </si>
  <si>
    <t>šroub bold 3/26 NWD111026</t>
  </si>
  <si>
    <t>KH049</t>
  </si>
  <si>
    <t>dlaha NCB PP proximální femur 12 levý 02.03263.112</t>
  </si>
  <si>
    <t>KI457</t>
  </si>
  <si>
    <t xml:space="preserve">dlaha LCP klíční kost 3,5 6 otvorová pravá 04.112.026 </t>
  </si>
  <si>
    <t>KH136</t>
  </si>
  <si>
    <t>šroub hluboký závit NCB 4,0 mm, 34 02.03154.034</t>
  </si>
  <si>
    <t>KI426</t>
  </si>
  <si>
    <t>hřeb kotníku panta 12mm L150 NWD 500250</t>
  </si>
  <si>
    <t>KE444</t>
  </si>
  <si>
    <t>šroub kortikální L32 NWDCC032</t>
  </si>
  <si>
    <t>KH134</t>
  </si>
  <si>
    <t>šroub hluboký závit NCB 4,0 mm, 30 02.03154.030</t>
  </si>
  <si>
    <t>KI427</t>
  </si>
  <si>
    <t xml:space="preserve">šroub zajišťovací L35mm NWD 501035 </t>
  </si>
  <si>
    <t>KF072</t>
  </si>
  <si>
    <t>šroub zajišťovací 60 NWD501060</t>
  </si>
  <si>
    <t>KI460</t>
  </si>
  <si>
    <t>vrták kostní 103.25.180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</si>
  <si>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</si>
  <si>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</si>
  <si>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</si>
  <si>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</si>
  <si>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</si>
  <si>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</si>
  <si>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</si>
  <si>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</si>
  <si>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</si>
  <si>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</si>
  <si>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</si>
  <si>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</si>
  <si>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</si>
  <si>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</si>
  <si>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</si>
  <si>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</si>
  <si>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</si>
  <si>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</si>
  <si>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KA523</t>
  </si>
  <si>
    <t>vložka st.61/28 3505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</si>
  <si>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</si>
  <si>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</si>
  <si>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</si>
  <si>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</si>
  <si>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</si>
  <si>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</si>
  <si>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</si>
  <si>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</si>
  <si>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</si>
  <si>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</si>
  <si>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</si>
  <si>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</si>
  <si>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</si>
  <si>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</si>
  <si>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</si>
  <si>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</si>
  <si>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</si>
  <si>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</si>
  <si>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</si>
  <si>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</si>
  <si>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</si>
  <si>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</si>
  <si>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</si>
  <si>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</si>
  <si>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</si>
  <si>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</si>
  <si>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</si>
  <si>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</si>
  <si>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</si>
  <si>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</si>
  <si>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</si>
  <si>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</si>
  <si>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</si>
  <si>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</si>
  <si>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</si>
  <si>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</si>
  <si>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</si>
  <si>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</si>
  <si>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</si>
  <si>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</si>
  <si>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</si>
  <si>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</si>
  <si>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</si>
  <si>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</si>
  <si>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KA665</t>
  </si>
  <si>
    <t>kotv.komp.porose bicon č.5 75003778</t>
  </si>
  <si>
    <t>KA723</t>
  </si>
  <si>
    <t>femur search evolution P.č. 2 NL636K</t>
  </si>
  <si>
    <t>KA724</t>
  </si>
  <si>
    <t>femur search evolution P.č. 3 NL637K</t>
  </si>
  <si>
    <t>KA725</t>
  </si>
  <si>
    <t>femur search evolution P.č. 4 NL638K</t>
  </si>
  <si>
    <t>KA729</t>
  </si>
  <si>
    <t>femur search evolution L.č. 3 NL632K</t>
  </si>
  <si>
    <t>KA733</t>
  </si>
  <si>
    <t>tibie search evolution č. 2 NL828K</t>
  </si>
  <si>
    <t>KA734</t>
  </si>
  <si>
    <t>tibie search evolution č. 3 NL830K</t>
  </si>
  <si>
    <t>KA742</t>
  </si>
  <si>
    <t>tibiální plato evolution T2/12 NL895</t>
  </si>
  <si>
    <t>KA743</t>
  </si>
  <si>
    <t>tibiální plato evolution T2/14 NL896</t>
  </si>
  <si>
    <t>KA746</t>
  </si>
  <si>
    <t>tibiální plato evolution T3/12 NL899</t>
  </si>
  <si>
    <t>KA749</t>
  </si>
  <si>
    <t>tibiální plato evolution T4/10 NL902</t>
  </si>
  <si>
    <t>KA919</t>
  </si>
  <si>
    <t>end.cerviko CKP 48 315400</t>
  </si>
  <si>
    <t>KB843</t>
  </si>
  <si>
    <t>vložka dur.64/28  01.00126.364</t>
  </si>
  <si>
    <t>KB844</t>
  </si>
  <si>
    <t>hlavice k. CoCr28/M 735142806-20</t>
  </si>
  <si>
    <t>KC154</t>
  </si>
  <si>
    <t>vložka stand.dur Allocl. 58/28 126.458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</si>
  <si>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</si>
  <si>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</si>
  <si>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</si>
  <si>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</si>
  <si>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</si>
  <si>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</si>
  <si>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</si>
  <si>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</si>
  <si>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</si>
  <si>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</si>
  <si>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</si>
  <si>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</si>
  <si>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</si>
  <si>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</si>
  <si>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</si>
  <si>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</si>
  <si>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</si>
  <si>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142807-20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</si>
  <si>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</si>
  <si>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</si>
  <si>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</si>
  <si>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</si>
  <si>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</si>
  <si>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</si>
  <si>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</si>
  <si>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</si>
  <si>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</si>
  <si>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</si>
  <si>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</si>
  <si>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</si>
  <si>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</si>
  <si>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</si>
  <si>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</si>
  <si>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</si>
  <si>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KE654</t>
  </si>
  <si>
    <t>hlavice kovová S30/L32 00-8018-032-03</t>
  </si>
  <si>
    <t>KF864</t>
  </si>
  <si>
    <t>bicon plus-rexpol insert 5/32 75003760</t>
  </si>
  <si>
    <t>KF885</t>
  </si>
  <si>
    <t>hlavice oxi fem 12/14 32 mm +4 71343204</t>
  </si>
  <si>
    <t>KH349</t>
  </si>
  <si>
    <t>dřík Alloclassic-SLO-5 01.00121.050</t>
  </si>
  <si>
    <t>KH350</t>
  </si>
  <si>
    <t>dřík Alloclassic-SLO-6 01.00121.060</t>
  </si>
  <si>
    <t>KH436</t>
  </si>
  <si>
    <t>hlavice durasul kov.M/32 14.32.06-20</t>
  </si>
  <si>
    <t>KH761</t>
  </si>
  <si>
    <t>vložka durasul gamma KK/32 01.00047.921</t>
  </si>
  <si>
    <t>KA484</t>
  </si>
  <si>
    <t>hlavice keramická 28/M 17.28.06</t>
  </si>
  <si>
    <t>KA518</t>
  </si>
  <si>
    <t>jamka 72 alloclassic 3539</t>
  </si>
  <si>
    <t>KA522</t>
  </si>
  <si>
    <t>vložka st.58/28 3504</t>
  </si>
  <si>
    <t>KA524</t>
  </si>
  <si>
    <t>vložka st.64/28 3506</t>
  </si>
  <si>
    <t>KA536</t>
  </si>
  <si>
    <t>pouzdro allofit 46/FF 4242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</si>
  <si>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</si>
  <si>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</si>
  <si>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</si>
  <si>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</si>
  <si>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</si>
  <si>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</si>
  <si>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</si>
  <si>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</si>
  <si>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KA753</t>
  </si>
  <si>
    <t>tibiální plato evolution T5/10 NL906</t>
  </si>
  <si>
    <t>KA916</t>
  </si>
  <si>
    <t>end.cerviko CKP 44 315200</t>
  </si>
  <si>
    <t>KA925</t>
  </si>
  <si>
    <t>end.cerviko CKP 54 315700</t>
  </si>
  <si>
    <t>KC153</t>
  </si>
  <si>
    <t>vložka stand.dur Allocl. 55/28 7350100126455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</si>
  <si>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</si>
  <si>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</si>
  <si>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</si>
  <si>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</si>
  <si>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</si>
  <si>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</si>
  <si>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</si>
  <si>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</si>
  <si>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KD134</t>
  </si>
  <si>
    <t>plato T3 16 NN133</t>
  </si>
  <si>
    <t>KD139</t>
  </si>
  <si>
    <t>plato T5 10 NN250</t>
  </si>
  <si>
    <t>KE043</t>
  </si>
  <si>
    <t>vložka dur.stand. allot. JJ/36 01.00013.710</t>
  </si>
  <si>
    <t>KE044</t>
  </si>
  <si>
    <t>vložka dur.stand. allot. KK/36 01.00013.711</t>
  </si>
  <si>
    <t>KE048</t>
  </si>
  <si>
    <t>hlavička durasel S 36/-4 01.01012.365</t>
  </si>
  <si>
    <t>KE049</t>
  </si>
  <si>
    <t>hlavička durasel L 36/+4 01.01012.367</t>
  </si>
  <si>
    <t>KE291</t>
  </si>
  <si>
    <t>zátka kostní umělá 5,0/19 3225</t>
  </si>
  <si>
    <t>KE328</t>
  </si>
  <si>
    <t>hlavice kovová 32/M NK530K</t>
  </si>
  <si>
    <t>KE588</t>
  </si>
  <si>
    <t>koleno columbus PS FL4 NN164K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</si>
  <si>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</si>
  <si>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</si>
  <si>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</si>
  <si>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</si>
  <si>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</si>
  <si>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</si>
  <si>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KF404</t>
  </si>
  <si>
    <t>matice femurální F1-F7 offset NR401K</t>
  </si>
  <si>
    <t>KF886</t>
  </si>
  <si>
    <t>hlavice oxi fem 12/14 32 mm +8 71343208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</si>
  <si>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</si>
  <si>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</si>
  <si>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</si>
  <si>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</si>
  <si>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</si>
  <si>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</si>
  <si>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KH020</t>
  </si>
  <si>
    <t>tělo reverzní humerální 1352.15.001</t>
  </si>
  <si>
    <t>KH154</t>
  </si>
  <si>
    <t>glenoid 137525070</t>
  </si>
  <si>
    <t>KH342</t>
  </si>
  <si>
    <t>vložka Durasul FF/28 neutr. 01.00013.206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</si>
  <si>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</si>
  <si>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</si>
  <si>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</si>
  <si>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</si>
  <si>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</si>
  <si>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</si>
  <si>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KH371</t>
  </si>
  <si>
    <t>vložka durasul allofit II/28 01.00013.209</t>
  </si>
  <si>
    <t>KH373</t>
  </si>
  <si>
    <t>vložka durasul allofit KK/28 01.00013.211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</si>
  <si>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</si>
  <si>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</si>
  <si>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</si>
  <si>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</si>
  <si>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</si>
  <si>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</si>
  <si>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</si>
  <si>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</si>
  <si>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KH649</t>
  </si>
  <si>
    <t>komponenta tibiální ENDURO T2 NB012K</t>
  </si>
  <si>
    <t>KH737</t>
  </si>
  <si>
    <t>spacer K  kolenní velký 8074 SPK8074/G</t>
  </si>
  <si>
    <t>KH745</t>
  </si>
  <si>
    <t>dřík 14mm 1304.15.140</t>
  </si>
  <si>
    <t>KH877</t>
  </si>
  <si>
    <t>komponenta tibiální vel.4 5980-37-02</t>
  </si>
  <si>
    <t>KA488</t>
  </si>
  <si>
    <t>dlaha burch-schneider 50P 01.00191.250</t>
  </si>
  <si>
    <t>KA762</t>
  </si>
  <si>
    <t>šroub plasmacup 6,5 x 40 mm NA790T</t>
  </si>
  <si>
    <t>KA924</t>
  </si>
  <si>
    <t>end.cerviko CKP 56 315800</t>
  </si>
  <si>
    <t>KD113</t>
  </si>
  <si>
    <t>columbus koleno FL3 NN003K</t>
  </si>
  <si>
    <t>KA569</t>
  </si>
  <si>
    <t>dřík MS-30 kyč. kloubu č.16 30.00.49-160</t>
  </si>
  <si>
    <t>KH344</t>
  </si>
  <si>
    <t>vložka Durasul HH/28neutr. 01.00013.208</t>
  </si>
  <si>
    <t>KH694</t>
  </si>
  <si>
    <t>jamka cementovaná durasul 44/32mm 01.00324.044</t>
  </si>
  <si>
    <t>KH435</t>
  </si>
  <si>
    <t>hlavice durasul kov.S/32 14.32.05-20</t>
  </si>
  <si>
    <t>KA473</t>
  </si>
  <si>
    <t>dřík Zwemuller   2 2842</t>
  </si>
  <si>
    <t>KE003</t>
  </si>
  <si>
    <t>hlavička dur. allocl. XL/28/+8 10.12.288</t>
  </si>
  <si>
    <t>KA526</t>
  </si>
  <si>
    <t>vložka st.72/28 3509</t>
  </si>
  <si>
    <t>KF863</t>
  </si>
  <si>
    <t>bicon plus-rexpol insert 4/32 75003759</t>
  </si>
  <si>
    <t>KI103</t>
  </si>
  <si>
    <t>komponenta enduro femorální pravá 2 NB 018K</t>
  </si>
  <si>
    <t>KH155</t>
  </si>
  <si>
    <t>šroub small + connector 137415310</t>
  </si>
  <si>
    <t>KF898</t>
  </si>
  <si>
    <t>hlavička keramická ceramix 36 M 75007449</t>
  </si>
  <si>
    <t>KD138</t>
  </si>
  <si>
    <t>plato T4 16 NN243</t>
  </si>
  <si>
    <t>KH035</t>
  </si>
  <si>
    <t>end cerviko CKP58 1.36.479</t>
  </si>
  <si>
    <t>KI194</t>
  </si>
  <si>
    <t>plato tibiální žluté 10 mm 90-5970-30-10</t>
  </si>
  <si>
    <t>KI189</t>
  </si>
  <si>
    <t>komponenta femorální pravá E 5966-15-02</t>
  </si>
  <si>
    <t>KI214</t>
  </si>
  <si>
    <t>alloclassic variall vel. 56KK 01.00044.011</t>
  </si>
  <si>
    <t>KA586</t>
  </si>
  <si>
    <t>jamka ZCA č.59 00-8005-556-28</t>
  </si>
  <si>
    <t>KE644</t>
  </si>
  <si>
    <t>jamka muller 46/28 63.28.46</t>
  </si>
  <si>
    <t>KI256</t>
  </si>
  <si>
    <t>komponenta femorální levá CR-flexD 5950-14-01</t>
  </si>
  <si>
    <t>KG871</t>
  </si>
  <si>
    <t>dřík fitmore B/5 01.00551.205</t>
  </si>
  <si>
    <t>ZK458</t>
  </si>
  <si>
    <t>Zavaděč hlavice 304075</t>
  </si>
  <si>
    <t>KD131</t>
  </si>
  <si>
    <t>plato T3 10 NN230</t>
  </si>
  <si>
    <t>KA537</t>
  </si>
  <si>
    <t>pouzdro allofit 48/GG 4243</t>
  </si>
  <si>
    <t>KA510</t>
  </si>
  <si>
    <t>dřík wagner 18/225 01.00102.218</t>
  </si>
  <si>
    <t>KD106</t>
  </si>
  <si>
    <t>columbus koleno FR3 NN013K</t>
  </si>
  <si>
    <t>KD116</t>
  </si>
  <si>
    <t>columbus koleno FL6 NN006K</t>
  </si>
  <si>
    <t>KA489</t>
  </si>
  <si>
    <t>dlaha burch-schneider 50L 01.00191.150</t>
  </si>
  <si>
    <t>KA745</t>
  </si>
  <si>
    <t>tibiální plato evolution T3/10 NL898</t>
  </si>
  <si>
    <t>KD122</t>
  </si>
  <si>
    <t>tibia T5 NN079K</t>
  </si>
  <si>
    <t>KD125</t>
  </si>
  <si>
    <t>plato T1 14 NN112</t>
  </si>
  <si>
    <t>KA780</t>
  </si>
  <si>
    <t>dřík centram aesculap 12L NK085K</t>
  </si>
  <si>
    <t>KH359</t>
  </si>
  <si>
    <t>dřík ENDURO NR407K</t>
  </si>
  <si>
    <t>KH421</t>
  </si>
  <si>
    <t>vložka dur.stand.GG/32 01.00013.407</t>
  </si>
  <si>
    <t>KA917</t>
  </si>
  <si>
    <t>end.cerviko CKP 46 315300</t>
  </si>
  <si>
    <t>KA517</t>
  </si>
  <si>
    <t>jamka 68 alloclassic 3538</t>
  </si>
  <si>
    <t>KA656</t>
  </si>
  <si>
    <t>kotv.komp.stand.bicon č.4 75003741,14212</t>
  </si>
  <si>
    <t>KD140</t>
  </si>
  <si>
    <t>plato T5 12 NN251</t>
  </si>
  <si>
    <t>KA477</t>
  </si>
  <si>
    <t>dřík Zwemuller   6 2846</t>
  </si>
  <si>
    <t>KD136</t>
  </si>
  <si>
    <t>plato T4 12 NN241</t>
  </si>
  <si>
    <t>KA550</t>
  </si>
  <si>
    <t>vložka allofit PE SKK/28 01.00010.211</t>
  </si>
  <si>
    <t>KD121</t>
  </si>
  <si>
    <t xml:space="preserve">tibia T4 NN077K </t>
  </si>
  <si>
    <t>KI254</t>
  </si>
  <si>
    <t>dřík corail KS 9 3L92509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</si>
  <si>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</si>
  <si>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</si>
  <si>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</si>
  <si>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</si>
  <si>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</si>
  <si>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</si>
  <si>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KI251</t>
  </si>
  <si>
    <t>hlavička kovová  28 mm +1,5GR 1365-11-000</t>
  </si>
  <si>
    <t>KA735</t>
  </si>
  <si>
    <t>tibie search evolution č. 4 NL832K</t>
  </si>
  <si>
    <t>KH514</t>
  </si>
  <si>
    <t xml:space="preserve">vložkac insert krátká 44mm 1362.09.010 </t>
  </si>
  <si>
    <t>KA750</t>
  </si>
  <si>
    <t>tibiální plato evolution T4/12 NL903</t>
  </si>
  <si>
    <t>KD137</t>
  </si>
  <si>
    <t>plato T4 14 NN242</t>
  </si>
  <si>
    <t>KD107</t>
  </si>
  <si>
    <t>columbus koleno FR4 NN014K</t>
  </si>
  <si>
    <t>KD118</t>
  </si>
  <si>
    <t>tibia T1 NN071K</t>
  </si>
  <si>
    <t>KE646</t>
  </si>
  <si>
    <t>jamka muller 50/28 63.28.50</t>
  </si>
  <si>
    <t>KD130</t>
  </si>
  <si>
    <t>plato T2 16 NN123</t>
  </si>
  <si>
    <t>KD132</t>
  </si>
  <si>
    <t>plato T3 12 NN231</t>
  </si>
  <si>
    <t>KH701</t>
  </si>
  <si>
    <t xml:space="preserve">jamka mullerova cementová 44/28 mm 63.28.44 </t>
  </si>
  <si>
    <t>KG996</t>
  </si>
  <si>
    <t>glenosféra 44 mm 137450440</t>
  </si>
  <si>
    <t>KE656</t>
  </si>
  <si>
    <t>jamka ZCA č.32/51 00-8005-548-32</t>
  </si>
  <si>
    <t>KH433</t>
  </si>
  <si>
    <t>vložka dur.stand.MM/32 01.00013.413</t>
  </si>
  <si>
    <t>KI342</t>
  </si>
  <si>
    <t>insert PLASMCUP PE-52-54 32mm NA282</t>
  </si>
  <si>
    <t>KH730</t>
  </si>
  <si>
    <t>spacer G plochý dřík kyčelní střední 54 SPC0720</t>
  </si>
  <si>
    <t>KI252</t>
  </si>
  <si>
    <t>zátka acetabulární duraloc 1246-03-000</t>
  </si>
  <si>
    <t>KI343</t>
  </si>
  <si>
    <t>plato tibiální UC T1/12mm NN411</t>
  </si>
  <si>
    <t>KI215</t>
  </si>
  <si>
    <t>revizní tibiální plato F2x12mm NR881M</t>
  </si>
  <si>
    <t>KI255</t>
  </si>
  <si>
    <t>jamka 46 mm 1217-20-046</t>
  </si>
  <si>
    <t>KI253</t>
  </si>
  <si>
    <t>insert neutral 28mm ID 46mm 1219-28-046</t>
  </si>
  <si>
    <t>KI272</t>
  </si>
  <si>
    <t>insert neutral duraloc 28/50mm 1220-28-050</t>
  </si>
  <si>
    <t>KI273</t>
  </si>
  <si>
    <t>hlavička kovová 28/+12 mm 1365-14-000</t>
  </si>
  <si>
    <t>KH351</t>
  </si>
  <si>
    <t>dřík Alloclassic-SLO-7 01.00121.070</t>
  </si>
  <si>
    <t>KI271</t>
  </si>
  <si>
    <t>kroužek duraloc dynamic 50mm 1249-50-000</t>
  </si>
  <si>
    <t>KH682</t>
  </si>
  <si>
    <t>inseert tibiální 20mm 96-2345</t>
  </si>
  <si>
    <t>KH821</t>
  </si>
  <si>
    <t>dřík necementovaný humerální 19mm 1304.15.190</t>
  </si>
  <si>
    <t>KE971</t>
  </si>
  <si>
    <t>tibie revizní t1 65 X 43 mm NR071K</t>
  </si>
  <si>
    <t>KH361</t>
  </si>
  <si>
    <t>tibie T1 ENDURO NB011K</t>
  </si>
  <si>
    <t>KH407</t>
  </si>
  <si>
    <t>plato + 3 mm 1360.50.015</t>
  </si>
  <si>
    <t>KG146</t>
  </si>
  <si>
    <t>vložka bicon plus rexpol insert 4/28 75003750</t>
  </si>
  <si>
    <t>KC311</t>
  </si>
  <si>
    <t>vložka stand.dur Allocl. 61/28 7350100126461</t>
  </si>
  <si>
    <t>KG787</t>
  </si>
  <si>
    <t>šroub kostní 6,5 mm délka 25 mm 842015020</t>
  </si>
  <si>
    <t>KH352</t>
  </si>
  <si>
    <t>dřík Alloclassic-SLO-8 01.00121.080</t>
  </si>
  <si>
    <t>KF796</t>
  </si>
  <si>
    <t>jamka mullerova 42/28 63.28.42</t>
  </si>
  <si>
    <t>KG785</t>
  </si>
  <si>
    <t>glenoid necementovaný small-r 137525050</t>
  </si>
  <si>
    <t>KG791</t>
  </si>
  <si>
    <t>glenosphere 36 mm small R 137409105</t>
  </si>
  <si>
    <t>KA920</t>
  </si>
  <si>
    <t>end.cerviko CKP 50 315500</t>
  </si>
  <si>
    <t>KH300</t>
  </si>
  <si>
    <t>dřík fitmore B/4 12/14 01.00551.204</t>
  </si>
  <si>
    <t>KA521</t>
  </si>
  <si>
    <t>vložka st.55/28 3503</t>
  </si>
  <si>
    <t>KH686</t>
  </si>
  <si>
    <t>liner reversní 1360.50.010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</si>
  <si>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</si>
  <si>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</si>
  <si>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</si>
  <si>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</si>
  <si>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</si>
  <si>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</si>
  <si>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</si>
  <si>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</si>
  <si>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</si>
  <si>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</si>
  <si>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KG147</t>
  </si>
  <si>
    <t>vložka bicon plus rexpol insert 5/28 75003751</t>
  </si>
  <si>
    <t>KG792</t>
  </si>
  <si>
    <t>šroub samořezný 6,5 x 35 mm 842015040</t>
  </si>
  <si>
    <t>KH437</t>
  </si>
  <si>
    <t>hlavice durasul kov.L/32 14.32.07-20</t>
  </si>
  <si>
    <t>KE166</t>
  </si>
  <si>
    <t>fitmoreB/5+offset 01.00551.305</t>
  </si>
  <si>
    <t>KD141</t>
  </si>
  <si>
    <t>plato T5 14 NN252</t>
  </si>
  <si>
    <t>KG166</t>
  </si>
  <si>
    <t>hlavička oxi fem head 12/14 28 mm +16 71342816</t>
  </si>
  <si>
    <t>KE622</t>
  </si>
  <si>
    <t>plato PS tibial SZ 4/4+20 mm NN545</t>
  </si>
  <si>
    <t>KA495</t>
  </si>
  <si>
    <t>dřík wagner 14/190 34.00.19-140</t>
  </si>
  <si>
    <t>KH724</t>
  </si>
  <si>
    <t>spacer G kyčelní střední 54 SPC54/G</t>
  </si>
  <si>
    <t>KH651</t>
  </si>
  <si>
    <t>dřík revizní neutrální 20x117mm NR410K</t>
  </si>
  <si>
    <t>KI462</t>
  </si>
  <si>
    <t>náhrada kolenního kloubu COLUMBUS plato tibiální UC T5 14mm NN452</t>
  </si>
  <si>
    <t>KI449</t>
  </si>
  <si>
    <t>náhrada kolenního kloubu podložka femorální distální 12mm F1 NR863K</t>
  </si>
  <si>
    <t>KE655</t>
  </si>
  <si>
    <t>jamka ZCA č.32/49 00-8005-546-32</t>
  </si>
  <si>
    <t>KI453</t>
  </si>
  <si>
    <t>náhrada kolenního kloubu COLUMBUS dřík tibiální T4 NN078K</t>
  </si>
  <si>
    <t>KG571</t>
  </si>
  <si>
    <t>podložka femorální F3/10 NR473K</t>
  </si>
  <si>
    <t>KH358</t>
  </si>
  <si>
    <t>revize kolena ENDURO-F1L NB014K</t>
  </si>
  <si>
    <t>KH650</t>
  </si>
  <si>
    <t>dřík tibiální 19x92 mm NR179K</t>
  </si>
  <si>
    <t>KI160</t>
  </si>
  <si>
    <t>femur spacer pos/dist F2 4x4mm NR376K</t>
  </si>
  <si>
    <t>KG997</t>
  </si>
  <si>
    <t>šroub small-r + konektor 137415305</t>
  </si>
  <si>
    <t>KG677</t>
  </si>
  <si>
    <t>podložka revizní tibiální T1 RL/LM 5 mm NR244K</t>
  </si>
  <si>
    <t>KI425</t>
  </si>
  <si>
    <t>náhrada ramenní vložka short 40 mm 1365.09.010</t>
  </si>
  <si>
    <t>KG678</t>
  </si>
  <si>
    <t>podložka revizní tibiální T1 RM/LL 5 mm NR044K</t>
  </si>
  <si>
    <t>KG572</t>
  </si>
  <si>
    <t>podložka femorální F3/10 NR573K</t>
  </si>
  <si>
    <t>KA471</t>
  </si>
  <si>
    <t>dřík Zwemuller   1 2841</t>
  </si>
  <si>
    <t>KI448</t>
  </si>
  <si>
    <t>náhrada kolenního kloubu podložka femorální postero/distální 8x8mm F1 NR369K</t>
  </si>
  <si>
    <t>KH363</t>
  </si>
  <si>
    <t>komponenta menisc. ENDURO NR877M</t>
  </si>
  <si>
    <t>KD945</t>
  </si>
  <si>
    <t>komponenta revizní femurální F3R NR013K</t>
  </si>
  <si>
    <t>KE046</t>
  </si>
  <si>
    <t>vložka dur.stand. allot. MM/36 01.00013.713</t>
  </si>
  <si>
    <t>KA666</t>
  </si>
  <si>
    <t>kotv.komp.porose bicon č.6 75003779</t>
  </si>
  <si>
    <t>KG614</t>
  </si>
  <si>
    <t>klínek femorální NR463K</t>
  </si>
  <si>
    <t>KF087</t>
  </si>
  <si>
    <t xml:space="preserve">dřík tibiální 17 x 132 mm NR187K </t>
  </si>
  <si>
    <t>KI465</t>
  </si>
  <si>
    <t>náhrada kolenního kloubu ENDURO podložka femorální postero/distální F2 12x4mm NR592K</t>
  </si>
  <si>
    <t>KA660</t>
  </si>
  <si>
    <t>kotv.komp.stand.bicon č.8 75003745,1422</t>
  </si>
  <si>
    <t>KI447</t>
  </si>
  <si>
    <t>náhrada kolenního kloubu COLUMBUS plato revizní tibiální T1 20mm NR615M</t>
  </si>
  <si>
    <t>KI420</t>
  </si>
  <si>
    <t>náhrada hlezna komponenta talární pravá S4 301114ND</t>
  </si>
  <si>
    <t>KI424</t>
  </si>
  <si>
    <t>náhrada ramennní glenosféra 40mm 1374.50.400</t>
  </si>
  <si>
    <t>KI445</t>
  </si>
  <si>
    <t>náhrada kolenního kloubu COLUMBUS dřík revizní femorální 17x177mm NR457K</t>
  </si>
  <si>
    <t>KH558</t>
  </si>
  <si>
    <t>dřík Alloclassic SLO 0  REF:01.00121.000</t>
  </si>
  <si>
    <t>KI451</t>
  </si>
  <si>
    <t>náhrada kolenního kloubu COLUMBUS dřík tibiální T2 NN074K</t>
  </si>
  <si>
    <t>KA479</t>
  </si>
  <si>
    <t>dřík Zwemuller   8 2848</t>
  </si>
  <si>
    <t>KH377</t>
  </si>
  <si>
    <t>hlavice kovová 10,5x32mm 00-8018-032-05</t>
  </si>
  <si>
    <t>KD514</t>
  </si>
  <si>
    <t>koleno columbus T2 18NN224</t>
  </si>
  <si>
    <t>KI446</t>
  </si>
  <si>
    <t>náhrada kolenního kloubu COLUMBUS dřík revizní tibiální 65x46mm T1 NR072K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</si>
  <si>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</si>
  <si>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</si>
  <si>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</si>
  <si>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</si>
  <si>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KI467</t>
  </si>
  <si>
    <t>náhrada kolenního kloubu ENDURO podložka tibiální T2x12mm RL/LM NB057K</t>
  </si>
  <si>
    <t>KH608</t>
  </si>
  <si>
    <t>revizní femorální komponenta levá F2 NB015K</t>
  </si>
  <si>
    <t>KI452</t>
  </si>
  <si>
    <t>náhrada kolenního kloubu COLUMBUS dřík tibiální T3 NN076K</t>
  </si>
  <si>
    <t>KF896</t>
  </si>
  <si>
    <t xml:space="preserve">hlavička keramická ceramix 32 L 75007462 </t>
  </si>
  <si>
    <t>KF901</t>
  </si>
  <si>
    <t>bicon plus-ceramic insert standard 4/32 75000137</t>
  </si>
  <si>
    <t>KA549</t>
  </si>
  <si>
    <t>vložka allofit PE SJJ/28 01.00010.210</t>
  </si>
  <si>
    <t>KH431</t>
  </si>
  <si>
    <t>vložka dur.stand.KK/32 01.00013.411</t>
  </si>
  <si>
    <t>KF865</t>
  </si>
  <si>
    <t>bicon plus-rexpol insert 6/32 75003761</t>
  </si>
  <si>
    <t>KH362</t>
  </si>
  <si>
    <t>dřík tibiální ENDURO NR178K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</si>
  <si>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</si>
  <si>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</si>
  <si>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</si>
  <si>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</si>
  <si>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</si>
  <si>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</si>
  <si>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KI422</t>
  </si>
  <si>
    <t>náhrada hlezna plato 4/7mm 300407ND</t>
  </si>
  <si>
    <t>KD105</t>
  </si>
  <si>
    <t>columbus koleno FR2 NN012K</t>
  </si>
  <si>
    <t>KI468</t>
  </si>
  <si>
    <t>náhrada kolenního kloubu COLUMBUS plato tibiální UC T2 18mm NN424</t>
  </si>
  <si>
    <t>KA760</t>
  </si>
  <si>
    <t>šroub plasmacup 6,5 x 32 mm NA782T</t>
  </si>
  <si>
    <t>KD062</t>
  </si>
  <si>
    <t>vložka stand.dur Allocl. 68/28 126.468</t>
  </si>
  <si>
    <t>KE660</t>
  </si>
  <si>
    <t>jamka ZCA č.32/59 00-8005-556-32</t>
  </si>
  <si>
    <t>KD441</t>
  </si>
  <si>
    <t>vložka stand.dur Allocl. 72/28 126.472</t>
  </si>
  <si>
    <t>KF910</t>
  </si>
  <si>
    <t>bicon plus-ceramic insert standard 8/36 75000155</t>
  </si>
  <si>
    <t>KA509</t>
  </si>
  <si>
    <t>dřík wagner 17/225 01.00102.217</t>
  </si>
  <si>
    <t>KI421</t>
  </si>
  <si>
    <t>náhrada hlezna komponenta tibiální pravá S4 301204ND</t>
  </si>
  <si>
    <t>ZK577</t>
  </si>
  <si>
    <t>Optika artroskopická 30° 2,4 mm 10 cm 28300BA</t>
  </si>
  <si>
    <t>ZA962</t>
  </si>
  <si>
    <t>Šití merslen 2 bal. á 36 ks EH6737H</t>
  </si>
  <si>
    <t>ZB034</t>
  </si>
  <si>
    <t>Šití dafilon modrý 2/0 bal. á 36 ks C0935476</t>
  </si>
  <si>
    <t>ZB134</t>
  </si>
  <si>
    <t>Šití dafilon modrý 3/0 bal. á 36 ks C0932213</t>
  </si>
  <si>
    <t>ZB306</t>
  </si>
  <si>
    <t>Šití safil fialový 1 bal. á 36 ks C1048397</t>
  </si>
  <si>
    <t>ZB652</t>
  </si>
  <si>
    <t>Šití merslen zelený 0 3 x 45 cm bal. á 36 ks EH6855H</t>
  </si>
  <si>
    <t>ZB979</t>
  </si>
  <si>
    <t>Šití dafilon modrý 4/0 bal. á 36 ks C0932205</t>
  </si>
  <si>
    <t>ZE696</t>
  </si>
  <si>
    <t>Šití premicron zelený 2/0 bal. á 36 ks C0120008</t>
  </si>
  <si>
    <t>ZK692</t>
  </si>
  <si>
    <t>Šití polydox Loop 2, bal. á 12 ks DX4550</t>
  </si>
  <si>
    <t>ZA966</t>
  </si>
  <si>
    <t>Šití merslen 2 bal. á 36 ks EH6417H</t>
  </si>
  <si>
    <t>ZB913</t>
  </si>
  <si>
    <t>Šití orthocord modrý bal. á 12 ks 223111</t>
  </si>
  <si>
    <t>ZC260</t>
  </si>
  <si>
    <t>Šití premicron HRT bal. á 36 ks C0026394</t>
  </si>
  <si>
    <t>ZD067</t>
  </si>
  <si>
    <t>Šití safil fialový 2/0 bal. á 36 ks C1048042</t>
  </si>
  <si>
    <t>ZI467</t>
  </si>
  <si>
    <t>Šití monoplus fialový bal. á 24 ks B0024091</t>
  </si>
  <si>
    <t>ZE695</t>
  </si>
  <si>
    <t>Šití premicron zelený 3/0 bal. á 36 ks C0120007</t>
  </si>
  <si>
    <t>ZB912</t>
  </si>
  <si>
    <t>Šití orthocord fialový bal. á 12 ks 223104</t>
  </si>
  <si>
    <t>ZA836</t>
  </si>
  <si>
    <t>Jehla injekční 0,9 x   70 mm žlutá</t>
  </si>
  <si>
    <t>ZB168</t>
  </si>
  <si>
    <t>Jehla chirurgická B10</t>
  </si>
  <si>
    <t>ZB478</t>
  </si>
  <si>
    <t>Jehla chirurgická B11</t>
  </si>
  <si>
    <t>ZB479</t>
  </si>
  <si>
    <t>Jehla chirurgická B12</t>
  </si>
  <si>
    <t>ZB481</t>
  </si>
  <si>
    <t>Jehla chirurgická B13</t>
  </si>
  <si>
    <t>ZB167</t>
  </si>
  <si>
    <t>Jehla chirurgická G1</t>
  </si>
  <si>
    <t>ZB463</t>
  </si>
  <si>
    <t>Jehla chirurgická G2</t>
  </si>
  <si>
    <t>ZH853</t>
  </si>
  <si>
    <t>Provlékač vlákna chia 214101</t>
  </si>
  <si>
    <t>ZI576</t>
  </si>
  <si>
    <t>Jehla dutá 45° pravá  251004</t>
  </si>
  <si>
    <t>ZI714</t>
  </si>
  <si>
    <t>Jehla dutá 45° levá  251003</t>
  </si>
  <si>
    <t>ZF107</t>
  </si>
  <si>
    <t>Rukavice operační latexové bez pudru ortpedic vel. 7,0 5788203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</si>
  <si>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</si>
  <si>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</si>
  <si>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</si>
  <si>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</si>
  <si>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</si>
  <si>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</si>
  <si>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</si>
  <si>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</si>
  <si>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</si>
  <si>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</si>
  <si>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</si>
  <si>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</si>
  <si>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</si>
  <si>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</si>
  <si>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</si>
  <si>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</si>
  <si>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ZL070</t>
  </si>
  <si>
    <t>Rukavice operační gammex bez pudru PF EnLite vel. 6,0 353382</t>
  </si>
  <si>
    <t>ZL073</t>
  </si>
  <si>
    <t>Rukavice operační gammex bez pudru PF EnLite vel. 7,5 353385</t>
  </si>
  <si>
    <t>ZJ718</t>
  </si>
  <si>
    <t>Rukavice operační gammex PF sensitive vel. 6,5 bal. á 25 párů 353193</t>
  </si>
  <si>
    <t>KH739</t>
  </si>
  <si>
    <t>cement kostní CEMEX GENAT HIGH VISKOSITY s gentamicinem 40g 1400IG</t>
  </si>
  <si>
    <t>ZA278</t>
  </si>
  <si>
    <t>Granule chronOS 710.027S</t>
  </si>
  <si>
    <t>KF839</t>
  </si>
  <si>
    <t>cement osteobond 40 g 00-1101-002-00</t>
  </si>
  <si>
    <t>ZG727</t>
  </si>
  <si>
    <t>Kloub silikonový pip vel. 10 SPIP-520-10-WW</t>
  </si>
  <si>
    <t>KH738</t>
  </si>
  <si>
    <t>cement kostní CEMEX GENTA ID GREEN s gentamicinem 40g 12A2420</t>
  </si>
  <si>
    <t>KI423</t>
  </si>
  <si>
    <t>kotva vstřebatelná Anchor bio composite suture 3x14,5mm  2 kusy AR-1934BCF-2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</si>
  <si>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</si>
  <si>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</si>
  <si>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</si>
  <si>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</si>
  <si>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</si>
  <si>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</si>
  <si>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</si>
  <si>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</si>
  <si>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</si>
  <si>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</si>
  <si>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</si>
  <si>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katetry, stenty, porty (112 02 101)</t>
  </si>
  <si>
    <t>50115020</t>
  </si>
  <si>
    <t>Diagnostika (132 03 001)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</si>
  <si>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</si>
  <si>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</si>
  <si>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</si>
  <si>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</si>
  <si>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</si>
  <si>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</si>
  <si>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</si>
  <si>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</si>
  <si>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</si>
  <si>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</si>
  <si>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</si>
  <si>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</si>
  <si>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</si>
  <si>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</si>
  <si>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</si>
  <si>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</si>
  <si>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</si>
  <si>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</si>
  <si>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606</t>
  </si>
  <si>
    <t>1</t>
  </si>
  <si>
    <t>0000502</t>
  </si>
  <si>
    <t>MESOCAIN 1%</t>
  </si>
  <si>
    <t>0040536</t>
  </si>
  <si>
    <t>0089870</t>
  </si>
  <si>
    <t>0090044</t>
  </si>
  <si>
    <t>3</t>
  </si>
  <si>
    <t>0001154</t>
  </si>
  <si>
    <t>ŠROUB SAMOŘEZNÝ KORTIKÁLNÍ RUKA OCEL</t>
  </si>
  <si>
    <t>0020135</t>
  </si>
  <si>
    <t>DRÁT EXTENČNÍ KIRSCHNER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</si>
  <si>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</si>
  <si>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</si>
  <si>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</si>
  <si>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</si>
  <si>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</si>
  <si>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</si>
  <si>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</si>
  <si>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</si>
  <si>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</si>
  <si>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</si>
  <si>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</si>
  <si>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</si>
  <si>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</si>
  <si>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</si>
  <si>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</si>
  <si>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</si>
  <si>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</si>
  <si>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</si>
  <si>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</si>
  <si>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</si>
  <si>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</si>
  <si>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</si>
  <si>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</si>
  <si>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</si>
  <si>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</si>
  <si>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</si>
  <si>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</si>
  <si>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</si>
  <si>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</si>
  <si>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</si>
  <si>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</si>
  <si>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</si>
  <si>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</si>
  <si>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</si>
  <si>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</si>
  <si>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</si>
  <si>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</si>
  <si>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</si>
  <si>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</si>
  <si>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</si>
  <si>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61247</t>
  </si>
  <si>
    <t>OPERACE KARPÁLNÍHO TUNELU</t>
  </si>
  <si>
    <t>61253</t>
  </si>
  <si>
    <t xml:space="preserve">PALM. APONEUREKTOMIE U DLAŇOVÉ FORMY DUPUYTRENOVY </t>
  </si>
  <si>
    <t>66012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</si>
  <si>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</si>
  <si>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</si>
  <si>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</si>
  <si>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</si>
  <si>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</si>
  <si>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</si>
  <si>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66423</t>
  </si>
  <si>
    <t>ODSTRANĚNÍ EXOSTÓZY DORZA RUKY</t>
  </si>
  <si>
    <t>66733</t>
  </si>
  <si>
    <t>REKONSTRUKCE KLADÍVKOVÉHO PRSTU - ZA KAŽDÝ DALŠÍ P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</si>
  <si>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</si>
  <si>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</si>
  <si>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</si>
  <si>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</si>
  <si>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</si>
  <si>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</si>
  <si>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66893</t>
  </si>
  <si>
    <t>PUNKČNÍ BIOPSIE KOSTI NEBO KLOUBU</t>
  </si>
  <si>
    <t>66899</t>
  </si>
  <si>
    <t>TENOTOMIE ZAVŘENÁ - MIMO RUKY - KAŽDÁ DALŠÍ - PŘIČ</t>
  </si>
  <si>
    <t>66949</t>
  </si>
  <si>
    <t>PUNKCE KLOUBNÍ S APLIKACÍ LÉČIVA</t>
  </si>
  <si>
    <t>09547</t>
  </si>
  <si>
    <t>REGULAČNÍ POPLATEK -- POJIŠTĚNEC OD ÚHRADY POPLATK</t>
  </si>
  <si>
    <t>09543</t>
  </si>
  <si>
    <t>REGULAČNÍ POPLATEK ZA NÁVŠTĚVU -- POPLATEK UHRAZEN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</si>
  <si>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</si>
  <si>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</si>
  <si>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</si>
  <si>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</si>
  <si>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</si>
  <si>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</si>
  <si>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</si>
  <si>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</si>
  <si>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</si>
  <si>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</si>
  <si>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</si>
  <si>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</si>
  <si>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</si>
  <si>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</si>
  <si>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</si>
  <si>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</si>
  <si>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51861</t>
  </si>
  <si>
    <t>CIRKULÁRNÍ SÁDROVÝ OBVAZ - NOHA, BÉREC</t>
  </si>
  <si>
    <t>09553</t>
  </si>
  <si>
    <t>99999</t>
  </si>
  <si>
    <t>Nespecifikovany vykon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</si>
  <si>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</si>
  <si>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</si>
  <si>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</si>
  <si>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</si>
  <si>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</si>
  <si>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</si>
  <si>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66031</t>
  </si>
  <si>
    <t>PREVENTIVNÍ VYŠETŘENÍ KYČELNÍCH KLOUBŮ U KOJENCE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</si>
  <si>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</si>
  <si>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</si>
  <si>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</si>
  <si>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</si>
  <si>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</si>
  <si>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</si>
  <si>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61255</t>
  </si>
  <si>
    <t>ROZŠÍŘENÁ APONEUREKTOMIE U FORMY DUPUYTRENOVY KONT</t>
  </si>
  <si>
    <t>51865</t>
  </si>
  <si>
    <t>CIRKULÁRNÍ SÁDROVÝ OBVAZ NA DOLNÍ KONČETINĚ</t>
  </si>
  <si>
    <t>66731</t>
  </si>
  <si>
    <t>REKONSTRUKCE KLADÍVKOVÉHO PRSTU NOHY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</si>
  <si>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</si>
  <si>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</si>
  <si>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</si>
  <si>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</si>
  <si>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</si>
  <si>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</si>
  <si>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66417</t>
  </si>
  <si>
    <t>ARTRODÉZA MALÝCH KLOUBŮ RUKY A NOHY - JEDNOHO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</si>
  <si>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</si>
  <si>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</si>
  <si>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</si>
  <si>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</si>
  <si>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</si>
  <si>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</si>
  <si>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66741</t>
  </si>
  <si>
    <t>REKONSTRUKCE DIG. SUPRADUCTI V. NOHY</t>
  </si>
  <si>
    <t>66431</t>
  </si>
  <si>
    <t>REKONSTRUKCE / OSTEOTOMIE FALANGY, METAKARPU - PRV</t>
  </si>
  <si>
    <t>6F6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</si>
  <si>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</si>
  <si>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</si>
  <si>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</si>
  <si>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</si>
  <si>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</si>
  <si>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</si>
  <si>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</si>
  <si>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</si>
  <si>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</si>
  <si>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</si>
  <si>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</si>
  <si>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</si>
  <si>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</si>
  <si>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</si>
  <si>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</si>
  <si>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</si>
  <si>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</si>
  <si>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</si>
  <si>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</si>
  <si>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</si>
  <si>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</si>
  <si>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</si>
  <si>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</si>
  <si>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</si>
  <si>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</si>
  <si>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</si>
  <si>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</si>
  <si>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</si>
  <si>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</si>
  <si>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</si>
  <si>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</si>
  <si>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</si>
  <si>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</si>
  <si>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</si>
  <si>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</si>
  <si>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</si>
  <si>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</si>
  <si>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</si>
  <si>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</si>
  <si>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</si>
  <si>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</si>
  <si>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</si>
  <si>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66127</t>
  </si>
  <si>
    <t>MANIPULACE V CELKOVÉ NEBO LOKÁLNÍ ANESTÉZII</t>
  </si>
  <si>
    <t>66881</t>
  </si>
  <si>
    <t>EXCIZE / EXSTIRPACE EXOSTÓZY</t>
  </si>
  <si>
    <t>6F1</t>
  </si>
  <si>
    <t>56419</t>
  </si>
  <si>
    <t>POUŽITÍ OPERAČNÍHO MIKROSKOPU Á 15 MINUT</t>
  </si>
  <si>
    <t>61143</t>
  </si>
  <si>
    <t>ODBĚR CÉVNÍHO ŠTĚPU MALÉHO KALIBRU (PRO MIKROCHIRU</t>
  </si>
  <si>
    <t>61173</t>
  </si>
  <si>
    <t>VOLNÝ PŘENOS SVALOVÉHO A SVALOVĚ KOŽNÍHO LALOKU MI</t>
  </si>
  <si>
    <t>51850</t>
  </si>
  <si>
    <t>PŘEVAZ RÁNY METODOU V. A. C. (VACUUM ASISTED CLOSU</t>
  </si>
  <si>
    <t>62710</t>
  </si>
  <si>
    <t>SÍŤOVÁNÍ (MESHOVÁNÍ) ŠTĚPU DO ROZSAHU 5 % Z POVRCH</t>
  </si>
  <si>
    <t>61121</t>
  </si>
  <si>
    <t>CÉVNÍ ANASTOMOSA MIKROCHIRURGICKOU TECHNIKOU</t>
  </si>
  <si>
    <t>62640</t>
  </si>
  <si>
    <t>ODBĚR DERMOEPIDERMÁLNÍHO ŠTĚPU: 1 - 5 % Z PLOCHY P</t>
  </si>
  <si>
    <t>0004234</t>
  </si>
  <si>
    <t>0008807</t>
  </si>
  <si>
    <t>0011785</t>
  </si>
  <si>
    <t>AMIKIN 1 G</t>
  </si>
  <si>
    <t>0016600</t>
  </si>
  <si>
    <t>UNASYN</t>
  </si>
  <si>
    <t>0053922</t>
  </si>
  <si>
    <t>0055680</t>
  </si>
  <si>
    <t>0058092</t>
  </si>
  <si>
    <t>0064831</t>
  </si>
  <si>
    <t>AXETINE 1,5 G</t>
  </si>
  <si>
    <t>0065989</t>
  </si>
  <si>
    <t>MYCOMAX INF</t>
  </si>
  <si>
    <t>0066137</t>
  </si>
  <si>
    <t>0068998</t>
  </si>
  <si>
    <t>AMPICILIN 1,0 BIOTIKA</t>
  </si>
  <si>
    <t>0068999</t>
  </si>
  <si>
    <t>AMPICILIN 0,5 BIOTIKA</t>
  </si>
  <si>
    <t>0072972</t>
  </si>
  <si>
    <t>0076360</t>
  </si>
  <si>
    <t>0083417</t>
  </si>
  <si>
    <t>MERONEM 1 G</t>
  </si>
  <si>
    <t>0087239</t>
  </si>
  <si>
    <t>FANHDI 50 I.U./ML</t>
  </si>
  <si>
    <t>0087240</t>
  </si>
  <si>
    <t>FANHDI 100 I.U./ML</t>
  </si>
  <si>
    <t>0091148</t>
  </si>
  <si>
    <t>VULMIZOLIN 1,0</t>
  </si>
  <si>
    <t>0092289</t>
  </si>
  <si>
    <t>EDICIN 0,5 G</t>
  </si>
  <si>
    <t>0092290</t>
  </si>
  <si>
    <t>0096414</t>
  </si>
  <si>
    <t>0097910</t>
  </si>
  <si>
    <t>HUMAN ALBUMIN GRIFOLS 20%</t>
  </si>
  <si>
    <t>0098212</t>
  </si>
  <si>
    <t>0129767</t>
  </si>
  <si>
    <t>IMIPENEM/CILASTATIN KABI 500 MG/500 MG</t>
  </si>
  <si>
    <t>0131656</t>
  </si>
  <si>
    <t>0144328</t>
  </si>
  <si>
    <t>0162180</t>
  </si>
  <si>
    <t>CIPROFLOXACIN KABI 200 MG/100 ML INFUZNÍ ROZTOK</t>
  </si>
  <si>
    <t>0162187</t>
  </si>
  <si>
    <t>0162387</t>
  </si>
  <si>
    <t>FLUOROURACIL HOSPIRA 50 MG/ML INJEKČNÍ ROZTOK</t>
  </si>
  <si>
    <t>0164350</t>
  </si>
  <si>
    <t>TAZOCIN 4 G/0,5 G</t>
  </si>
  <si>
    <t>0162496</t>
  </si>
  <si>
    <t>2</t>
  </si>
  <si>
    <t>0007917</t>
  </si>
  <si>
    <t>0007955</t>
  </si>
  <si>
    <t>0007963</t>
  </si>
  <si>
    <t>0107959</t>
  </si>
  <si>
    <t>0207921</t>
  </si>
  <si>
    <t>0001288</t>
  </si>
  <si>
    <t>DLAHA ADAPTAČNÍ  MINI FRAGMENT OCEL TITAN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</si>
  <si>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</si>
  <si>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</si>
  <si>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</si>
  <si>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</si>
  <si>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</si>
  <si>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</si>
  <si>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</si>
  <si>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</si>
  <si>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</si>
  <si>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</si>
  <si>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0002370</t>
  </si>
  <si>
    <t>FIXÁTOR ZEVNÍ TRUBKOVÝ, SYNTHES</t>
  </si>
  <si>
    <t>0002425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</si>
  <si>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</si>
  <si>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</si>
  <si>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</si>
  <si>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</si>
  <si>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</si>
  <si>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</si>
  <si>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</si>
  <si>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</si>
  <si>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</si>
  <si>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</si>
  <si>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</si>
  <si>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</si>
  <si>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</si>
  <si>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</si>
  <si>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</si>
  <si>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</si>
  <si>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0012458</t>
  </si>
  <si>
    <t>DLAHA KYČELNÍ,OBLOUK 16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</si>
  <si>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</si>
  <si>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</si>
  <si>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</si>
  <si>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</si>
  <si>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</si>
  <si>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</si>
  <si>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</si>
  <si>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</si>
  <si>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</si>
  <si>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</si>
  <si>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</si>
  <si>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</si>
  <si>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</si>
  <si>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</si>
  <si>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</si>
  <si>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</si>
  <si>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</si>
  <si>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</si>
  <si>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</si>
  <si>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</si>
  <si>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</si>
  <si>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</si>
  <si>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</si>
  <si>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</si>
  <si>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0018002</t>
  </si>
  <si>
    <t>NÁHRADA KYČELNÍHO KLOUBU ULTIMA  (HO 101X-XX)</t>
  </si>
  <si>
    <t>0018677</t>
  </si>
  <si>
    <t>CEMENT KOSTNÍ PALACOS R - 40  2X40G</t>
  </si>
  <si>
    <t>0018678</t>
  </si>
  <si>
    <t>CEMENT KOSTNÍ PALACOS R - 40 + GENTAMICINUM  2X40G</t>
  </si>
  <si>
    <t>0020190</t>
  </si>
  <si>
    <t>ŠROUB KORTIKÁLNÍ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</si>
  <si>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</si>
  <si>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</si>
  <si>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</si>
  <si>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</si>
  <si>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</si>
  <si>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</si>
  <si>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</si>
  <si>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</si>
  <si>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</si>
  <si>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</si>
  <si>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</si>
  <si>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</si>
  <si>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</si>
  <si>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0027773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</si>
  <si>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</si>
  <si>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</si>
  <si>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</si>
  <si>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</si>
  <si>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</si>
  <si>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</si>
  <si>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</si>
  <si>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</si>
  <si>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</si>
  <si>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</si>
  <si>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</si>
  <si>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</si>
  <si>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</si>
  <si>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</si>
  <si>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</si>
  <si>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</si>
  <si>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</si>
  <si>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</si>
  <si>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</si>
  <si>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</si>
  <si>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</si>
  <si>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</si>
  <si>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</si>
  <si>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JAMKA NECEMENTOVÁ BICON PLUS POROZNÍ</t>
  </si>
  <si>
    <t>0031066</t>
  </si>
  <si>
    <t>VLOŽKA REXPOL NECEMENTOVÁ</t>
  </si>
  <si>
    <t>0031067</t>
  </si>
  <si>
    <t>VLOŽKA ANTILUX 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</si>
  <si>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</si>
  <si>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</si>
  <si>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</si>
  <si>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</si>
  <si>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</si>
  <si>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</si>
  <si>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</si>
  <si>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</si>
  <si>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</si>
  <si>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0031543</t>
  </si>
  <si>
    <t>NÁHRADA KYČEL.KL.5010.09.361 - 366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</si>
  <si>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</si>
  <si>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</si>
  <si>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</si>
  <si>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</si>
  <si>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</si>
  <si>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</si>
  <si>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</si>
  <si>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</si>
  <si>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</si>
  <si>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</si>
  <si>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</si>
  <si>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</si>
  <si>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0031605</t>
  </si>
  <si>
    <t>NÁHRADA RAM. KLOUBU 1330.15.27. A 1331.15.27.</t>
  </si>
  <si>
    <t>0031888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</si>
  <si>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</si>
  <si>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</si>
  <si>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</si>
  <si>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</si>
  <si>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</si>
  <si>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</si>
  <si>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</si>
  <si>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</si>
  <si>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</si>
  <si>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0042519</t>
  </si>
  <si>
    <t>ŠROUB UZAMYKATELNÝ</t>
  </si>
  <si>
    <t>0042579</t>
  </si>
  <si>
    <t>NÁHRADA KYČEL. KLOUBU KLOUBNÍ HLAVICE CO CR 28MM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</si>
  <si>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</si>
  <si>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</si>
  <si>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</si>
  <si>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</si>
  <si>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</si>
  <si>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</si>
  <si>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</si>
  <si>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</si>
  <si>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</si>
  <si>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</si>
  <si>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</si>
  <si>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</si>
  <si>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</si>
  <si>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</si>
  <si>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0070576</t>
  </si>
  <si>
    <t xml:space="preserve">KOTVIČKA VSTŘEBATELNÁ LUPINE LOOP PRO STABILIZACI 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</si>
  <si>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</si>
  <si>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</si>
  <si>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</si>
  <si>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</si>
  <si>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</si>
  <si>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</si>
  <si>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</si>
  <si>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</si>
  <si>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</si>
  <si>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</si>
  <si>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</si>
  <si>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</si>
  <si>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</si>
  <si>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</si>
  <si>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0071643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</si>
  <si>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</si>
  <si>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</si>
  <si>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</si>
  <si>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</si>
  <si>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</si>
  <si>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</si>
  <si>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</si>
  <si>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</si>
  <si>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0072555</t>
  </si>
  <si>
    <t>DLAHA AUTOKOMPRESNÍ</t>
  </si>
  <si>
    <t>NÁHR. KYČ.KL., VLOŽKA CHIRUL.PŘEVÝŠ.JAMKY SFÉR.</t>
  </si>
  <si>
    <t>0073582</t>
  </si>
  <si>
    <t>ŠROUB SAMOŘEZNÝ KORTIKÁLNÍ MINI FRAGMENT TITAN</t>
  </si>
  <si>
    <t>0073605</t>
  </si>
  <si>
    <t>DLAHA ADAPTAČNÍ  MINI FRAGMENT MINI FRAGMENT TITAN</t>
  </si>
  <si>
    <t>0073679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</si>
  <si>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</si>
  <si>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</si>
  <si>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</si>
  <si>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</si>
  <si>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</si>
  <si>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</si>
  <si>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</si>
  <si>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</si>
  <si>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</si>
  <si>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0074501</t>
  </si>
  <si>
    <t>NÁHR. KOLEN. KLOUBU UNIKOMPARTMENTÁLNÍ OXFORD</t>
  </si>
  <si>
    <t>0074502</t>
  </si>
  <si>
    <t>0075171</t>
  </si>
  <si>
    <t>JAMKA CSF,KOTVÍCÍ POUZDRO,NECEMENTOVANÉ       13??</t>
  </si>
  <si>
    <t>0075172</t>
  </si>
  <si>
    <t>VLOŽKA CSF/CSF-R JAMKY,VEL.5O/28 MM,PE        1381</t>
  </si>
  <si>
    <t>0075201</t>
  </si>
  <si>
    <t>HLAVICE KOVOVÁ P 28 MM,PROTASUL-S30         3028??</t>
  </si>
  <si>
    <t>0075202</t>
  </si>
  <si>
    <t>HLAVICE KOVOVÁ P 32 MM,PROTASUL-S30         3032??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</si>
  <si>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</si>
  <si>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</si>
  <si>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</si>
  <si>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</si>
  <si>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</si>
  <si>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</si>
  <si>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0077114</t>
  </si>
  <si>
    <t>KOTVIČKA PRO SUTURU MENISKU VSTŘEBATELNÁ MITEK OMN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</si>
  <si>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</si>
  <si>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</si>
  <si>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</si>
  <si>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</si>
  <si>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</si>
  <si>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</si>
  <si>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</si>
  <si>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</si>
  <si>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</si>
  <si>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0077479</t>
  </si>
  <si>
    <t>ŠROUB SPONGIÓZNÍ SAMOŘEZNÝ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</si>
  <si>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</si>
  <si>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</si>
  <si>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</si>
  <si>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</si>
  <si>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</si>
  <si>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</si>
  <si>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0081946</t>
  </si>
  <si>
    <t>PROSTŘEDEK HEMOSTATICKÝ - TRAUMACEL TAF LIGHT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</si>
  <si>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</si>
  <si>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</si>
  <si>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</si>
  <si>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</si>
  <si>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</si>
  <si>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</si>
  <si>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</si>
  <si>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</si>
  <si>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0082526</t>
  </si>
  <si>
    <t>0083435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</si>
  <si>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</si>
  <si>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</si>
  <si>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</si>
  <si>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</si>
  <si>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</si>
  <si>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</si>
  <si>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0083527</t>
  </si>
  <si>
    <t>KOTVIČKA TITANOVÁ PRO STABILIZACI RAMENE GII</t>
  </si>
  <si>
    <t>0083528</t>
  </si>
  <si>
    <t>KOTVIČKA VSTŘEBATELNÁ RAPIDLOC PRO SUTURU MENISKU</t>
  </si>
  <si>
    <t>0083565</t>
  </si>
  <si>
    <t>SÍŤKA PRO KÝLY V JIZVĚ A TŘÍS.HERNIE PREMILENE MES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</si>
  <si>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</si>
  <si>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</si>
  <si>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</si>
  <si>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</si>
  <si>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</si>
  <si>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</si>
  <si>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</si>
  <si>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</si>
  <si>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</si>
  <si>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</si>
  <si>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</si>
  <si>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</si>
  <si>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</si>
  <si>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</si>
  <si>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</si>
  <si>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</si>
  <si>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</si>
  <si>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</si>
  <si>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</si>
  <si>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0083799</t>
  </si>
  <si>
    <t>0083803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</si>
  <si>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</si>
  <si>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</si>
  <si>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</si>
  <si>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</si>
  <si>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</si>
  <si>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</si>
  <si>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</si>
  <si>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</si>
  <si>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0084740</t>
  </si>
  <si>
    <t xml:space="preserve">CEMENT KOSTNÍ SMARTSET GHV S GENTAMYCINEM   1X40G </t>
  </si>
  <si>
    <t>0084770</t>
  </si>
  <si>
    <t>0097511</t>
  </si>
  <si>
    <t>NÁHRADA KOLENNÍHO KLOUBU UNIKOMPARTMENTÁLNÍ OXFORD</t>
  </si>
  <si>
    <t>0097590</t>
  </si>
  <si>
    <t>ŠROUB INTERFERENČNÍ VSTŘEBATELNÝ MILAGRO PRO REKON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</si>
  <si>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</si>
  <si>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</si>
  <si>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</si>
  <si>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</si>
  <si>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</si>
  <si>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</si>
  <si>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</si>
  <si>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</si>
  <si>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</si>
  <si>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</si>
  <si>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</si>
  <si>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</si>
  <si>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</si>
  <si>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</si>
  <si>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</si>
  <si>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</si>
  <si>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</si>
  <si>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</si>
  <si>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</si>
  <si>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</si>
  <si>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</si>
  <si>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</si>
  <si>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</si>
  <si>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</si>
  <si>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</si>
  <si>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</si>
  <si>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</si>
  <si>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</si>
  <si>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</si>
  <si>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</si>
  <si>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</si>
  <si>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</si>
  <si>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0106021</t>
  </si>
  <si>
    <t>0106592</t>
  </si>
  <si>
    <t>NÁHRADA KYČ.KLOUBU - HLAVICE SYSTÉM BIOLOX DELTA</t>
  </si>
  <si>
    <t>0106943</t>
  </si>
  <si>
    <t>0107120</t>
  </si>
  <si>
    <t>DLAHA LCP KLÍČNÍ KOST MALÝ FRAGMENT TITAN</t>
  </si>
  <si>
    <t>0107422</t>
  </si>
  <si>
    <t>IMPLANTÁT MAXILLOFACIÁLNÍ CMF 2.0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</si>
  <si>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</si>
  <si>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</si>
  <si>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</si>
  <si>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</si>
  <si>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</si>
  <si>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</si>
  <si>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0107726</t>
  </si>
  <si>
    <t>CEMENT KOSTNÍ HI-FATIGUE G S ANTIBIOTIKY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</si>
  <si>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</si>
  <si>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</si>
  <si>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</si>
  <si>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</si>
  <si>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</si>
  <si>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</si>
  <si>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</si>
  <si>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</si>
  <si>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</si>
  <si>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</si>
  <si>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</si>
  <si>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</si>
  <si>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</si>
  <si>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</si>
  <si>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</si>
  <si>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</si>
  <si>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</si>
  <si>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0108531</t>
  </si>
  <si>
    <t>NÁHRADA PRSTNÍHO KLOUBU - SILIKONOVÁ</t>
  </si>
  <si>
    <t>0109062</t>
  </si>
  <si>
    <t>NÁHRADA KOLENNÍHO KLOUBU SIGMA PS</t>
  </si>
  <si>
    <t>0109180</t>
  </si>
  <si>
    <t>NÁHRADA KYČELNÍHO KLOUBU SYSTÉM ALLOFIT IT</t>
  </si>
  <si>
    <t>0109190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</si>
  <si>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</si>
  <si>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</si>
  <si>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</si>
  <si>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</si>
  <si>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</si>
  <si>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</si>
  <si>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</si>
  <si>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</si>
  <si>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</si>
  <si>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</si>
  <si>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</si>
  <si>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</si>
  <si>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</si>
  <si>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</si>
  <si>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</si>
  <si>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</si>
  <si>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</si>
  <si>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</si>
  <si>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</si>
  <si>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</si>
  <si>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</si>
  <si>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</si>
  <si>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</si>
  <si>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</si>
  <si>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</si>
  <si>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</si>
  <si>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</si>
  <si>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</si>
  <si>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</si>
  <si>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</si>
  <si>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</si>
  <si>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</si>
  <si>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</si>
  <si>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</si>
  <si>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</si>
  <si>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</si>
  <si>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</si>
  <si>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</si>
  <si>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</si>
  <si>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</si>
  <si>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</si>
  <si>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</si>
  <si>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</si>
  <si>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</si>
  <si>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</si>
  <si>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</si>
  <si>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</si>
  <si>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</si>
  <si>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</si>
  <si>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</si>
  <si>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</si>
  <si>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</si>
  <si>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</si>
  <si>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</si>
  <si>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</si>
  <si>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</si>
  <si>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</si>
  <si>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0077416</t>
  </si>
  <si>
    <t>DLAHA ŽLÁBKOVÁ</t>
  </si>
  <si>
    <t>0018958</t>
  </si>
  <si>
    <t>NÁHRADA KYČELNÍHO KLOUBU,CENTRAMENT</t>
  </si>
  <si>
    <t>0112603</t>
  </si>
  <si>
    <t xml:space="preserve">SPACER G;TEMPORERNÍ REVIZNÍ NÁHRADA KYČEL. KLOUBU </t>
  </si>
  <si>
    <t>0013054</t>
  </si>
  <si>
    <t>STAPLER KOŽNÍ, 35 NEREZ.OCEL. NÁPLNÍ PMW35,PMR35</t>
  </si>
  <si>
    <t>0111576</t>
  </si>
  <si>
    <t>0096641</t>
  </si>
  <si>
    <t>IMPLANTÁT KOSTNÍ UMĚLÁ NÁHRADA ŠTĚPU</t>
  </si>
  <si>
    <t>0083717</t>
  </si>
  <si>
    <t>SKOBA SOLUSTAPLE</t>
  </si>
  <si>
    <t>0024977</t>
  </si>
  <si>
    <t>KOTVIČKA TITANOVÁ PRO SUTURU RC</t>
  </si>
  <si>
    <t>0024990</t>
  </si>
  <si>
    <t>KOTVIČKA TITANOVÁ EASY PRO SUTURU RC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</si>
  <si>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</si>
  <si>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</si>
  <si>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</si>
  <si>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</si>
  <si>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</si>
  <si>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</si>
  <si>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</si>
  <si>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</si>
  <si>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</si>
  <si>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</si>
  <si>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</si>
  <si>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</si>
  <si>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</si>
  <si>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</si>
  <si>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</si>
  <si>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</si>
  <si>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0082208</t>
  </si>
  <si>
    <t>KRYTÍ CHIRURGICKÉ AQUACEL AG SURG</t>
  </si>
  <si>
    <t>0083719</t>
  </si>
  <si>
    <t>0082206</t>
  </si>
  <si>
    <t>KRYTÍ CHIRURGICKÉ AQUACEL SURGICA</t>
  </si>
  <si>
    <t>0083834</t>
  </si>
  <si>
    <t>PODLOŽKA SLEPÁ, TI</t>
  </si>
  <si>
    <t>0111179</t>
  </si>
  <si>
    <t>ŠROUB KORTIKÁLNÍ 4.0MM, HLUBOKÝ ZÁVIT,TI</t>
  </si>
  <si>
    <t>0070474</t>
  </si>
  <si>
    <t>NÁHR. RAMENNÍ SMR HUMER. PRODLOUŽENÍ + 9 MM</t>
  </si>
  <si>
    <t>0082204</t>
  </si>
  <si>
    <t>0004616</t>
  </si>
  <si>
    <t>DLAHA LCP HUMERUS PROXIMÁLNÍ MALÝ FRAGMENT TITAN</t>
  </si>
  <si>
    <t>0082205</t>
  </si>
  <si>
    <t>0111493</t>
  </si>
  <si>
    <t>ŠROUB KORTIKÁLNÍ SAMOŘEZNÝ TI</t>
  </si>
  <si>
    <t>0077118</t>
  </si>
  <si>
    <t>NÁHRADA KYČELNÍHO KLOUBU SL PLUS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</si>
  <si>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</si>
  <si>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</si>
  <si>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</si>
  <si>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</si>
  <si>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</si>
  <si>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</si>
  <si>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</si>
  <si>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</si>
  <si>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</si>
  <si>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0111963</t>
  </si>
  <si>
    <t>NÁHRADA RAMENNÍ GLENOSFÉRA REVERZNÍ PR. 40 MM</t>
  </si>
  <si>
    <t>0113105</t>
  </si>
  <si>
    <t>HLAVIČKA BIOLOX DELTA</t>
  </si>
  <si>
    <t>0108102</t>
  </si>
  <si>
    <t>KOTVA VSTŘEBATELNÁ PRO RAMENO</t>
  </si>
  <si>
    <t>0111964</t>
  </si>
  <si>
    <t>NÁHRADA RAMENNÍ VLOŽKA DO GLENOSFÉRY PR. 40 MM, VE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</si>
  <si>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</si>
  <si>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</si>
  <si>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</si>
  <si>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</si>
  <si>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</si>
  <si>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</si>
  <si>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</si>
  <si>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</si>
  <si>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</si>
  <si>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09227</t>
  </si>
  <si>
    <t>I. V. APLIKACE KRVE NEBO KREVNÍCH DERIVÁTŮ</t>
  </si>
  <si>
    <t>51819</t>
  </si>
  <si>
    <t>OŠETŘENÍ A OBVAZ ROZSÁHLÉ RÁNY V CELKOVÉ ANESTEZII</t>
  </si>
  <si>
    <t>53213</t>
  </si>
  <si>
    <t>ZAVŘENÁ REPOZICE A NITRODŘEŇOVA OSTEOSYNTÉZA ZLOME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</si>
  <si>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</si>
  <si>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</si>
  <si>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</si>
  <si>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</si>
  <si>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</si>
  <si>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</si>
  <si>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</si>
  <si>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</si>
  <si>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</si>
  <si>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</si>
  <si>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</si>
  <si>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</si>
  <si>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</si>
  <si>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</si>
  <si>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61209</t>
  </si>
  <si>
    <t>TENOLÝZA FLEXORU</t>
  </si>
  <si>
    <t>61237</t>
  </si>
  <si>
    <t>KOREKČNÍ OSTEOTOMIE FALANGY NEBO METAKARPU</t>
  </si>
  <si>
    <t>66039</t>
  </si>
  <si>
    <t>SLOŽITÁ OPERAČNÍ ARTROSKOPIE</t>
  </si>
  <si>
    <t>66419</t>
  </si>
  <si>
    <t>ARTROPLASTIKA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</si>
  <si>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</si>
  <si>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</si>
  <si>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</si>
  <si>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</si>
  <si>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</si>
  <si>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</si>
  <si>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</si>
  <si>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</si>
  <si>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</si>
  <si>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</si>
  <si>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</si>
  <si>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</si>
  <si>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</si>
  <si>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</si>
  <si>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</si>
  <si>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</si>
  <si>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</si>
  <si>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</si>
  <si>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</si>
  <si>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</si>
  <si>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</si>
  <si>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</si>
  <si>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</si>
  <si>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</si>
  <si>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</si>
  <si>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</si>
  <si>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</si>
  <si>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</si>
  <si>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</si>
  <si>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</si>
  <si>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</si>
  <si>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</si>
  <si>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66723</t>
  </si>
  <si>
    <t>REKONSTRUKCE PAKLOUBU V OBLASTI HLEZNA NEBO NOHY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</si>
  <si>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</si>
  <si>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</si>
  <si>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</si>
  <si>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</si>
  <si>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</si>
  <si>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</si>
  <si>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</si>
  <si>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</si>
  <si>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</si>
  <si>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</si>
  <si>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</si>
  <si>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</si>
  <si>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</si>
  <si>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</si>
  <si>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66853</t>
  </si>
  <si>
    <t>OTEVŘENÁ BIOPSIE MĚKKÝCH TKÁNÍ</t>
  </si>
  <si>
    <t>66873</t>
  </si>
  <si>
    <t>TENOTOMIE ZAVŘENÁ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</si>
  <si>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</si>
  <si>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</si>
  <si>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</si>
  <si>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</si>
  <si>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</si>
  <si>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</si>
  <si>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</si>
  <si>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</si>
  <si>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66939</t>
  </si>
  <si>
    <t>PRODLOUŽENÍ / ZKRÁCENÍ JEDNÉ ŠLACHY - MIMO RUKY</t>
  </si>
  <si>
    <t>67229</t>
  </si>
  <si>
    <t>REKONSTRUKCE ROTÁTOROVÉ MANŽETY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</si>
  <si>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</si>
  <si>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</si>
  <si>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</si>
  <si>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</si>
  <si>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</si>
  <si>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</si>
  <si>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99982</t>
  </si>
  <si>
    <t>(VZP) PACIENT KLASIFIKOVANÝ LZZ NA ZÁKLADĚ POZITIV</t>
  </si>
  <si>
    <t>90917</t>
  </si>
  <si>
    <t>(DRG) TEP KYČLE ČÁSTEČNĚ CEMENTOVANÁ (Marker se po</t>
  </si>
  <si>
    <t>90916</t>
  </si>
  <si>
    <t>(DRG) TEP KYČLE CEMENTOVANÁ (Marker se použije při</t>
  </si>
  <si>
    <t>09544</t>
  </si>
  <si>
    <t>REGULAČNÍ POPLATEK ZA KAŽDÝ DEN LŮŽKOVÉ PÉČE -- PO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</si>
  <si>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</si>
  <si>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</si>
  <si>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</si>
  <si>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</si>
  <si>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</si>
  <si>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</si>
  <si>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</si>
  <si>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</si>
  <si>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</si>
  <si>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</si>
  <si>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</si>
  <si>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</si>
  <si>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</si>
  <si>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</si>
  <si>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</si>
  <si>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</si>
  <si>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</si>
  <si>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</si>
  <si>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</si>
  <si>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</si>
  <si>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</si>
  <si>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</si>
  <si>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</si>
  <si>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</si>
  <si>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</si>
  <si>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</si>
  <si>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51811</t>
  </si>
  <si>
    <t>ABSCES NEBO HEMATOM SUBKUTANNÍ, PILONIDÁLNÍ, INTRA</t>
  </si>
  <si>
    <t>66815</t>
  </si>
  <si>
    <t>AUTOGENNÍ ŠTĚP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</si>
  <si>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</si>
  <si>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</si>
  <si>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</si>
  <si>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</si>
  <si>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</si>
  <si>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</si>
  <si>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</si>
  <si>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</si>
  <si>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</si>
  <si>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</si>
  <si>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</si>
  <si>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</si>
  <si>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</si>
  <si>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</si>
  <si>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</si>
  <si>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</si>
  <si>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</si>
  <si>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</si>
  <si>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66615</t>
  </si>
  <si>
    <t>REKONSTRUKCE ACETABULA PŘI OPERACI TEP KYČELNÍHO K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</si>
  <si>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</si>
  <si>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</si>
  <si>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</si>
  <si>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</si>
  <si>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</si>
  <si>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</si>
  <si>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</si>
  <si>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</si>
  <si>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</si>
  <si>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</si>
  <si>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</si>
  <si>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</si>
  <si>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</si>
  <si>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</si>
  <si>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</si>
  <si>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</si>
  <si>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</si>
  <si>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</si>
  <si>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</si>
  <si>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</si>
  <si>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</si>
  <si>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</si>
  <si>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</si>
  <si>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</si>
  <si>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</si>
  <si>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</si>
  <si>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</si>
  <si>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</si>
  <si>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</si>
  <si>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</si>
  <si>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</si>
  <si>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</si>
  <si>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</si>
  <si>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</si>
  <si>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</si>
  <si>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</si>
  <si>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</si>
  <si>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</si>
  <si>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</si>
  <si>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</si>
  <si>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</si>
  <si>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</si>
  <si>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66511</t>
  </si>
  <si>
    <t>UVOLNĚNÍ M. STERNOKLEIDOMASTOIDEUS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</si>
  <si>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</si>
  <si>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</si>
  <si>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</si>
  <si>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</si>
  <si>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</si>
  <si>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</si>
  <si>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66681</t>
  </si>
  <si>
    <t>EXARTIKULACE (AMPUTACE METATARZÁLNÍ) FALANGEÁLNÍ -</t>
  </si>
  <si>
    <t>66037</t>
  </si>
  <si>
    <t>JEDNODUCHÁ OPERAČNÍ ARTROSKOPIE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</si>
  <si>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</si>
  <si>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</si>
  <si>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</si>
  <si>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</si>
  <si>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</si>
  <si>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</si>
  <si>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</si>
  <si>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</si>
  <si>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</si>
  <si>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</si>
  <si>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</si>
  <si>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</si>
  <si>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</si>
  <si>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</si>
  <si>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</si>
  <si>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</si>
  <si>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</si>
  <si>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</si>
  <si>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</si>
  <si>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</si>
  <si>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</si>
  <si>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</si>
  <si>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6T6</t>
  </si>
  <si>
    <t>0007905</t>
  </si>
  <si>
    <t>0012574</t>
  </si>
  <si>
    <t>ENDOPROTÉZA CERVIKO. KYČ. KLOUBU CEMENTOVANÁ 44</t>
  </si>
  <si>
    <t>0012575</t>
  </si>
  <si>
    <t>ENDOPROTÉZA CERVIKO. KYČ. KLOUBU CEMENTOVANÁ 46</t>
  </si>
  <si>
    <t>0021800</t>
  </si>
  <si>
    <t>HLAVICE BI-POLÁRNÍ KYČ.KLOUBU,PLÁŠŤ AK,HL.AK PR.48</t>
  </si>
  <si>
    <t>0083837</t>
  </si>
  <si>
    <t>ŠROUB SPONGIOZNÍ - POLYAXIÁLNÍ 5.0, SAMOŘEZNÝ, TI</t>
  </si>
  <si>
    <t>0111176</t>
  </si>
  <si>
    <t>DLAHA PERIPROTETICKÁ - FEMORÁLNÍ - DISTÁLNÍ, UZAMY</t>
  </si>
  <si>
    <t>0020951</t>
  </si>
  <si>
    <t>ŠROUB ZAJIŠŤOVACÍ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</si>
  <si>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</si>
  <si>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</si>
  <si>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</si>
  <si>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</si>
  <si>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</si>
  <si>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</si>
  <si>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</si>
  <si>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</si>
  <si>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</si>
  <si>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</si>
  <si>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</si>
  <si>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</si>
  <si>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</si>
  <si>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</si>
  <si>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</si>
  <si>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</si>
  <si>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</si>
  <si>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</si>
  <si>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</si>
  <si>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</si>
  <si>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</si>
  <si>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</si>
  <si>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05381</t>
  </si>
  <si>
    <t xml:space="preserve">PERIFERNÍ A JINÉ VASKULÁRNÍ PORUCHY BEZ CC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</si>
  <si>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</si>
  <si>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</si>
  <si>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</si>
  <si>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</si>
  <si>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08061</t>
  </si>
  <si>
    <t xml:space="preserve">VELKÉ VÝKONY REPLANTACE HORNÍCH KONČETIN A JEJICH KLOUBŮ BEZ CC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</si>
  <si>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</si>
  <si>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</si>
  <si>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</si>
  <si>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</si>
  <si>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</si>
  <si>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</si>
  <si>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08091</t>
  </si>
  <si>
    <t>TRANSPLANTACE KŮŽE NEBO TKÁNĚ PRO PORUCHY MUSKULOSKELETÁLNÍHO SYSTÉMU NEBO POJIVOVÉ TKÁNĚ KROMĚ RUKY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</si>
  <si>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</si>
  <si>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</si>
  <si>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</si>
  <si>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</si>
  <si>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</si>
  <si>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</si>
  <si>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</si>
  <si>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</si>
  <si>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</si>
  <si>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</si>
  <si>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</si>
  <si>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</si>
  <si>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</si>
  <si>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</si>
  <si>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</si>
  <si>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</si>
  <si>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</si>
  <si>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</si>
  <si>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</si>
  <si>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</si>
  <si>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</si>
  <si>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</si>
  <si>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</si>
  <si>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</si>
  <si>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</si>
  <si>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</si>
  <si>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</si>
  <si>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</si>
  <si>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</si>
  <si>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</si>
  <si>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</si>
  <si>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</si>
  <si>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</si>
  <si>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</si>
  <si>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</si>
  <si>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</si>
  <si>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</si>
  <si>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</si>
  <si>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</si>
  <si>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</si>
  <si>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</si>
  <si>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</si>
  <si>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</si>
  <si>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</si>
  <si>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</si>
  <si>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</si>
  <si>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</si>
  <si>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</si>
  <si>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</si>
  <si>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</si>
  <si>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</si>
  <si>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</si>
  <si>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</si>
  <si>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</si>
  <si>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</si>
  <si>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</si>
  <si>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</si>
  <si>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</si>
  <si>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</si>
  <si>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</si>
  <si>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</si>
  <si>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</si>
  <si>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</si>
  <si>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</si>
  <si>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</si>
  <si>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KŮŽE. PODKOŽNÍ TKÁNĚ A PRSU BEZ CC                         </t>
  </si>
  <si>
    <t>09301</t>
  </si>
  <si>
    <t xml:space="preserve">ZÁVAŽNÉ PORUCHY KŮŽE BEZ CC    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</si>
  <si>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</si>
  <si>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</si>
  <si>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</si>
  <si>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</si>
  <si>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</si>
  <si>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</si>
  <si>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</si>
  <si>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</si>
  <si>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</si>
  <si>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</si>
  <si>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</si>
  <si>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</si>
  <si>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</si>
  <si>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</si>
  <si>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</si>
  <si>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</si>
  <si>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</si>
  <si>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</si>
  <si>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</si>
  <si>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</si>
  <si>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</si>
  <si>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</si>
  <si>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</si>
  <si>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</si>
  <si>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</si>
  <si>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</si>
  <si>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0002018</t>
  </si>
  <si>
    <t>0002061</t>
  </si>
  <si>
    <t>0002073</t>
  </si>
  <si>
    <t>47245</t>
  </si>
  <si>
    <t>SCINTIGRAFIE SKELETU CÍLENÁ TŘÍFÁZOVÁ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</si>
  <si>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</si>
  <si>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</si>
  <si>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</si>
  <si>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</si>
  <si>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</si>
  <si>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</si>
  <si>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</si>
  <si>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</si>
  <si>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</si>
  <si>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</si>
  <si>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</si>
  <si>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</si>
  <si>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</si>
  <si>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</si>
  <si>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</si>
  <si>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</si>
  <si>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</si>
  <si>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</si>
  <si>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</si>
  <si>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</si>
  <si>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</si>
  <si>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</si>
  <si>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</si>
  <si>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</si>
  <si>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</si>
  <si>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</si>
  <si>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</si>
  <si>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</si>
  <si>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</si>
  <si>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</si>
  <si>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</si>
  <si>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</si>
  <si>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</si>
  <si>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</si>
  <si>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</si>
  <si>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</si>
  <si>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</si>
  <si>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</si>
  <si>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</si>
  <si>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</si>
  <si>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</si>
  <si>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</si>
  <si>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</si>
  <si>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</si>
  <si>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</si>
  <si>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</si>
  <si>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</si>
  <si>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</si>
  <si>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</si>
  <si>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</si>
  <si>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</si>
  <si>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</si>
  <si>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</si>
  <si>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</si>
  <si>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</si>
  <si>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</si>
  <si>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</si>
  <si>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</si>
  <si>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</si>
  <si>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</si>
  <si>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</si>
  <si>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</si>
  <si>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</si>
  <si>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</si>
  <si>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</si>
  <si>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</si>
  <si>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</si>
  <si>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</si>
  <si>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</si>
  <si>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</si>
  <si>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</si>
  <si>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</si>
  <si>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</si>
  <si>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</si>
  <si>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</si>
  <si>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</si>
  <si>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</si>
  <si>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</si>
  <si>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</si>
  <si>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</si>
  <si>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</si>
  <si>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</si>
  <si>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</si>
  <si>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</si>
  <si>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</si>
  <si>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</si>
  <si>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</si>
  <si>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</si>
  <si>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</si>
  <si>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</si>
  <si>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</si>
  <si>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</si>
  <si>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</si>
  <si>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</si>
  <si>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</si>
  <si>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</si>
  <si>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</si>
  <si>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</si>
  <si>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</si>
  <si>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</si>
  <si>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</si>
  <si>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</si>
  <si>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</si>
  <si>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</si>
  <si>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</si>
  <si>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</si>
  <si>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</si>
  <si>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</si>
  <si>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</si>
  <si>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</si>
  <si>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</si>
  <si>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</si>
  <si>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</si>
  <si>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</si>
  <si>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</si>
  <si>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</si>
  <si>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</si>
  <si>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</si>
  <si>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</si>
  <si>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</si>
  <si>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</si>
  <si>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</si>
  <si>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</si>
  <si>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</si>
  <si>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</si>
  <si>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</si>
  <si>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</si>
  <si>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</si>
  <si>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</si>
  <si>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</si>
  <si>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</si>
  <si>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</si>
  <si>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</si>
  <si>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</si>
  <si>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</si>
  <si>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</si>
  <si>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</si>
  <si>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</si>
  <si>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</si>
  <si>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</si>
  <si>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</si>
  <si>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</si>
  <si>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</si>
  <si>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</si>
  <si>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</si>
  <si>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</si>
  <si>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</si>
  <si>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</si>
  <si>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</si>
  <si>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</si>
  <si>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</si>
  <si>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</si>
  <si>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</si>
  <si>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</si>
  <si>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</si>
  <si>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</si>
  <si>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</si>
  <si>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</si>
  <si>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</si>
  <si>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</si>
  <si>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</si>
  <si>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</si>
  <si>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</si>
  <si>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</si>
  <si>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</si>
  <si>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</si>
  <si>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</si>
  <si>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</si>
  <si>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</si>
  <si>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</si>
  <si>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</si>
  <si>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</si>
  <si>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</si>
  <si>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</si>
  <si>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</si>
  <si>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</si>
  <si>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</si>
  <si>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</si>
  <si>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</si>
  <si>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0042433</t>
  </si>
  <si>
    <t>VISIPAQUE 320 MG I/ML</t>
  </si>
  <si>
    <t>0042443</t>
  </si>
  <si>
    <t>ULTRAVIST 370</t>
  </si>
  <si>
    <t>0077024</t>
  </si>
  <si>
    <t>ULTRAVIST 300</t>
  </si>
  <si>
    <t>0095607</t>
  </si>
  <si>
    <t>MICROPAQUE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</si>
  <si>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</si>
  <si>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</si>
  <si>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</si>
  <si>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</si>
  <si>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</si>
  <si>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</si>
  <si>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</si>
  <si>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</si>
  <si>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</si>
  <si>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</si>
  <si>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</si>
  <si>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</si>
  <si>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</si>
  <si>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</si>
  <si>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</si>
  <si>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</si>
  <si>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</si>
  <si>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</si>
  <si>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</si>
  <si>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</si>
  <si>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</si>
  <si>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</si>
  <si>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</si>
  <si>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</si>
  <si>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</si>
  <si>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</si>
  <si>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</si>
  <si>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</si>
  <si>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</si>
  <si>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</si>
  <si>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</si>
  <si>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</si>
  <si>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</si>
  <si>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</si>
  <si>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</si>
  <si>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</si>
  <si>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</si>
  <si>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</si>
  <si>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</si>
  <si>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</si>
  <si>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</si>
  <si>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</si>
  <si>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</si>
  <si>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</si>
  <si>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</si>
  <si>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</si>
  <si>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</si>
  <si>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</si>
  <si>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</si>
  <si>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</si>
  <si>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</si>
  <si>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</si>
  <si>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</si>
  <si>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</si>
  <si>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</si>
  <si>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</si>
  <si>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</si>
  <si>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</si>
  <si>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</si>
  <si>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</si>
  <si>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</si>
  <si>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</si>
  <si>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</si>
  <si>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</si>
  <si>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</si>
  <si>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</si>
  <si>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</si>
  <si>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</si>
  <si>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</si>
  <si>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</si>
  <si>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</si>
  <si>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</si>
  <si>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</si>
  <si>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</si>
  <si>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</si>
  <si>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</si>
  <si>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</si>
  <si>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</si>
  <si>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</si>
  <si>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</si>
  <si>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</si>
  <si>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</si>
  <si>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</si>
  <si>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</si>
  <si>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</si>
  <si>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</si>
  <si>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</si>
  <si>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</si>
  <si>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</si>
  <si>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</si>
  <si>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</si>
  <si>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</si>
  <si>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</si>
  <si>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</si>
  <si>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</si>
  <si>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</si>
  <si>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</si>
  <si>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</si>
  <si>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</si>
  <si>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</si>
  <si>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</si>
  <si>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</si>
  <si>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</si>
  <si>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</si>
  <si>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</si>
  <si>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</si>
  <si>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</si>
  <si>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</si>
  <si>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</si>
  <si>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</si>
  <si>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</si>
  <si>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</si>
  <si>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</si>
  <si>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</si>
  <si>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</si>
  <si>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</si>
  <si>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</si>
  <si>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</si>
  <si>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</si>
  <si>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</si>
  <si>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</si>
  <si>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</si>
  <si>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</si>
  <si>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</si>
  <si>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</si>
  <si>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</si>
  <si>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</si>
  <si>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</si>
  <si>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</si>
  <si>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</si>
  <si>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</si>
  <si>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</si>
  <si>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</si>
  <si>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</si>
  <si>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</si>
  <si>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</si>
  <si>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</si>
  <si>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</si>
  <si>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</si>
  <si>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</si>
  <si>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</si>
  <si>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</si>
  <si>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</si>
  <si>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</si>
  <si>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</si>
  <si>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</si>
  <si>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</si>
  <si>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</si>
  <si>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</si>
  <si>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</si>
  <si>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</si>
  <si>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</si>
  <si>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</si>
  <si>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</si>
  <si>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</si>
  <si>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</si>
  <si>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</si>
  <si>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</si>
  <si>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</si>
  <si>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</si>
  <si>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</si>
  <si>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</si>
  <si>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</si>
  <si>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</si>
  <si>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</si>
  <si>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</si>
  <si>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</si>
  <si>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</si>
  <si>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</si>
  <si>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</si>
  <si>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</si>
  <si>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</si>
  <si>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</si>
  <si>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</si>
  <si>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82033</t>
  </si>
  <si>
    <t>KONTROLA STERILITY KLINICKÉHO VZORKU</t>
  </si>
  <si>
    <t>41</t>
  </si>
  <si>
    <t>82241</t>
  </si>
  <si>
    <t>IN VITRO STIMULACE T LYMFOCYTŮ SPECIFICKÝMI ANTIGE</t>
  </si>
  <si>
    <t>86413</t>
  </si>
  <si>
    <t>SCREENING PROTILÁTEK NA PANELU 30TI DÁRCŮ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</si>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</sst>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8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2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3" fontId="35" fillId="0" borderId="137" xfId="0" applyNumberFormat="1" applyFont="1" applyBorder="1" applyAlignment="1">
      <alignment horizontal="right"/>
    </xf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2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0.88677604390366904</c:v>
                </c:pt>
                <c:pt idx="1">
                  <c:v>0.79278496255824427</c:v>
                </c:pt>
                <c:pt idx="2">
                  <c:v>0.87493648422830184</c:v>
                </c:pt>
                <c:pt idx="3">
                  <c:v>0.99219512670882637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393216"/>
        <c:axId val="882797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1.1154393342650235</c:v>
                </c:pt>
                <c:pt idx="1">
                  <c:v>1.1154393342650235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366912"/>
        <c:axId val="905699328"/>
      </c:scatterChart>
      <c:catAx>
        <c:axId val="88039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279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797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0393216"/>
        <c:crosses val="autoZero"/>
        <c:crossBetween val="between"/>
      </c:valAx>
      <c:valAx>
        <c:axId val="901366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5699328"/>
        <c:crosses val="max"/>
        <c:crossBetween val="midCat"/>
      </c:valAx>
      <c:valAx>
        <c:axId val="905699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1366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0.8982461388878501</c:v>
                </c:pt>
                <c:pt idx="1">
                  <c:v>0.92401482248874378</c:v>
                </c:pt>
                <c:pt idx="2">
                  <c:v>0.9001110223393548</c:v>
                </c:pt>
                <c:pt idx="3">
                  <c:v>0.93018438299272799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22720"/>
        <c:axId val="11034419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443456"/>
        <c:axId val="1106280832"/>
      </c:scatterChart>
      <c:catAx>
        <c:axId val="9766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34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441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76622720"/>
        <c:crosses val="autoZero"/>
        <c:crossBetween val="between"/>
      </c:valAx>
      <c:valAx>
        <c:axId val="1103443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6280832"/>
        <c:crosses val="max"/>
        <c:crossBetween val="midCat"/>
      </c:valAx>
      <c:valAx>
        <c:axId val="1106280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034434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1875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3034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3035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3052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4487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4494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4638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5521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5623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6022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36731.333333333336</v>
      </c>
      <c r="D4" s="290">
        <f ca="1">IF(ISERROR(VLOOKUP("Náklady celkem",INDIRECT("HI!$A:$G"),5,0)),0,VLOOKUP("Náklady celkem",INDIRECT("HI!$A:$G"),5,0))</f>
        <v>39443.87545000005</v>
      </c>
      <c r="E4" s="291">
        <f ca="1">IF(C4=0,0,D4/C4)</f>
        <v>1.073848180027952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1074.6666666666665</v>
      </c>
      <c r="D7" s="298">
        <f>IF(ISERROR(HI!E5),"",HI!E5)</f>
        <v>1206.5950600000001</v>
      </c>
      <c r="E7" s="295">
        <f t="shared" ref="E7:E14" si="0">IF(C7=0,0,D7/C7)</f>
        <v>1.1227621526054594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0.99864930952425524</v>
      </c>
      <c r="E8" s="295">
        <f t="shared" si="0"/>
        <v>1.1096103439158391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0.65949460061154908</v>
      </c>
      <c r="E10" s="295">
        <f t="shared" si="0"/>
        <v>1.0991576676859152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0.98945598682112068</v>
      </c>
      <c r="E11" s="295">
        <f t="shared" si="0"/>
        <v>1.2368199835264009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15277</v>
      </c>
      <c r="D14" s="298">
        <f>IF(ISERROR(HI!E6),"",HI!E6)</f>
        <v>18258.790010000008</v>
      </c>
      <c r="E14" s="295">
        <f t="shared" si="0"/>
        <v>1.1951816462656286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15658.666666666666</v>
      </c>
      <c r="D15" s="294">
        <f ca="1">IF(ISERROR(VLOOKUP("Osobní náklady (Kč) *",INDIRECT("HI!$A:$G"),5,0)),0,VLOOKUP("Osobní náklady (Kč) *",INDIRECT("HI!$A:$G"),5,0))</f>
        <v>15153.079060000018</v>
      </c>
      <c r="E15" s="295">
        <f ca="1">IF(C15=0,0,D15/C15)</f>
        <v>0.96771196313011021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40971.574000000001</v>
      </c>
      <c r="D17" s="314">
        <f ca="1">IF(ISERROR(VLOOKUP("Výnosy celkem",INDIRECT("HI!$A:$G"),5,0)),0,VLOOKUP("Výnosy celkem",INDIRECT("HI!$A:$G"),5,0))</f>
        <v>39136.021000000001</v>
      </c>
      <c r="E17" s="315">
        <f t="shared" ref="E17:E27" ca="1" si="1">IF(C17=0,0,D17/C17)</f>
        <v>0.95519935358109498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2190.0639999999999</v>
      </c>
      <c r="D18" s="294">
        <f ca="1">IF(ISERROR(VLOOKUP("Ambulance *",INDIRECT("HI!$A:$G"),5,0)),0,VLOOKUP("Ambulance *",INDIRECT("HI!$A:$G"),5,0))</f>
        <v>2152.9209999999998</v>
      </c>
      <c r="E18" s="295">
        <f t="shared" ca="1" si="1"/>
        <v>0.98304022165562288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0.98304022165562288</v>
      </c>
      <c r="E19" s="295">
        <f t="shared" si="1"/>
        <v>0.98304022165562288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1.0752742212275304</v>
      </c>
      <c r="E20" s="295">
        <f t="shared" si="1"/>
        <v>1.2650284955618005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38781.51</v>
      </c>
      <c r="D21" s="294">
        <f ca="1">IF(ISERROR(VLOOKUP("Hospitalizace *",INDIRECT("HI!$A:$G"),5,0)),0,VLOOKUP("Hospitalizace *",INDIRECT("HI!$A:$G"),5,0))</f>
        <v>36983.1</v>
      </c>
      <c r="E21" s="295">
        <f ca="1">IF(C21=0,0,D21/C21)</f>
        <v>0.95362712797928695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0.95362712797928695</v>
      </c>
      <c r="E22" s="295">
        <f t="shared" si="1"/>
        <v>0.95362712797928695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0.95362712797928695</v>
      </c>
      <c r="E23" s="295">
        <f t="shared" si="1"/>
        <v>0.95362712797928695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1.0424799081515499</v>
      </c>
      <c r="E25" s="295">
        <f t="shared" si="1"/>
        <v>1.0973472717384736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0.93018438299272799</v>
      </c>
      <c r="E26" s="295">
        <f t="shared" si="1"/>
        <v>0.93018438299272799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0.85725425595857385</v>
      </c>
      <c r="D27" s="300">
        <f>IF(ISERROR(VLOOKUP("Celkem:",'ZV Vyžád.'!$A:$M,7,0)),"",VLOOKUP("Celkem:",'ZV Vyžád.'!$A:$M,7,0))</f>
        <v>1.1394589955625927</v>
      </c>
      <c r="E27" s="295">
        <f t="shared" si="1"/>
        <v>1.329196078809151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1082.2494199999999</v>
      </c>
      <c r="C5" s="33">
        <v>1122.0061499999949</v>
      </c>
      <c r="D5" s="12"/>
      <c r="E5" s="233">
        <v>1206.5950600000001</v>
      </c>
      <c r="F5" s="32">
        <v>1074.6666666666665</v>
      </c>
      <c r="G5" s="232">
        <f>E5-F5</f>
        <v>131.92839333333359</v>
      </c>
      <c r="H5" s="238">
        <f>IF(F5&lt;0.00000001,"",E5/F5)</f>
        <v>1.1227621526054594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17795.458299999998</v>
      </c>
      <c r="C6" s="35">
        <v>16310.405619999989</v>
      </c>
      <c r="D6" s="12"/>
      <c r="E6" s="234">
        <v>18258.790010000008</v>
      </c>
      <c r="F6" s="34">
        <v>15277</v>
      </c>
      <c r="G6" s="235">
        <f>E6-F6</f>
        <v>2981.7900100000079</v>
      </c>
      <c r="H6" s="239">
        <f>IF(F6&lt;0.00000001,"",E6/F6)</f>
        <v>1.1951816462656286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12747.38334</v>
      </c>
      <c r="C7" s="35">
        <v>13289.685069999994</v>
      </c>
      <c r="D7" s="12"/>
      <c r="E7" s="234">
        <v>15153.079060000018</v>
      </c>
      <c r="F7" s="34">
        <v>15658.666666666666</v>
      </c>
      <c r="G7" s="235">
        <f>E7-F7</f>
        <v>-505.58760666664784</v>
      </c>
      <c r="H7" s="239">
        <f>IF(F7&lt;0.00000001,"",E7/F7)</f>
        <v>0.96771196313011021</v>
      </c>
    </row>
    <row r="8" spans="1:8" ht="14.4" customHeight="1" thickBot="1" x14ac:dyDescent="0.35">
      <c r="A8" s="1" t="s">
        <v>97</v>
      </c>
      <c r="B8" s="15">
        <v>4541.3667000000059</v>
      </c>
      <c r="C8" s="37">
        <v>4244.7736700000114</v>
      </c>
      <c r="D8" s="12"/>
      <c r="E8" s="236">
        <v>4825.4113200000247</v>
      </c>
      <c r="F8" s="36">
        <v>4721.0000000000036</v>
      </c>
      <c r="G8" s="237">
        <f>E8-F8</f>
        <v>104.41132000002108</v>
      </c>
      <c r="H8" s="240">
        <f>IF(F8&lt;0.00000001,"",E8/F8)</f>
        <v>1.0221163567040925</v>
      </c>
    </row>
    <row r="9" spans="1:8" ht="14.4" customHeight="1" thickBot="1" x14ac:dyDescent="0.35">
      <c r="A9" s="2" t="s">
        <v>98</v>
      </c>
      <c r="B9" s="3">
        <v>36166.457760000005</v>
      </c>
      <c r="C9" s="39">
        <v>34966.870509999986</v>
      </c>
      <c r="D9" s="12"/>
      <c r="E9" s="3">
        <v>39443.87545000005</v>
      </c>
      <c r="F9" s="38">
        <v>36731.333333333336</v>
      </c>
      <c r="G9" s="38">
        <f>E9-F9</f>
        <v>2712.5421166667147</v>
      </c>
      <c r="H9" s="241">
        <f>IF(F9&lt;0.00000001,"",E9/F9)</f>
        <v>1.073848180027952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2190.0639999999999</v>
      </c>
      <c r="C11" s="33">
        <f>IF(ISERROR(VLOOKUP("Celkem:",'ZV Vykáz.-A'!A:F,4,0)),0,VLOOKUP("Celkem:",'ZV Vykáz.-A'!A:F,4,0)/1000)</f>
        <v>2262.9430000000002</v>
      </c>
      <c r="D11" s="12"/>
      <c r="E11" s="233">
        <f>IF(ISERROR(VLOOKUP("Celkem:",'ZV Vykáz.-A'!A:F,6,0)),0,VLOOKUP("Celkem:",'ZV Vykáz.-A'!A:F,6,0)/1000)</f>
        <v>2152.9209999999998</v>
      </c>
      <c r="F11" s="32">
        <f>B11</f>
        <v>2190.0639999999999</v>
      </c>
      <c r="G11" s="232">
        <f>E11-F11</f>
        <v>-37.143000000000029</v>
      </c>
      <c r="H11" s="238">
        <f>IF(F11&lt;0.00000001,"",E11/F11)</f>
        <v>0.98304022165562288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38781.51</v>
      </c>
      <c r="C12" s="37">
        <f>IF(ISERROR(VLOOKUP("Celkem",CaseMix!A:D,3,0)),0,VLOOKUP("Celkem",CaseMix!A:D,3,0)*30)</f>
        <v>37603.379999999997</v>
      </c>
      <c r="D12" s="12"/>
      <c r="E12" s="236">
        <f>IF(ISERROR(VLOOKUP("Celkem",CaseMix!A:D,4,0)),0,VLOOKUP("Celkem",CaseMix!A:D,4,0)*30)</f>
        <v>36983.1</v>
      </c>
      <c r="F12" s="36">
        <f>B12</f>
        <v>38781.51</v>
      </c>
      <c r="G12" s="237">
        <f>E12-F12</f>
        <v>-1798.4100000000035</v>
      </c>
      <c r="H12" s="240">
        <f>IF(F12&lt;0.00000001,"",E12/F12)</f>
        <v>0.95362712797928695</v>
      </c>
    </row>
    <row r="13" spans="1:8" ht="14.4" customHeight="1" thickBot="1" x14ac:dyDescent="0.35">
      <c r="A13" s="4" t="s">
        <v>101</v>
      </c>
      <c r="B13" s="9">
        <f>SUM(B11:B12)</f>
        <v>40971.574000000001</v>
      </c>
      <c r="C13" s="41">
        <f>SUM(C11:C12)</f>
        <v>39866.322999999997</v>
      </c>
      <c r="D13" s="12"/>
      <c r="E13" s="9">
        <f>SUM(E11:E12)</f>
        <v>39136.021000000001</v>
      </c>
      <c r="F13" s="40">
        <f>SUM(F11:F12)</f>
        <v>40971.574000000001</v>
      </c>
      <c r="G13" s="40">
        <f>E13-F13</f>
        <v>-1835.5529999999999</v>
      </c>
      <c r="H13" s="242">
        <f>IF(F13&lt;0.00000001,"",E13/F13)</f>
        <v>0.95519935358109498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1.132861124301602</v>
      </c>
      <c r="C15" s="43">
        <f>IF(C9=0,"",C13/C9)</f>
        <v>1.1401169855506184</v>
      </c>
      <c r="D15" s="12"/>
      <c r="E15" s="10">
        <f>IF(E9=0,"",E13/E9)</f>
        <v>0.99219512670882726</v>
      </c>
      <c r="F15" s="42">
        <f>IF(F9=0,"",F13/F9)</f>
        <v>1.1154393342650235</v>
      </c>
      <c r="G15" s="42">
        <f>IF(ISERROR(F15-E15),"",E15-F15)</f>
        <v>-0.12324420755619625</v>
      </c>
      <c r="H15" s="243">
        <f>IF(ISERROR(F15-E15),"",IF(F15&lt;0.00000001,"",E15/F15))</f>
        <v>0.88951061364766792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0.88677604390366904</v>
      </c>
      <c r="C4" s="334">
        <f t="shared" ref="C4:M4" si="0">(C10+C8)/C6</f>
        <v>0.79278496255824427</v>
      </c>
      <c r="D4" s="334">
        <f t="shared" si="0"/>
        <v>0.87493648422830184</v>
      </c>
      <c r="E4" s="334">
        <f t="shared" si="0"/>
        <v>0.99219512670882637</v>
      </c>
      <c r="F4" s="334">
        <f t="shared" si="0"/>
        <v>5.4581883129843307E-2</v>
      </c>
      <c r="G4" s="334">
        <f t="shared" si="0"/>
        <v>5.4581883129843307E-2</v>
      </c>
      <c r="H4" s="334">
        <f t="shared" si="0"/>
        <v>5.4581883129843307E-2</v>
      </c>
      <c r="I4" s="334">
        <f t="shared" si="0"/>
        <v>5.4581883129843307E-2</v>
      </c>
      <c r="J4" s="334">
        <f t="shared" si="0"/>
        <v>5.4581883129843307E-2</v>
      </c>
      <c r="K4" s="334">
        <f t="shared" si="0"/>
        <v>5.4581883129843307E-2</v>
      </c>
      <c r="L4" s="334">
        <f t="shared" si="0"/>
        <v>5.4581883129843307E-2</v>
      </c>
      <c r="M4" s="334">
        <f t="shared" si="0"/>
        <v>5.4581883129843307E-2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10159.5989900001</v>
      </c>
      <c r="C5" s="334">
        <f>IF(ISERROR(VLOOKUP($A5,'Man Tab'!$A:$Q,COLUMN()+2,0)),0,VLOOKUP($A5,'Man Tab'!$A:$Q,COLUMN()+2,0))</f>
        <v>9695.4319999999898</v>
      </c>
      <c r="D5" s="334">
        <f>IF(ISERROR(VLOOKUP($A5,'Man Tab'!$A:$Q,COLUMN()+2,0)),0,VLOOKUP($A5,'Man Tab'!$A:$Q,COLUMN()+2,0))</f>
        <v>9532.1582099999996</v>
      </c>
      <c r="E5" s="334">
        <f>IF(ISERROR(VLOOKUP($A5,'Man Tab'!$A:$Q,COLUMN()+2,0)),0,VLOOKUP($A5,'Man Tab'!$A:$Q,COLUMN()+2,0))</f>
        <v>10056.686250000001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10159.5989900001</v>
      </c>
      <c r="C6" s="336">
        <f t="shared" ref="C6:M6" si="1">C5+B6</f>
        <v>19855.03099000009</v>
      </c>
      <c r="D6" s="336">
        <f t="shared" si="1"/>
        <v>29387.189200000088</v>
      </c>
      <c r="E6" s="336">
        <f t="shared" si="1"/>
        <v>39443.875450000087</v>
      </c>
      <c r="F6" s="336">
        <f t="shared" si="1"/>
        <v>39443.875450000087</v>
      </c>
      <c r="G6" s="336">
        <f t="shared" si="1"/>
        <v>39443.875450000087</v>
      </c>
      <c r="H6" s="336">
        <f t="shared" si="1"/>
        <v>39443.875450000087</v>
      </c>
      <c r="I6" s="336">
        <f t="shared" si="1"/>
        <v>39443.875450000087</v>
      </c>
      <c r="J6" s="336">
        <f t="shared" si="1"/>
        <v>39443.875450000087</v>
      </c>
      <c r="K6" s="336">
        <f t="shared" si="1"/>
        <v>39443.875450000087</v>
      </c>
      <c r="L6" s="336">
        <f t="shared" si="1"/>
        <v>39443.875450000087</v>
      </c>
      <c r="M6" s="336">
        <f t="shared" si="1"/>
        <v>39443.875450000087</v>
      </c>
    </row>
    <row r="7" spans="1:13" ht="14.4" customHeight="1" x14ac:dyDescent="0.3">
      <c r="A7" s="335" t="s">
        <v>127</v>
      </c>
      <c r="B7" s="335">
        <v>281.48500000000001</v>
      </c>
      <c r="C7" s="335">
        <v>489.79399999999998</v>
      </c>
      <c r="D7" s="335">
        <v>803.18799999999999</v>
      </c>
      <c r="E7" s="335">
        <v>1232.77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8444.5500000000011</v>
      </c>
      <c r="C8" s="336">
        <f t="shared" ref="C8:M8" si="2">C7*30</f>
        <v>14693.82</v>
      </c>
      <c r="D8" s="336">
        <f t="shared" si="2"/>
        <v>24095.64</v>
      </c>
      <c r="E8" s="336">
        <f t="shared" si="2"/>
        <v>36983.1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564739</v>
      </c>
      <c r="C9" s="335">
        <v>482211</v>
      </c>
      <c r="D9" s="335">
        <v>569334</v>
      </c>
      <c r="E9" s="335">
        <v>536637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564.73900000000003</v>
      </c>
      <c r="C10" s="336">
        <f t="shared" ref="C10:M10" si="3">C9/1000+B10</f>
        <v>1046.95</v>
      </c>
      <c r="D10" s="336">
        <f t="shared" si="3"/>
        <v>1616.2840000000001</v>
      </c>
      <c r="E10" s="336">
        <f t="shared" si="3"/>
        <v>2152.9210000000003</v>
      </c>
      <c r="F10" s="336">
        <f t="shared" si="3"/>
        <v>2152.9210000000003</v>
      </c>
      <c r="G10" s="336">
        <f t="shared" si="3"/>
        <v>2152.9210000000003</v>
      </c>
      <c r="H10" s="336">
        <f t="shared" si="3"/>
        <v>2152.9210000000003</v>
      </c>
      <c r="I10" s="336">
        <f t="shared" si="3"/>
        <v>2152.9210000000003</v>
      </c>
      <c r="J10" s="336">
        <f t="shared" si="3"/>
        <v>2152.9210000000003</v>
      </c>
      <c r="K10" s="336">
        <f t="shared" si="3"/>
        <v>2152.9210000000003</v>
      </c>
      <c r="L10" s="336">
        <f t="shared" si="3"/>
        <v>2152.9210000000003</v>
      </c>
      <c r="M10" s="336">
        <f t="shared" si="3"/>
        <v>2152.9210000000003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1.1154393342650235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1.1154393342650235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364.99999999999301</v>
      </c>
      <c r="C6" s="53">
        <v>30.416666666666</v>
      </c>
      <c r="D6" s="53">
        <v>47.7</v>
      </c>
      <c r="E6" s="53">
        <v>26.82</v>
      </c>
      <c r="F6" s="53">
        <v>4.9406564584124654E-324</v>
      </c>
      <c r="G6" s="53">
        <v>44.7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119.22</v>
      </c>
      <c r="Q6" s="188">
        <v>0.979890410958</v>
      </c>
    </row>
    <row r="7" spans="1:17" ht="14.4" customHeight="1" x14ac:dyDescent="0.3">
      <c r="A7" s="19" t="s">
        <v>35</v>
      </c>
      <c r="B7" s="55">
        <v>3223.9084176251399</v>
      </c>
      <c r="C7" s="56">
        <v>268.65903480209499</v>
      </c>
      <c r="D7" s="56">
        <v>271.47515000000101</v>
      </c>
      <c r="E7" s="56">
        <v>335.06860999999998</v>
      </c>
      <c r="F7" s="56">
        <v>305.98549000000003</v>
      </c>
      <c r="G7" s="56">
        <v>294.06581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1206.5950600000001</v>
      </c>
      <c r="Q7" s="189">
        <v>1.1227940471910001</v>
      </c>
    </row>
    <row r="8" spans="1:17" ht="14.4" customHeight="1" x14ac:dyDescent="0.3">
      <c r="A8" s="19" t="s">
        <v>36</v>
      </c>
      <c r="B8" s="55">
        <v>1549.9908160760499</v>
      </c>
      <c r="C8" s="56">
        <v>129.165901339671</v>
      </c>
      <c r="D8" s="56">
        <v>138.745000000001</v>
      </c>
      <c r="E8" s="56">
        <v>111.55</v>
      </c>
      <c r="F8" s="56">
        <v>156.01599999999999</v>
      </c>
      <c r="G8" s="56">
        <v>126.958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533.26900000000103</v>
      </c>
      <c r="Q8" s="189">
        <v>1.03213966393</v>
      </c>
    </row>
    <row r="9" spans="1:17" ht="14.4" customHeight="1" x14ac:dyDescent="0.3">
      <c r="A9" s="19" t="s">
        <v>37</v>
      </c>
      <c r="B9" s="55">
        <v>45834.830624226597</v>
      </c>
      <c r="C9" s="56">
        <v>3819.5692186855499</v>
      </c>
      <c r="D9" s="56">
        <v>4877.9920000000202</v>
      </c>
      <c r="E9" s="56">
        <v>4470.3837599999897</v>
      </c>
      <c r="F9" s="56">
        <v>3883.9207000000001</v>
      </c>
      <c r="G9" s="56">
        <v>5026.4935500000001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18258.790010000001</v>
      </c>
      <c r="Q9" s="189">
        <v>1.1950817595259999</v>
      </c>
    </row>
    <row r="10" spans="1:17" ht="14.4" customHeight="1" x14ac:dyDescent="0.3">
      <c r="A10" s="19" t="s">
        <v>38</v>
      </c>
      <c r="B10" s="55">
        <v>928.99672361090995</v>
      </c>
      <c r="C10" s="56">
        <v>77.416393634241999</v>
      </c>
      <c r="D10" s="56">
        <v>89.59066</v>
      </c>
      <c r="E10" s="56">
        <v>90.631420000000006</v>
      </c>
      <c r="F10" s="56">
        <v>98.494219999999999</v>
      </c>
      <c r="G10" s="56">
        <v>92.210430000000002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370.92673000000002</v>
      </c>
      <c r="Q10" s="189">
        <v>1.1978300479620001</v>
      </c>
    </row>
    <row r="11" spans="1:17" ht="14.4" customHeight="1" x14ac:dyDescent="0.3">
      <c r="A11" s="19" t="s">
        <v>39</v>
      </c>
      <c r="B11" s="55">
        <v>777.60400030618905</v>
      </c>
      <c r="C11" s="56">
        <v>64.800333358849002</v>
      </c>
      <c r="D11" s="56">
        <v>75.759429999999995</v>
      </c>
      <c r="E11" s="56">
        <v>56.22345</v>
      </c>
      <c r="F11" s="56">
        <v>61.562399999999997</v>
      </c>
      <c r="G11" s="56">
        <v>69.390050000000002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262.93533000000002</v>
      </c>
      <c r="Q11" s="189">
        <v>1.014405776834</v>
      </c>
    </row>
    <row r="12" spans="1:17" ht="14.4" customHeight="1" x14ac:dyDescent="0.3">
      <c r="A12" s="19" t="s">
        <v>40</v>
      </c>
      <c r="B12" s="55">
        <v>214.24797059469699</v>
      </c>
      <c r="C12" s="56">
        <v>17.853997549557999</v>
      </c>
      <c r="D12" s="56">
        <v>34.896419999999999</v>
      </c>
      <c r="E12" s="56">
        <v>2.7124100000000002</v>
      </c>
      <c r="F12" s="56">
        <v>10.116809999999999</v>
      </c>
      <c r="G12" s="56">
        <v>34.843670000000003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82.569310000000002</v>
      </c>
      <c r="Q12" s="189">
        <v>1.1561739852770001</v>
      </c>
    </row>
    <row r="13" spans="1:17" ht="14.4" customHeight="1" x14ac:dyDescent="0.3">
      <c r="A13" s="19" t="s">
        <v>41</v>
      </c>
      <c r="B13" s="55">
        <v>1574.85013858295</v>
      </c>
      <c r="C13" s="56">
        <v>131.23751154857999</v>
      </c>
      <c r="D13" s="56">
        <v>201.108540000001</v>
      </c>
      <c r="E13" s="56">
        <v>165.08329000000001</v>
      </c>
      <c r="F13" s="56">
        <v>157.05212</v>
      </c>
      <c r="G13" s="56">
        <v>163.47756000000001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686.72151000000099</v>
      </c>
      <c r="Q13" s="189">
        <v>1.308165443509</v>
      </c>
    </row>
    <row r="14" spans="1:17" ht="14.4" customHeight="1" x14ac:dyDescent="0.3">
      <c r="A14" s="19" t="s">
        <v>42</v>
      </c>
      <c r="B14" s="55">
        <v>2670.4719293298799</v>
      </c>
      <c r="C14" s="56">
        <v>222.53932744415701</v>
      </c>
      <c r="D14" s="56">
        <v>300.25700000000103</v>
      </c>
      <c r="E14" s="56">
        <v>247.20599999999999</v>
      </c>
      <c r="F14" s="56">
        <v>218.34299999999999</v>
      </c>
      <c r="G14" s="56">
        <v>173.49600000000001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939.30200000000104</v>
      </c>
      <c r="Q14" s="189">
        <v>1.0552089947279999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1255.70970377557</v>
      </c>
      <c r="C17" s="56">
        <v>104.642475314631</v>
      </c>
      <c r="D17" s="56">
        <v>11.382160000000001</v>
      </c>
      <c r="E17" s="56">
        <v>101.37231</v>
      </c>
      <c r="F17" s="56">
        <v>63.030340000000002</v>
      </c>
      <c r="G17" s="56">
        <v>73.662739999999999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249.44755000000001</v>
      </c>
      <c r="Q17" s="189">
        <v>0.59595195270800005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2.7570000000000001</v>
      </c>
      <c r="E18" s="56">
        <v>4.9406564584124654E-324</v>
      </c>
      <c r="F18" s="56">
        <v>12.557</v>
      </c>
      <c r="G18" s="56">
        <v>8.4740000000000002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23.788</v>
      </c>
      <c r="Q18" s="189" t="s">
        <v>322</v>
      </c>
    </row>
    <row r="19" spans="1:17" ht="14.4" customHeight="1" x14ac:dyDescent="0.3">
      <c r="A19" s="19" t="s">
        <v>47</v>
      </c>
      <c r="B19" s="55">
        <v>2192.4921575254898</v>
      </c>
      <c r="C19" s="56">
        <v>182.70767979379099</v>
      </c>
      <c r="D19" s="56">
        <v>185.10374000000101</v>
      </c>
      <c r="E19" s="56">
        <v>90.344309999999993</v>
      </c>
      <c r="F19" s="56">
        <v>214.82683</v>
      </c>
      <c r="G19" s="56">
        <v>68.158299999999997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558.43318000000102</v>
      </c>
      <c r="Q19" s="189">
        <v>0.76410742644999996</v>
      </c>
    </row>
    <row r="20" spans="1:17" ht="14.4" customHeight="1" x14ac:dyDescent="0.3">
      <c r="A20" s="19" t="s">
        <v>48</v>
      </c>
      <c r="B20" s="55">
        <v>46977.232205279899</v>
      </c>
      <c r="C20" s="56">
        <v>3914.7693504399899</v>
      </c>
      <c r="D20" s="56">
        <v>3700.18608000002</v>
      </c>
      <c r="E20" s="56">
        <v>3689.05924</v>
      </c>
      <c r="F20" s="56">
        <v>4116.73956</v>
      </c>
      <c r="G20" s="56">
        <v>3647.0941800000001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15153.07906</v>
      </c>
      <c r="Q20" s="189">
        <v>0.96768658019999998</v>
      </c>
    </row>
    <row r="21" spans="1:17" ht="14.4" customHeight="1" x14ac:dyDescent="0.3">
      <c r="A21" s="20" t="s">
        <v>49</v>
      </c>
      <c r="B21" s="55">
        <v>2630.4743115903002</v>
      </c>
      <c r="C21" s="56">
        <v>219.20619263252499</v>
      </c>
      <c r="D21" s="56">
        <v>217.11800000000099</v>
      </c>
      <c r="E21" s="56">
        <v>220.352</v>
      </c>
      <c r="F21" s="56">
        <v>220.352</v>
      </c>
      <c r="G21" s="56">
        <v>220.351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878.17300000000103</v>
      </c>
      <c r="Q21" s="189">
        <v>1.001537627032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1.9762625833649862E-323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5.8207660913467401E-11</v>
      </c>
      <c r="C24" s="56">
        <v>5.4569682106375702E-12</v>
      </c>
      <c r="D24" s="56">
        <v>5.5278100000009998</v>
      </c>
      <c r="E24" s="56">
        <v>88.625200000000007</v>
      </c>
      <c r="F24" s="56">
        <v>13.161739999999</v>
      </c>
      <c r="G24" s="56">
        <v>13.310959999998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120.62571</v>
      </c>
      <c r="Q24" s="189"/>
    </row>
    <row r="25" spans="1:17" ht="14.4" customHeight="1" x14ac:dyDescent="0.3">
      <c r="A25" s="21" t="s">
        <v>53</v>
      </c>
      <c r="B25" s="58">
        <v>110195.80899852399</v>
      </c>
      <c r="C25" s="59">
        <v>9182.9840832103091</v>
      </c>
      <c r="D25" s="59">
        <v>10159.5989900001</v>
      </c>
      <c r="E25" s="59">
        <v>9695.4319999999898</v>
      </c>
      <c r="F25" s="59">
        <v>9532.1582099999996</v>
      </c>
      <c r="G25" s="59">
        <v>10056.686250000001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39443.875450000101</v>
      </c>
      <c r="Q25" s="190">
        <v>1.073830551501</v>
      </c>
    </row>
    <row r="26" spans="1:17" ht="14.4" customHeight="1" x14ac:dyDescent="0.3">
      <c r="A26" s="19" t="s">
        <v>54</v>
      </c>
      <c r="B26" s="55">
        <v>8825.0551460164406</v>
      </c>
      <c r="C26" s="56">
        <v>735.42126216803695</v>
      </c>
      <c r="D26" s="56">
        <v>784.47725000000003</v>
      </c>
      <c r="E26" s="56">
        <v>749.47001</v>
      </c>
      <c r="F26" s="56">
        <v>858.38140999999996</v>
      </c>
      <c r="G26" s="56">
        <v>725.50471000000005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3117.83338</v>
      </c>
      <c r="Q26" s="189">
        <v>1.0598800783939999</v>
      </c>
    </row>
    <row r="27" spans="1:17" ht="14.4" customHeight="1" x14ac:dyDescent="0.3">
      <c r="A27" s="22" t="s">
        <v>55</v>
      </c>
      <c r="B27" s="58">
        <v>119020.86414454</v>
      </c>
      <c r="C27" s="59">
        <v>9918.4053453783508</v>
      </c>
      <c r="D27" s="59">
        <v>10944.07624</v>
      </c>
      <c r="E27" s="59">
        <v>10444.90201</v>
      </c>
      <c r="F27" s="59">
        <v>10390.53962</v>
      </c>
      <c r="G27" s="59">
        <v>10782.19096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42561.708830000003</v>
      </c>
      <c r="Q27" s="190">
        <v>1.0727961639979999</v>
      </c>
    </row>
    <row r="28" spans="1:17" ht="14.4" customHeight="1" x14ac:dyDescent="0.3">
      <c r="A28" s="20" t="s">
        <v>56</v>
      </c>
      <c r="B28" s="55">
        <v>335.34598472314701</v>
      </c>
      <c r="C28" s="56">
        <v>27.945498726928001</v>
      </c>
      <c r="D28" s="56">
        <v>17.919080000000001</v>
      </c>
      <c r="E28" s="56">
        <v>24.92745</v>
      </c>
      <c r="F28" s="56">
        <v>128.04123000000001</v>
      </c>
      <c r="G28" s="56">
        <v>26.472259999999999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197.36001999999999</v>
      </c>
      <c r="Q28" s="189">
        <v>1.765579690744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9.8813129168249309E-323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103003.17256342599</v>
      </c>
      <c r="C6" s="585">
        <v>106132.89324999999</v>
      </c>
      <c r="D6" s="586">
        <v>3129.7206865736498</v>
      </c>
      <c r="E6" s="587">
        <v>1.0303847018359999</v>
      </c>
      <c r="F6" s="585">
        <v>110195.80899852399</v>
      </c>
      <c r="G6" s="586">
        <v>36731.936332841302</v>
      </c>
      <c r="H6" s="588">
        <v>10056.686250000001</v>
      </c>
      <c r="I6" s="585">
        <v>39443.875450000101</v>
      </c>
      <c r="J6" s="586">
        <v>2711.9391171587999</v>
      </c>
      <c r="K6" s="589">
        <v>0.35794351716700001</v>
      </c>
    </row>
    <row r="7" spans="1:11" ht="14.4" customHeight="1" thickBot="1" x14ac:dyDescent="0.35">
      <c r="A7" s="604" t="s">
        <v>325</v>
      </c>
      <c r="B7" s="585">
        <v>58675.909691921603</v>
      </c>
      <c r="C7" s="585">
        <v>56598.372329999998</v>
      </c>
      <c r="D7" s="586">
        <v>-2077.5373619216002</v>
      </c>
      <c r="E7" s="587">
        <v>0.96459300975700002</v>
      </c>
      <c r="F7" s="585">
        <v>57139.900620352397</v>
      </c>
      <c r="G7" s="586">
        <v>19046.633540117498</v>
      </c>
      <c r="H7" s="588">
        <v>6025.63868</v>
      </c>
      <c r="I7" s="585">
        <v>22460.34173</v>
      </c>
      <c r="J7" s="586">
        <v>3413.70818988255</v>
      </c>
      <c r="K7" s="589">
        <v>0.39307631770700002</v>
      </c>
    </row>
    <row r="8" spans="1:11" ht="14.4" customHeight="1" thickBot="1" x14ac:dyDescent="0.35">
      <c r="A8" s="605" t="s">
        <v>326</v>
      </c>
      <c r="B8" s="585">
        <v>55968.234353794498</v>
      </c>
      <c r="C8" s="585">
        <v>53949.712370000001</v>
      </c>
      <c r="D8" s="586">
        <v>-2018.5219837944701</v>
      </c>
      <c r="E8" s="587">
        <v>0.963934506651</v>
      </c>
      <c r="F8" s="585">
        <v>54469.428691022498</v>
      </c>
      <c r="G8" s="586">
        <v>18156.476230340901</v>
      </c>
      <c r="H8" s="588">
        <v>5852.1426799999999</v>
      </c>
      <c r="I8" s="585">
        <v>21521.03973</v>
      </c>
      <c r="J8" s="586">
        <v>3364.5634996591798</v>
      </c>
      <c r="K8" s="589">
        <v>0.395103092637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3.1329999999999997E-2</v>
      </c>
      <c r="D9" s="591">
        <v>3.1329999999999997E-2</v>
      </c>
      <c r="E9" s="592" t="s">
        <v>328</v>
      </c>
      <c r="F9" s="590">
        <v>0</v>
      </c>
      <c r="G9" s="591">
        <v>0</v>
      </c>
      <c r="H9" s="593">
        <v>3.6099999999999999E-3</v>
      </c>
      <c r="I9" s="590">
        <v>1.278E-2</v>
      </c>
      <c r="J9" s="591">
        <v>1.278E-2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3.1329999999999997E-2</v>
      </c>
      <c r="D10" s="586">
        <v>3.1329999999999997E-2</v>
      </c>
      <c r="E10" s="595" t="s">
        <v>328</v>
      </c>
      <c r="F10" s="585">
        <v>0</v>
      </c>
      <c r="G10" s="586">
        <v>0</v>
      </c>
      <c r="H10" s="588">
        <v>3.6099999999999999E-3</v>
      </c>
      <c r="I10" s="585">
        <v>1.278E-2</v>
      </c>
      <c r="J10" s="586">
        <v>1.278E-2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305.023663589107</v>
      </c>
      <c r="C11" s="590">
        <v>366.36200000000002</v>
      </c>
      <c r="D11" s="591">
        <v>61.338336410893</v>
      </c>
      <c r="E11" s="597">
        <v>1.201093697745</v>
      </c>
      <c r="F11" s="590">
        <v>364.99999999999301</v>
      </c>
      <c r="G11" s="591">
        <v>121.666666666664</v>
      </c>
      <c r="H11" s="593">
        <v>44.7</v>
      </c>
      <c r="I11" s="590">
        <v>119.22</v>
      </c>
      <c r="J11" s="591">
        <v>-2.446666666664</v>
      </c>
      <c r="K11" s="598">
        <v>0.32663013698600002</v>
      </c>
    </row>
    <row r="12" spans="1:11" ht="14.4" customHeight="1" thickBot="1" x14ac:dyDescent="0.35">
      <c r="A12" s="607" t="s">
        <v>331</v>
      </c>
      <c r="B12" s="585">
        <v>305.023663589107</v>
      </c>
      <c r="C12" s="585">
        <v>366.36200000000002</v>
      </c>
      <c r="D12" s="586">
        <v>61.338336410893</v>
      </c>
      <c r="E12" s="587">
        <v>1.201093697745</v>
      </c>
      <c r="F12" s="585">
        <v>364.99999999999301</v>
      </c>
      <c r="G12" s="586">
        <v>121.666666666664</v>
      </c>
      <c r="H12" s="588">
        <v>44.7</v>
      </c>
      <c r="I12" s="585">
        <v>119.22</v>
      </c>
      <c r="J12" s="586">
        <v>-2.446666666664</v>
      </c>
      <c r="K12" s="589">
        <v>0.32663013698600002</v>
      </c>
    </row>
    <row r="13" spans="1:11" ht="14.4" customHeight="1" thickBot="1" x14ac:dyDescent="0.35">
      <c r="A13" s="606" t="s">
        <v>332</v>
      </c>
      <c r="B13" s="590">
        <v>3626.5329410946101</v>
      </c>
      <c r="C13" s="590">
        <v>3401.44697</v>
      </c>
      <c r="D13" s="591">
        <v>-225.08597109460399</v>
      </c>
      <c r="E13" s="597">
        <v>0.937933564991</v>
      </c>
      <c r="F13" s="590">
        <v>3223.9084176251399</v>
      </c>
      <c r="G13" s="591">
        <v>1074.63613920838</v>
      </c>
      <c r="H13" s="593">
        <v>294.06581</v>
      </c>
      <c r="I13" s="590">
        <v>1206.5950600000001</v>
      </c>
      <c r="J13" s="591">
        <v>131.95892079161999</v>
      </c>
      <c r="K13" s="598">
        <v>0.374264682397</v>
      </c>
    </row>
    <row r="14" spans="1:11" ht="14.4" customHeight="1" thickBot="1" x14ac:dyDescent="0.35">
      <c r="A14" s="607" t="s">
        <v>333</v>
      </c>
      <c r="B14" s="585">
        <v>2376.4969483629602</v>
      </c>
      <c r="C14" s="585">
        <v>2269.6771100000001</v>
      </c>
      <c r="D14" s="586">
        <v>-106.819838362959</v>
      </c>
      <c r="E14" s="587">
        <v>0.95505155668800001</v>
      </c>
      <c r="F14" s="585">
        <v>2248.00630488754</v>
      </c>
      <c r="G14" s="586">
        <v>749.33543496251298</v>
      </c>
      <c r="H14" s="588">
        <v>208.78064000000001</v>
      </c>
      <c r="I14" s="585">
        <v>780.46248000000105</v>
      </c>
      <c r="J14" s="586">
        <v>31.127045037487001</v>
      </c>
      <c r="K14" s="589">
        <v>0.34717984478199998</v>
      </c>
    </row>
    <row r="15" spans="1:11" ht="14.4" customHeight="1" thickBot="1" x14ac:dyDescent="0.35">
      <c r="A15" s="607" t="s">
        <v>334</v>
      </c>
      <c r="B15" s="585">
        <v>42.332043057694001</v>
      </c>
      <c r="C15" s="585">
        <v>48.861069999999998</v>
      </c>
      <c r="D15" s="586">
        <v>6.5290269423050002</v>
      </c>
      <c r="E15" s="587">
        <v>1.15423368377</v>
      </c>
      <c r="F15" s="585">
        <v>48.788070835048003</v>
      </c>
      <c r="G15" s="586">
        <v>16.262690278349002</v>
      </c>
      <c r="H15" s="588">
        <v>7.8913000000000002</v>
      </c>
      <c r="I15" s="585">
        <v>23.793119999999998</v>
      </c>
      <c r="J15" s="586">
        <v>7.53042972165</v>
      </c>
      <c r="K15" s="589">
        <v>0.48768314862099998</v>
      </c>
    </row>
    <row r="16" spans="1:11" ht="14.4" customHeight="1" thickBot="1" x14ac:dyDescent="0.35">
      <c r="A16" s="607" t="s">
        <v>335</v>
      </c>
      <c r="B16" s="585">
        <v>28.999109327793001</v>
      </c>
      <c r="C16" s="585">
        <v>24.351959999999998</v>
      </c>
      <c r="D16" s="586">
        <v>-4.6471493277929996</v>
      </c>
      <c r="E16" s="587">
        <v>0.83974854967900003</v>
      </c>
      <c r="F16" s="585">
        <v>24.407225389781999</v>
      </c>
      <c r="G16" s="586">
        <v>8.1357417965940009</v>
      </c>
      <c r="H16" s="588">
        <v>4.9406564584124654E-324</v>
      </c>
      <c r="I16" s="585">
        <v>5.6301600000000001</v>
      </c>
      <c r="J16" s="586">
        <v>-2.5055817965939999</v>
      </c>
      <c r="K16" s="589">
        <v>0.230675953947</v>
      </c>
    </row>
    <row r="17" spans="1:11" ht="14.4" customHeight="1" thickBot="1" x14ac:dyDescent="0.35">
      <c r="A17" s="607" t="s">
        <v>336</v>
      </c>
      <c r="B17" s="585">
        <v>56.999407051776998</v>
      </c>
      <c r="C17" s="585">
        <v>4.9406564584124654E-324</v>
      </c>
      <c r="D17" s="586">
        <v>-56.999407051776998</v>
      </c>
      <c r="E17" s="587">
        <v>0</v>
      </c>
      <c r="F17" s="585">
        <v>4.9406564584124654E-324</v>
      </c>
      <c r="G17" s="586">
        <v>0</v>
      </c>
      <c r="H17" s="588">
        <v>4.9406564584124654E-324</v>
      </c>
      <c r="I17" s="585">
        <v>13.300990000000001</v>
      </c>
      <c r="J17" s="586">
        <v>13.300990000000001</v>
      </c>
      <c r="K17" s="596" t="s">
        <v>328</v>
      </c>
    </row>
    <row r="18" spans="1:11" ht="14.4" customHeight="1" thickBot="1" x14ac:dyDescent="0.35">
      <c r="A18" s="607" t="s">
        <v>337</v>
      </c>
      <c r="B18" s="585">
        <v>853.60866666666698</v>
      </c>
      <c r="C18" s="585">
        <v>809.44443000000001</v>
      </c>
      <c r="D18" s="586">
        <v>-44.164236666666</v>
      </c>
      <c r="E18" s="587">
        <v>0.94826172883199999</v>
      </c>
      <c r="F18" s="585">
        <v>664.09942932295701</v>
      </c>
      <c r="G18" s="586">
        <v>221.36647644098599</v>
      </c>
      <c r="H18" s="588">
        <v>51.938600000000001</v>
      </c>
      <c r="I18" s="585">
        <v>297.61041</v>
      </c>
      <c r="J18" s="586">
        <v>76.243933559013996</v>
      </c>
      <c r="K18" s="589">
        <v>0.44814134278500001</v>
      </c>
    </row>
    <row r="19" spans="1:11" ht="14.4" customHeight="1" thickBot="1" x14ac:dyDescent="0.35">
      <c r="A19" s="607" t="s">
        <v>338</v>
      </c>
      <c r="B19" s="585">
        <v>9.9113280505500008</v>
      </c>
      <c r="C19" s="585">
        <v>6.1578299999999997</v>
      </c>
      <c r="D19" s="586">
        <v>-3.7534980505500002</v>
      </c>
      <c r="E19" s="587">
        <v>0.62129211833099995</v>
      </c>
      <c r="F19" s="585">
        <v>6.1676030076690003</v>
      </c>
      <c r="G19" s="586">
        <v>2.0558676692229998</v>
      </c>
      <c r="H19" s="588">
        <v>0.13255</v>
      </c>
      <c r="I19" s="585">
        <v>2.6099100000000002</v>
      </c>
      <c r="J19" s="586">
        <v>0.55404233077599996</v>
      </c>
      <c r="K19" s="589">
        <v>0.42316439575499998</v>
      </c>
    </row>
    <row r="20" spans="1:11" ht="14.4" customHeight="1" thickBot="1" x14ac:dyDescent="0.35">
      <c r="A20" s="607" t="s">
        <v>339</v>
      </c>
      <c r="B20" s="585">
        <v>258.18543857716401</v>
      </c>
      <c r="C20" s="585">
        <v>242.95456999999999</v>
      </c>
      <c r="D20" s="586">
        <v>-15.230868577163999</v>
      </c>
      <c r="E20" s="587">
        <v>0.94100802639699999</v>
      </c>
      <c r="F20" s="585">
        <v>232.43978418214701</v>
      </c>
      <c r="G20" s="586">
        <v>77.479928060714997</v>
      </c>
      <c r="H20" s="588">
        <v>25.32272</v>
      </c>
      <c r="I20" s="585">
        <v>83.187989999999999</v>
      </c>
      <c r="J20" s="586">
        <v>5.7080619392839997</v>
      </c>
      <c r="K20" s="589">
        <v>0.35789049750099999</v>
      </c>
    </row>
    <row r="21" spans="1:11" ht="14.4" customHeight="1" thickBot="1" x14ac:dyDescent="0.35">
      <c r="A21" s="606" t="s">
        <v>340</v>
      </c>
      <c r="B21" s="590">
        <v>1704.0306072961801</v>
      </c>
      <c r="C21" s="590">
        <v>1545.1310000000001</v>
      </c>
      <c r="D21" s="591">
        <v>-158.899607296184</v>
      </c>
      <c r="E21" s="597">
        <v>0.90675073169700005</v>
      </c>
      <c r="F21" s="590">
        <v>1549.9908160760499</v>
      </c>
      <c r="G21" s="591">
        <v>516.66360535868205</v>
      </c>
      <c r="H21" s="593">
        <v>126.958</v>
      </c>
      <c r="I21" s="590">
        <v>533.26900000000103</v>
      </c>
      <c r="J21" s="591">
        <v>16.605394641318</v>
      </c>
      <c r="K21" s="598">
        <v>0.34404655464299999</v>
      </c>
    </row>
    <row r="22" spans="1:11" ht="14.4" customHeight="1" thickBot="1" x14ac:dyDescent="0.35">
      <c r="A22" s="607" t="s">
        <v>341</v>
      </c>
      <c r="B22" s="585">
        <v>1489.0545927511801</v>
      </c>
      <c r="C22" s="585">
        <v>1407.5160000000001</v>
      </c>
      <c r="D22" s="586">
        <v>-81.538592751178996</v>
      </c>
      <c r="E22" s="587">
        <v>0.94524136781199997</v>
      </c>
      <c r="F22" s="585">
        <v>1409.9916455917601</v>
      </c>
      <c r="G22" s="586">
        <v>469.99721519725301</v>
      </c>
      <c r="H22" s="588">
        <v>120.246</v>
      </c>
      <c r="I22" s="585">
        <v>502.78900000000101</v>
      </c>
      <c r="J22" s="586">
        <v>32.791784802747003</v>
      </c>
      <c r="K22" s="589">
        <v>0.35659005609799999</v>
      </c>
    </row>
    <row r="23" spans="1:11" ht="14.4" customHeight="1" thickBot="1" x14ac:dyDescent="0.35">
      <c r="A23" s="607" t="s">
        <v>342</v>
      </c>
      <c r="B23" s="585">
        <v>214.976014545005</v>
      </c>
      <c r="C23" s="585">
        <v>137.61500000000001</v>
      </c>
      <c r="D23" s="586">
        <v>-77.361014545003997</v>
      </c>
      <c r="E23" s="587">
        <v>0.64014118175500001</v>
      </c>
      <c r="F23" s="585">
        <v>139.99917048428799</v>
      </c>
      <c r="G23" s="586">
        <v>46.666390161429</v>
      </c>
      <c r="H23" s="588">
        <v>6.7119999999999997</v>
      </c>
      <c r="I23" s="585">
        <v>30.48</v>
      </c>
      <c r="J23" s="586">
        <v>-16.186390161428999</v>
      </c>
      <c r="K23" s="589">
        <v>0.21771557570300001</v>
      </c>
    </row>
    <row r="24" spans="1:11" ht="14.4" customHeight="1" thickBot="1" x14ac:dyDescent="0.35">
      <c r="A24" s="606" t="s">
        <v>343</v>
      </c>
      <c r="B24" s="590">
        <v>47222.192997265003</v>
      </c>
      <c r="C24" s="590">
        <v>45282.95145</v>
      </c>
      <c r="D24" s="591">
        <v>-1939.24154726499</v>
      </c>
      <c r="E24" s="597">
        <v>0.95893368299500004</v>
      </c>
      <c r="F24" s="590">
        <v>45834.830624226597</v>
      </c>
      <c r="G24" s="591">
        <v>15278.2768747422</v>
      </c>
      <c r="H24" s="593">
        <v>5026.4935500000001</v>
      </c>
      <c r="I24" s="590">
        <v>18258.790010000001</v>
      </c>
      <c r="J24" s="591">
        <v>2980.5131352578201</v>
      </c>
      <c r="K24" s="598">
        <v>0.39836058650799999</v>
      </c>
    </row>
    <row r="25" spans="1:11" ht="14.4" customHeight="1" thickBot="1" x14ac:dyDescent="0.35">
      <c r="A25" s="607" t="s">
        <v>344</v>
      </c>
      <c r="B25" s="585">
        <v>33199.999999998203</v>
      </c>
      <c r="C25" s="585">
        <v>31106.757979999998</v>
      </c>
      <c r="D25" s="586">
        <v>-2093.2420199981798</v>
      </c>
      <c r="E25" s="587">
        <v>0.93695054156599999</v>
      </c>
      <c r="F25" s="585">
        <v>31000.384825693302</v>
      </c>
      <c r="G25" s="586">
        <v>10333.461608564399</v>
      </c>
      <c r="H25" s="588">
        <v>4089.7784200000001</v>
      </c>
      <c r="I25" s="585">
        <v>13576.2438</v>
      </c>
      <c r="J25" s="586">
        <v>3242.78219143557</v>
      </c>
      <c r="K25" s="589">
        <v>0.43793791194300002</v>
      </c>
    </row>
    <row r="26" spans="1:11" ht="14.4" customHeight="1" thickBot="1" x14ac:dyDescent="0.35">
      <c r="A26" s="607" t="s">
        <v>345</v>
      </c>
      <c r="B26" s="585">
        <v>5850.0245441613897</v>
      </c>
      <c r="C26" s="585">
        <v>6585.8955500000002</v>
      </c>
      <c r="D26" s="586">
        <v>735.87100583861195</v>
      </c>
      <c r="E26" s="587">
        <v>1.1257893877680001</v>
      </c>
      <c r="F26" s="585">
        <v>5772.9968915877098</v>
      </c>
      <c r="G26" s="586">
        <v>1924.3322971959001</v>
      </c>
      <c r="H26" s="588">
        <v>324.44265000000001</v>
      </c>
      <c r="I26" s="585">
        <v>1839.7590499999999</v>
      </c>
      <c r="J26" s="586">
        <v>-84.573247195898006</v>
      </c>
      <c r="K26" s="589">
        <v>0.31868353379499997</v>
      </c>
    </row>
    <row r="27" spans="1:11" ht="14.4" customHeight="1" thickBot="1" x14ac:dyDescent="0.35">
      <c r="A27" s="607" t="s">
        <v>346</v>
      </c>
      <c r="B27" s="585">
        <v>4.9406564584124654E-324</v>
      </c>
      <c r="C27" s="585">
        <v>4.9406564584124654E-324</v>
      </c>
      <c r="D27" s="586">
        <v>0</v>
      </c>
      <c r="E27" s="587">
        <v>1</v>
      </c>
      <c r="F27" s="585">
        <v>1254.9993242582</v>
      </c>
      <c r="G27" s="586">
        <v>418.33310808606501</v>
      </c>
      <c r="H27" s="588">
        <v>15.98821</v>
      </c>
      <c r="I27" s="585">
        <v>43.630330000000001</v>
      </c>
      <c r="J27" s="586">
        <v>-374.702778086065</v>
      </c>
      <c r="K27" s="589">
        <v>3.4765221906000003E-2</v>
      </c>
    </row>
    <row r="28" spans="1:11" ht="14.4" customHeight="1" thickBot="1" x14ac:dyDescent="0.35">
      <c r="A28" s="607" t="s">
        <v>347</v>
      </c>
      <c r="B28" s="585">
        <v>20.909089401054999</v>
      </c>
      <c r="C28" s="585">
        <v>16.233809999999998</v>
      </c>
      <c r="D28" s="586">
        <v>-4.6752794010549996</v>
      </c>
      <c r="E28" s="587">
        <v>0.77639966469199995</v>
      </c>
      <c r="F28" s="585">
        <v>16.233792805930001</v>
      </c>
      <c r="G28" s="586">
        <v>5.4112642686430004</v>
      </c>
      <c r="H28" s="588">
        <v>0.91476000000000002</v>
      </c>
      <c r="I28" s="585">
        <v>1.82952</v>
      </c>
      <c r="J28" s="586">
        <v>-3.5817442686429999</v>
      </c>
      <c r="K28" s="589">
        <v>0.11269824753</v>
      </c>
    </row>
    <row r="29" spans="1:11" ht="14.4" customHeight="1" thickBot="1" x14ac:dyDescent="0.35">
      <c r="A29" s="607" t="s">
        <v>348</v>
      </c>
      <c r="B29" s="585">
        <v>1090.1407862552001</v>
      </c>
      <c r="C29" s="585">
        <v>1096.6225899999999</v>
      </c>
      <c r="D29" s="586">
        <v>6.4818037447960002</v>
      </c>
      <c r="E29" s="587">
        <v>1.0059458409649999</v>
      </c>
      <c r="F29" s="585">
        <v>1099.1163662055501</v>
      </c>
      <c r="G29" s="586">
        <v>366.37212206851802</v>
      </c>
      <c r="H29" s="588">
        <v>90.419809999999998</v>
      </c>
      <c r="I29" s="585">
        <v>321.58481</v>
      </c>
      <c r="J29" s="586">
        <v>-44.787312068516997</v>
      </c>
      <c r="K29" s="589">
        <v>0.29258486170100001</v>
      </c>
    </row>
    <row r="30" spans="1:11" ht="14.4" customHeight="1" thickBot="1" x14ac:dyDescent="0.35">
      <c r="A30" s="607" t="s">
        <v>349</v>
      </c>
      <c r="B30" s="585">
        <v>29.205701600270999</v>
      </c>
      <c r="C30" s="585">
        <v>14.1739</v>
      </c>
      <c r="D30" s="586">
        <v>-15.031801600271001</v>
      </c>
      <c r="E30" s="587">
        <v>0.48531277193700001</v>
      </c>
      <c r="F30" s="585">
        <v>0</v>
      </c>
      <c r="G30" s="586">
        <v>0</v>
      </c>
      <c r="H30" s="588">
        <v>4.9406564584124654E-324</v>
      </c>
      <c r="I30" s="585">
        <v>1.9762625833649862E-323</v>
      </c>
      <c r="J30" s="586">
        <v>1.9762625833649862E-323</v>
      </c>
      <c r="K30" s="596" t="s">
        <v>322</v>
      </c>
    </row>
    <row r="31" spans="1:11" ht="14.4" customHeight="1" thickBot="1" x14ac:dyDescent="0.35">
      <c r="A31" s="607" t="s">
        <v>350</v>
      </c>
      <c r="B31" s="585">
        <v>5202.0524386828802</v>
      </c>
      <c r="C31" s="585">
        <v>4638.9674000000005</v>
      </c>
      <c r="D31" s="586">
        <v>-563.08503868288096</v>
      </c>
      <c r="E31" s="587">
        <v>0.89175713906700005</v>
      </c>
      <c r="F31" s="585">
        <v>4878.9320472198197</v>
      </c>
      <c r="G31" s="586">
        <v>1626.3106824066101</v>
      </c>
      <c r="H31" s="588">
        <v>336.81400000000002</v>
      </c>
      <c r="I31" s="585">
        <v>1915.17516</v>
      </c>
      <c r="J31" s="586">
        <v>288.86447759339597</v>
      </c>
      <c r="K31" s="589">
        <v>0.39253983073799997</v>
      </c>
    </row>
    <row r="32" spans="1:11" ht="14.4" customHeight="1" thickBot="1" x14ac:dyDescent="0.35">
      <c r="A32" s="607" t="s">
        <v>351</v>
      </c>
      <c r="B32" s="585">
        <v>398.10252284529201</v>
      </c>
      <c r="C32" s="585">
        <v>425.94300000000101</v>
      </c>
      <c r="D32" s="586">
        <v>27.840477154708001</v>
      </c>
      <c r="E32" s="587">
        <v>1.069932933244</v>
      </c>
      <c r="F32" s="585">
        <v>417.26414464730198</v>
      </c>
      <c r="G32" s="586">
        <v>139.088048215767</v>
      </c>
      <c r="H32" s="588">
        <v>57.398319999999998</v>
      </c>
      <c r="I32" s="585">
        <v>90.489320000000006</v>
      </c>
      <c r="J32" s="586">
        <v>-48.598728215766997</v>
      </c>
      <c r="K32" s="589">
        <v>0.216863397348</v>
      </c>
    </row>
    <row r="33" spans="1:11" ht="14.4" customHeight="1" thickBot="1" x14ac:dyDescent="0.35">
      <c r="A33" s="607" t="s">
        <v>352</v>
      </c>
      <c r="B33" s="585">
        <v>763.41666666666697</v>
      </c>
      <c r="C33" s="585">
        <v>768.87725</v>
      </c>
      <c r="D33" s="586">
        <v>5.4605833333330001</v>
      </c>
      <c r="E33" s="587">
        <v>1.007152821744</v>
      </c>
      <c r="F33" s="585">
        <v>753.82246054240795</v>
      </c>
      <c r="G33" s="586">
        <v>251.274153514136</v>
      </c>
      <c r="H33" s="588">
        <v>63.238</v>
      </c>
      <c r="I33" s="585">
        <v>251.15745999999999</v>
      </c>
      <c r="J33" s="586">
        <v>-0.116693514135</v>
      </c>
      <c r="K33" s="589">
        <v>0.33317853094900002</v>
      </c>
    </row>
    <row r="34" spans="1:11" ht="14.4" customHeight="1" thickBot="1" x14ac:dyDescent="0.35">
      <c r="A34" s="607" t="s">
        <v>353</v>
      </c>
      <c r="B34" s="585">
        <v>276.12121864396102</v>
      </c>
      <c r="C34" s="585">
        <v>273.99687</v>
      </c>
      <c r="D34" s="586">
        <v>-2.1243486439599999</v>
      </c>
      <c r="E34" s="587">
        <v>0.99230646360899999</v>
      </c>
      <c r="F34" s="585">
        <v>281.07030891471902</v>
      </c>
      <c r="G34" s="586">
        <v>93.690102971572998</v>
      </c>
      <c r="H34" s="588">
        <v>19.505559999999999</v>
      </c>
      <c r="I34" s="585">
        <v>83.412899999999993</v>
      </c>
      <c r="J34" s="586">
        <v>-10.277202971573001</v>
      </c>
      <c r="K34" s="589">
        <v>0.296768806075</v>
      </c>
    </row>
    <row r="35" spans="1:11" ht="14.4" customHeight="1" thickBot="1" x14ac:dyDescent="0.35">
      <c r="A35" s="607" t="s">
        <v>354</v>
      </c>
      <c r="B35" s="585">
        <v>269.09992426169902</v>
      </c>
      <c r="C35" s="585">
        <v>294.87094000000002</v>
      </c>
      <c r="D35" s="586">
        <v>25.771015738300999</v>
      </c>
      <c r="E35" s="587">
        <v>1.0957674581620001</v>
      </c>
      <c r="F35" s="585">
        <v>299.04350574894897</v>
      </c>
      <c r="G35" s="586">
        <v>99.681168582981996</v>
      </c>
      <c r="H35" s="588">
        <v>27.993819999999999</v>
      </c>
      <c r="I35" s="585">
        <v>94.904780000000002</v>
      </c>
      <c r="J35" s="586">
        <v>-4.7763885829820003</v>
      </c>
      <c r="K35" s="589">
        <v>0.31736111360199998</v>
      </c>
    </row>
    <row r="36" spans="1:11" ht="14.4" customHeight="1" thickBot="1" x14ac:dyDescent="0.35">
      <c r="A36" s="607" t="s">
        <v>355</v>
      </c>
      <c r="B36" s="585">
        <v>32.979999999999997</v>
      </c>
      <c r="C36" s="585">
        <v>30.96716</v>
      </c>
      <c r="D36" s="586">
        <v>-2.0128399999990001</v>
      </c>
      <c r="E36" s="587">
        <v>0.93896785930799997</v>
      </c>
      <c r="F36" s="585">
        <v>30.967014487322999</v>
      </c>
      <c r="G36" s="586">
        <v>10.322338162441</v>
      </c>
      <c r="H36" s="588">
        <v>4.9406564584124654E-324</v>
      </c>
      <c r="I36" s="585">
        <v>4.4238799999999996</v>
      </c>
      <c r="J36" s="586">
        <v>-5.898458162441</v>
      </c>
      <c r="K36" s="589">
        <v>0.14285781413599999</v>
      </c>
    </row>
    <row r="37" spans="1:11" ht="14.4" customHeight="1" thickBot="1" x14ac:dyDescent="0.35">
      <c r="A37" s="607" t="s">
        <v>356</v>
      </c>
      <c r="B37" s="585">
        <v>90.140104748404994</v>
      </c>
      <c r="C37" s="585">
        <v>29.645</v>
      </c>
      <c r="D37" s="586">
        <v>-60.495104748406</v>
      </c>
      <c r="E37" s="587">
        <v>0.32887691979799999</v>
      </c>
      <c r="F37" s="585">
        <v>29.99994211536</v>
      </c>
      <c r="G37" s="586">
        <v>9.9999807051200005</v>
      </c>
      <c r="H37" s="588">
        <v>4.9406564584124654E-324</v>
      </c>
      <c r="I37" s="585">
        <v>36.179000000000002</v>
      </c>
      <c r="J37" s="586">
        <v>26.179019294879001</v>
      </c>
      <c r="K37" s="589">
        <v>1.2059689935689999</v>
      </c>
    </row>
    <row r="38" spans="1:11" ht="14.4" customHeight="1" thickBot="1" x14ac:dyDescent="0.35">
      <c r="A38" s="606" t="s">
        <v>357</v>
      </c>
      <c r="B38" s="590">
        <v>1110.06034978862</v>
      </c>
      <c r="C38" s="590">
        <v>1032.4593299999999</v>
      </c>
      <c r="D38" s="591">
        <v>-77.601019788613996</v>
      </c>
      <c r="E38" s="597">
        <v>0.930092972149</v>
      </c>
      <c r="F38" s="590">
        <v>928.99672361090995</v>
      </c>
      <c r="G38" s="591">
        <v>309.66557453696998</v>
      </c>
      <c r="H38" s="593">
        <v>92.210430000000002</v>
      </c>
      <c r="I38" s="590">
        <v>370.92673000000002</v>
      </c>
      <c r="J38" s="591">
        <v>61.261155463030001</v>
      </c>
      <c r="K38" s="598">
        <v>0.39927668265400001</v>
      </c>
    </row>
    <row r="39" spans="1:11" ht="14.4" customHeight="1" thickBot="1" x14ac:dyDescent="0.35">
      <c r="A39" s="607" t="s">
        <v>358</v>
      </c>
      <c r="B39" s="585">
        <v>967.06529763354399</v>
      </c>
      <c r="C39" s="585">
        <v>898.70385000000101</v>
      </c>
      <c r="D39" s="586">
        <v>-68.361447633542994</v>
      </c>
      <c r="E39" s="587">
        <v>0.92931041181899998</v>
      </c>
      <c r="F39" s="585">
        <v>824.99709039720199</v>
      </c>
      <c r="G39" s="586">
        <v>274.999030132401</v>
      </c>
      <c r="H39" s="588">
        <v>79.354759999999999</v>
      </c>
      <c r="I39" s="585">
        <v>336.63440000000003</v>
      </c>
      <c r="J39" s="586">
        <v>61.635369867599003</v>
      </c>
      <c r="K39" s="589">
        <v>0.40804313605199999</v>
      </c>
    </row>
    <row r="40" spans="1:11" ht="14.4" customHeight="1" thickBot="1" x14ac:dyDescent="0.35">
      <c r="A40" s="607" t="s">
        <v>359</v>
      </c>
      <c r="B40" s="585">
        <v>142.99505215507099</v>
      </c>
      <c r="C40" s="585">
        <v>127.26622</v>
      </c>
      <c r="D40" s="586">
        <v>-15.72883215507</v>
      </c>
      <c r="E40" s="587">
        <v>0.89000436086400003</v>
      </c>
      <c r="F40" s="585">
        <v>103.99963321370799</v>
      </c>
      <c r="G40" s="586">
        <v>34.666544404569002</v>
      </c>
      <c r="H40" s="588">
        <v>12.85567</v>
      </c>
      <c r="I40" s="585">
        <v>34.29233</v>
      </c>
      <c r="J40" s="586">
        <v>-0.37421440456900001</v>
      </c>
      <c r="K40" s="589">
        <v>0.32973510521400001</v>
      </c>
    </row>
    <row r="41" spans="1:11" ht="14.4" customHeight="1" thickBot="1" x14ac:dyDescent="0.35">
      <c r="A41" s="607" t="s">
        <v>360</v>
      </c>
      <c r="B41" s="585">
        <v>0</v>
      </c>
      <c r="C41" s="585">
        <v>6.4892599999999998</v>
      </c>
      <c r="D41" s="586">
        <v>6.4892599999999998</v>
      </c>
      <c r="E41" s="595" t="s">
        <v>322</v>
      </c>
      <c r="F41" s="585">
        <v>0</v>
      </c>
      <c r="G41" s="586">
        <v>0</v>
      </c>
      <c r="H41" s="588">
        <v>4.9406564584124654E-324</v>
      </c>
      <c r="I41" s="585">
        <v>1.9762625833649862E-323</v>
      </c>
      <c r="J41" s="586">
        <v>1.9762625833649862E-323</v>
      </c>
      <c r="K41" s="596" t="s">
        <v>322</v>
      </c>
    </row>
    <row r="42" spans="1:11" ht="14.4" customHeight="1" thickBot="1" x14ac:dyDescent="0.35">
      <c r="A42" s="606" t="s">
        <v>361</v>
      </c>
      <c r="B42" s="590">
        <v>715.16310398821099</v>
      </c>
      <c r="C42" s="590">
        <v>832.02329999999995</v>
      </c>
      <c r="D42" s="591">
        <v>116.860196011789</v>
      </c>
      <c r="E42" s="597">
        <v>1.1634035583769999</v>
      </c>
      <c r="F42" s="590">
        <v>777.60400030618905</v>
      </c>
      <c r="G42" s="591">
        <v>259.20133343539601</v>
      </c>
      <c r="H42" s="593">
        <v>69.390050000000002</v>
      </c>
      <c r="I42" s="590">
        <v>262.93533000000002</v>
      </c>
      <c r="J42" s="591">
        <v>3.7339965646029998</v>
      </c>
      <c r="K42" s="598">
        <v>0.33813525894399998</v>
      </c>
    </row>
    <row r="43" spans="1:11" ht="14.4" customHeight="1" thickBot="1" x14ac:dyDescent="0.35">
      <c r="A43" s="607" t="s">
        <v>362</v>
      </c>
      <c r="B43" s="585">
        <v>163.77045119042</v>
      </c>
      <c r="C43" s="585">
        <v>35.361420000000003</v>
      </c>
      <c r="D43" s="586">
        <v>-128.40903119042</v>
      </c>
      <c r="E43" s="587">
        <v>0.21592063612699999</v>
      </c>
      <c r="F43" s="585">
        <v>40.810798166398001</v>
      </c>
      <c r="G43" s="586">
        <v>13.603599388798999</v>
      </c>
      <c r="H43" s="588">
        <v>4.9406564584124654E-324</v>
      </c>
      <c r="I43" s="585">
        <v>0.55000000000000004</v>
      </c>
      <c r="J43" s="586">
        <v>-13.053599388799</v>
      </c>
      <c r="K43" s="589">
        <v>1.3476825366999999E-2</v>
      </c>
    </row>
    <row r="44" spans="1:11" ht="14.4" customHeight="1" thickBot="1" x14ac:dyDescent="0.35">
      <c r="A44" s="607" t="s">
        <v>363</v>
      </c>
      <c r="B44" s="585">
        <v>11.027409468648001</v>
      </c>
      <c r="C44" s="585">
        <v>22.880019999999998</v>
      </c>
      <c r="D44" s="586">
        <v>11.852610531351001</v>
      </c>
      <c r="E44" s="587">
        <v>2.074831814765</v>
      </c>
      <c r="F44" s="585">
        <v>19.774139036636999</v>
      </c>
      <c r="G44" s="586">
        <v>6.591379678879</v>
      </c>
      <c r="H44" s="588">
        <v>1.7978400000000001</v>
      </c>
      <c r="I44" s="585">
        <v>6.8040700000000003</v>
      </c>
      <c r="J44" s="586">
        <v>0.21269032112</v>
      </c>
      <c r="K44" s="589">
        <v>0.34408931723300001</v>
      </c>
    </row>
    <row r="45" spans="1:11" ht="14.4" customHeight="1" thickBot="1" x14ac:dyDescent="0.35">
      <c r="A45" s="607" t="s">
        <v>364</v>
      </c>
      <c r="B45" s="585">
        <v>325.22934853476499</v>
      </c>
      <c r="C45" s="585">
        <v>372.12669</v>
      </c>
      <c r="D45" s="586">
        <v>46.897341465234</v>
      </c>
      <c r="E45" s="587">
        <v>1.1441977536050001</v>
      </c>
      <c r="F45" s="585">
        <v>382.78743152310602</v>
      </c>
      <c r="G45" s="586">
        <v>127.595810507702</v>
      </c>
      <c r="H45" s="588">
        <v>36.392330000000001</v>
      </c>
      <c r="I45" s="585">
        <v>129.26143999999999</v>
      </c>
      <c r="J45" s="586">
        <v>1.6656294922979999</v>
      </c>
      <c r="K45" s="589">
        <v>0.33768465042200002</v>
      </c>
    </row>
    <row r="46" spans="1:11" ht="14.4" customHeight="1" thickBot="1" x14ac:dyDescent="0.35">
      <c r="A46" s="607" t="s">
        <v>365</v>
      </c>
      <c r="B46" s="585">
        <v>125.239827948396</v>
      </c>
      <c r="C46" s="585">
        <v>113.50389</v>
      </c>
      <c r="D46" s="586">
        <v>-11.735937948395</v>
      </c>
      <c r="E46" s="587">
        <v>0.90629228624199998</v>
      </c>
      <c r="F46" s="585">
        <v>117.80999539366201</v>
      </c>
      <c r="G46" s="586">
        <v>39.269998464554</v>
      </c>
      <c r="H46" s="588">
        <v>7.3241500000000004</v>
      </c>
      <c r="I46" s="585">
        <v>30.717459999999999</v>
      </c>
      <c r="J46" s="586">
        <v>-8.5525384645540008</v>
      </c>
      <c r="K46" s="589">
        <v>0.260737299049</v>
      </c>
    </row>
    <row r="47" spans="1:11" ht="14.4" customHeight="1" thickBot="1" x14ac:dyDescent="0.35">
      <c r="A47" s="607" t="s">
        <v>366</v>
      </c>
      <c r="B47" s="585">
        <v>19.734467695976001</v>
      </c>
      <c r="C47" s="585">
        <v>28.606339999999999</v>
      </c>
      <c r="D47" s="586">
        <v>8.8718723040230003</v>
      </c>
      <c r="E47" s="587">
        <v>1.4495622806090001</v>
      </c>
      <c r="F47" s="585">
        <v>32.997326138391998</v>
      </c>
      <c r="G47" s="586">
        <v>10.999108712797</v>
      </c>
      <c r="H47" s="588">
        <v>3.9837400000000001</v>
      </c>
      <c r="I47" s="585">
        <v>10.626110000000001</v>
      </c>
      <c r="J47" s="586">
        <v>-0.37299871279699998</v>
      </c>
      <c r="K47" s="589">
        <v>0.32202942612399998</v>
      </c>
    </row>
    <row r="48" spans="1:11" ht="14.4" customHeight="1" thickBot="1" x14ac:dyDescent="0.35">
      <c r="A48" s="607" t="s">
        <v>367</v>
      </c>
      <c r="B48" s="585">
        <v>9.4803021038850002</v>
      </c>
      <c r="C48" s="585">
        <v>7.6315299999999997</v>
      </c>
      <c r="D48" s="586">
        <v>-1.848772103885</v>
      </c>
      <c r="E48" s="587">
        <v>0.80498806012400004</v>
      </c>
      <c r="F48" s="585">
        <v>13.252433634940999</v>
      </c>
      <c r="G48" s="586">
        <v>4.417477878313</v>
      </c>
      <c r="H48" s="588">
        <v>0.99214999999999998</v>
      </c>
      <c r="I48" s="585">
        <v>5.55328</v>
      </c>
      <c r="J48" s="586">
        <v>1.1358021216859999</v>
      </c>
      <c r="K48" s="589">
        <v>0.41903850665999998</v>
      </c>
    </row>
    <row r="49" spans="1:11" ht="14.4" customHeight="1" thickBot="1" x14ac:dyDescent="0.35">
      <c r="A49" s="607" t="s">
        <v>368</v>
      </c>
      <c r="B49" s="585">
        <v>9.5886342590669997</v>
      </c>
      <c r="C49" s="585">
        <v>21.962980000000002</v>
      </c>
      <c r="D49" s="586">
        <v>12.374345740932</v>
      </c>
      <c r="E49" s="587">
        <v>2.2905222377449999</v>
      </c>
      <c r="F49" s="585">
        <v>12.260192754021</v>
      </c>
      <c r="G49" s="586">
        <v>4.0867309180070004</v>
      </c>
      <c r="H49" s="588">
        <v>1.677</v>
      </c>
      <c r="I49" s="585">
        <v>10.071680000000001</v>
      </c>
      <c r="J49" s="586">
        <v>5.9849490819920002</v>
      </c>
      <c r="K49" s="589">
        <v>0.82149442525600003</v>
      </c>
    </row>
    <row r="50" spans="1:11" ht="14.4" customHeight="1" thickBot="1" x14ac:dyDescent="0.35">
      <c r="A50" s="607" t="s">
        <v>369</v>
      </c>
      <c r="B50" s="585">
        <v>10.618543102722001</v>
      </c>
      <c r="C50" s="585">
        <v>8.3261599999999998</v>
      </c>
      <c r="D50" s="586">
        <v>-2.2923831027219999</v>
      </c>
      <c r="E50" s="587">
        <v>0.78411510123799999</v>
      </c>
      <c r="F50" s="585">
        <v>8.5297667578960006</v>
      </c>
      <c r="G50" s="586">
        <v>2.8432555859650002</v>
      </c>
      <c r="H50" s="588">
        <v>3.8224</v>
      </c>
      <c r="I50" s="585">
        <v>6.2883800000000001</v>
      </c>
      <c r="J50" s="586">
        <v>3.4451244140339998</v>
      </c>
      <c r="K50" s="589">
        <v>0.73722766149200003</v>
      </c>
    </row>
    <row r="51" spans="1:11" ht="14.4" customHeight="1" thickBot="1" x14ac:dyDescent="0.35">
      <c r="A51" s="607" t="s">
        <v>370</v>
      </c>
      <c r="B51" s="585">
        <v>40.474119684329999</v>
      </c>
      <c r="C51" s="585">
        <v>58.34769</v>
      </c>
      <c r="D51" s="586">
        <v>17.873570315668999</v>
      </c>
      <c r="E51" s="587">
        <v>1.4416049182799999</v>
      </c>
      <c r="F51" s="585">
        <v>65.238019351668996</v>
      </c>
      <c r="G51" s="586">
        <v>21.746006450555999</v>
      </c>
      <c r="H51" s="588">
        <v>3.5085099999999998</v>
      </c>
      <c r="I51" s="585">
        <v>20.99672</v>
      </c>
      <c r="J51" s="586">
        <v>-0.74928645055599996</v>
      </c>
      <c r="K51" s="589">
        <v>0.32184790722700002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60.680999999999997</v>
      </c>
      <c r="D52" s="586">
        <v>60.680999999999997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1.9762625833649862E-323</v>
      </c>
      <c r="J52" s="586">
        <v>1.9762625833649862E-323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0.52600000000000002</v>
      </c>
      <c r="D53" s="586">
        <v>0.52600000000000002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1.9762625833649862E-323</v>
      </c>
      <c r="J53" s="586">
        <v>1.9762625833649862E-323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0.14852000000000001</v>
      </c>
      <c r="D54" s="586">
        <v>0.14852000000000001</v>
      </c>
      <c r="E54" s="595" t="s">
        <v>328</v>
      </c>
      <c r="F54" s="585">
        <v>0.15102875006399999</v>
      </c>
      <c r="G54" s="586">
        <v>5.0342916687999999E-2</v>
      </c>
      <c r="H54" s="588">
        <v>4.9406564584124654E-324</v>
      </c>
      <c r="I54" s="585">
        <v>1.9762625833649862E-323</v>
      </c>
      <c r="J54" s="586">
        <v>-5.0342916687999999E-2</v>
      </c>
      <c r="K54" s="589">
        <v>1.284570679187241E-322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0.49937999999999999</v>
      </c>
      <c r="D55" s="586">
        <v>0.49937999999999999</v>
      </c>
      <c r="E55" s="595" t="s">
        <v>328</v>
      </c>
      <c r="F55" s="585">
        <v>0</v>
      </c>
      <c r="G55" s="586">
        <v>0</v>
      </c>
      <c r="H55" s="588">
        <v>4.9406564584124654E-324</v>
      </c>
      <c r="I55" s="585">
        <v>1.9762625833649862E-323</v>
      </c>
      <c r="J55" s="586">
        <v>1.9762625833649862E-323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101.38068</v>
      </c>
      <c r="D56" s="586">
        <v>101.38068</v>
      </c>
      <c r="E56" s="595" t="s">
        <v>328</v>
      </c>
      <c r="F56" s="585">
        <v>83.992868799397996</v>
      </c>
      <c r="G56" s="586">
        <v>27.997622933132</v>
      </c>
      <c r="H56" s="588">
        <v>9.8919300000000003</v>
      </c>
      <c r="I56" s="585">
        <v>42.066189999999999</v>
      </c>
      <c r="J56" s="586">
        <v>14.068567066867001</v>
      </c>
      <c r="K56" s="589">
        <v>0.50083049431799997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4.1000000000000002E-2</v>
      </c>
      <c r="D57" s="586">
        <v>4.1000000000000002E-2</v>
      </c>
      <c r="E57" s="595" t="s">
        <v>328</v>
      </c>
      <c r="F57" s="585">
        <v>0</v>
      </c>
      <c r="G57" s="586">
        <v>0</v>
      </c>
      <c r="H57" s="588">
        <v>4.9406564584124654E-324</v>
      </c>
      <c r="I57" s="585">
        <v>1.9762625833649862E-323</v>
      </c>
      <c r="J57" s="586">
        <v>1.9762625833649862E-323</v>
      </c>
      <c r="K57" s="596" t="s">
        <v>322</v>
      </c>
    </row>
    <row r="58" spans="1:11" ht="14.4" customHeight="1" thickBot="1" x14ac:dyDescent="0.35">
      <c r="A58" s="606" t="s">
        <v>377</v>
      </c>
      <c r="B58" s="590">
        <v>206.94841885839099</v>
      </c>
      <c r="C58" s="590">
        <v>304.70373999999998</v>
      </c>
      <c r="D58" s="591">
        <v>97.755321141609002</v>
      </c>
      <c r="E58" s="597">
        <v>1.4723656343</v>
      </c>
      <c r="F58" s="590">
        <v>214.24797059469699</v>
      </c>
      <c r="G58" s="591">
        <v>71.415990198231995</v>
      </c>
      <c r="H58" s="593">
        <v>34.843670000000003</v>
      </c>
      <c r="I58" s="590">
        <v>82.569310000000002</v>
      </c>
      <c r="J58" s="591">
        <v>11.153319801766999</v>
      </c>
      <c r="K58" s="598">
        <v>0.38539132842500001</v>
      </c>
    </row>
    <row r="59" spans="1:11" ht="14.4" customHeight="1" thickBot="1" x14ac:dyDescent="0.35">
      <c r="A59" s="607" t="s">
        <v>378</v>
      </c>
      <c r="B59" s="585">
        <v>1.999454249944</v>
      </c>
      <c r="C59" s="585">
        <v>3.2719999999999998</v>
      </c>
      <c r="D59" s="586">
        <v>1.2725457500549999</v>
      </c>
      <c r="E59" s="587">
        <v>1.636446545396</v>
      </c>
      <c r="F59" s="585">
        <v>5.1711039595760004</v>
      </c>
      <c r="G59" s="586">
        <v>1.723701319858</v>
      </c>
      <c r="H59" s="588">
        <v>4.9406564584124654E-324</v>
      </c>
      <c r="I59" s="585">
        <v>1.9762625833649862E-323</v>
      </c>
      <c r="J59" s="586">
        <v>-1.723701319858</v>
      </c>
      <c r="K59" s="589">
        <v>4.9406564584124654E-324</v>
      </c>
    </row>
    <row r="60" spans="1:11" ht="14.4" customHeight="1" thickBot="1" x14ac:dyDescent="0.35">
      <c r="A60" s="607" t="s">
        <v>379</v>
      </c>
      <c r="B60" s="585">
        <v>6.1286654433600001</v>
      </c>
      <c r="C60" s="585">
        <v>0.71623999999999999</v>
      </c>
      <c r="D60" s="586">
        <v>-5.4124254433600001</v>
      </c>
      <c r="E60" s="587">
        <v>0.11686720487799999</v>
      </c>
      <c r="F60" s="585">
        <v>0</v>
      </c>
      <c r="G60" s="586">
        <v>0</v>
      </c>
      <c r="H60" s="588">
        <v>5.049E-2</v>
      </c>
      <c r="I60" s="585">
        <v>0.31903999999999999</v>
      </c>
      <c r="J60" s="586">
        <v>0.31903999999999999</v>
      </c>
      <c r="K60" s="596" t="s">
        <v>322</v>
      </c>
    </row>
    <row r="61" spans="1:11" ht="14.4" customHeight="1" thickBot="1" x14ac:dyDescent="0.35">
      <c r="A61" s="607" t="s">
        <v>380</v>
      </c>
      <c r="B61" s="585">
        <v>5.4980020372189999</v>
      </c>
      <c r="C61" s="585">
        <v>10.8734</v>
      </c>
      <c r="D61" s="586">
        <v>5.3753979627800001</v>
      </c>
      <c r="E61" s="587">
        <v>1.9777002493610001</v>
      </c>
      <c r="F61" s="585">
        <v>8.8080194175940001</v>
      </c>
      <c r="G61" s="586">
        <v>2.936006472531</v>
      </c>
      <c r="H61" s="588">
        <v>4.9406564584124654E-324</v>
      </c>
      <c r="I61" s="585">
        <v>0.185</v>
      </c>
      <c r="J61" s="586">
        <v>-2.7510064725309999</v>
      </c>
      <c r="K61" s="589">
        <v>2.1003586756999999E-2</v>
      </c>
    </row>
    <row r="62" spans="1:11" ht="14.4" customHeight="1" thickBot="1" x14ac:dyDescent="0.35">
      <c r="A62" s="607" t="s">
        <v>381</v>
      </c>
      <c r="B62" s="585">
        <v>181.32633347918599</v>
      </c>
      <c r="C62" s="585">
        <v>279.43063000000001</v>
      </c>
      <c r="D62" s="586">
        <v>98.104296520814003</v>
      </c>
      <c r="E62" s="587">
        <v>1.5410372263000001</v>
      </c>
      <c r="F62" s="585">
        <v>186.26623624531601</v>
      </c>
      <c r="G62" s="586">
        <v>62.088745415105002</v>
      </c>
      <c r="H62" s="588">
        <v>34.090290000000003</v>
      </c>
      <c r="I62" s="585">
        <v>78.126440000000002</v>
      </c>
      <c r="J62" s="586">
        <v>16.037694584893998</v>
      </c>
      <c r="K62" s="589">
        <v>0.41943425483199998</v>
      </c>
    </row>
    <row r="63" spans="1:11" ht="14.4" customHeight="1" thickBot="1" x14ac:dyDescent="0.35">
      <c r="A63" s="607" t="s">
        <v>382</v>
      </c>
      <c r="B63" s="585">
        <v>0</v>
      </c>
      <c r="C63" s="585">
        <v>0.78649999999999998</v>
      </c>
      <c r="D63" s="586">
        <v>0.78649999999999998</v>
      </c>
      <c r="E63" s="595" t="s">
        <v>322</v>
      </c>
      <c r="F63" s="585">
        <v>0</v>
      </c>
      <c r="G63" s="586">
        <v>0</v>
      </c>
      <c r="H63" s="588">
        <v>4.9406564584124654E-324</v>
      </c>
      <c r="I63" s="585">
        <v>0.30493999999999999</v>
      </c>
      <c r="J63" s="586">
        <v>0.30493999999999999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11.99596364868</v>
      </c>
      <c r="C64" s="585">
        <v>9.6249699999999994</v>
      </c>
      <c r="D64" s="586">
        <v>-2.3709936486799998</v>
      </c>
      <c r="E64" s="587">
        <v>0.80235071411299996</v>
      </c>
      <c r="F64" s="585">
        <v>14.00261097221</v>
      </c>
      <c r="G64" s="586">
        <v>4.667536990736</v>
      </c>
      <c r="H64" s="588">
        <v>0.70289000000000001</v>
      </c>
      <c r="I64" s="585">
        <v>3.6338900000000001</v>
      </c>
      <c r="J64" s="586">
        <v>-1.033646990736</v>
      </c>
      <c r="K64" s="589">
        <v>0.25951517236400001</v>
      </c>
    </row>
    <row r="65" spans="1:11" ht="14.4" customHeight="1" thickBot="1" x14ac:dyDescent="0.35">
      <c r="A65" s="606" t="s">
        <v>384</v>
      </c>
      <c r="B65" s="590">
        <v>1078.2822719143701</v>
      </c>
      <c r="C65" s="590">
        <v>1184.6032499999999</v>
      </c>
      <c r="D65" s="591">
        <v>106.32097808563</v>
      </c>
      <c r="E65" s="597">
        <v>1.0986021757519999</v>
      </c>
      <c r="F65" s="590">
        <v>1574.85013858295</v>
      </c>
      <c r="G65" s="591">
        <v>524.95004619431802</v>
      </c>
      <c r="H65" s="593">
        <v>163.47756000000001</v>
      </c>
      <c r="I65" s="590">
        <v>686.72151000000099</v>
      </c>
      <c r="J65" s="591">
        <v>161.771463805683</v>
      </c>
      <c r="K65" s="598">
        <v>0.43605514783600002</v>
      </c>
    </row>
    <row r="66" spans="1:11" ht="14.4" customHeight="1" thickBot="1" x14ac:dyDescent="0.35">
      <c r="A66" s="607" t="s">
        <v>385</v>
      </c>
      <c r="B66" s="585">
        <v>47.926595373623002</v>
      </c>
      <c r="C66" s="585">
        <v>37.865540000000003</v>
      </c>
      <c r="D66" s="586">
        <v>-10.061055373623001</v>
      </c>
      <c r="E66" s="587">
        <v>0.79007364710100003</v>
      </c>
      <c r="F66" s="585">
        <v>33.871876411679999</v>
      </c>
      <c r="G66" s="586">
        <v>11.29062547056</v>
      </c>
      <c r="H66" s="588">
        <v>0.48977999999999999</v>
      </c>
      <c r="I66" s="585">
        <v>12.93477</v>
      </c>
      <c r="J66" s="586">
        <v>1.644144529439</v>
      </c>
      <c r="K66" s="589">
        <v>0.38187344104499998</v>
      </c>
    </row>
    <row r="67" spans="1:11" ht="14.4" customHeight="1" thickBot="1" x14ac:dyDescent="0.35">
      <c r="A67" s="607" t="s">
        <v>386</v>
      </c>
      <c r="B67" s="585">
        <v>4.9406564584124654E-324</v>
      </c>
      <c r="C67" s="585">
        <v>4.9406564584124654E-324</v>
      </c>
      <c r="D67" s="586">
        <v>0</v>
      </c>
      <c r="E67" s="587">
        <v>1</v>
      </c>
      <c r="F67" s="585">
        <v>4.9406564584124654E-324</v>
      </c>
      <c r="G67" s="586">
        <v>0</v>
      </c>
      <c r="H67" s="588">
        <v>4.9406564584124654E-324</v>
      </c>
      <c r="I67" s="585">
        <v>0.74009999999999998</v>
      </c>
      <c r="J67" s="586">
        <v>0.74009999999999998</v>
      </c>
      <c r="K67" s="596" t="s">
        <v>328</v>
      </c>
    </row>
    <row r="68" spans="1:11" ht="14.4" customHeight="1" thickBot="1" x14ac:dyDescent="0.35">
      <c r="A68" s="607" t="s">
        <v>387</v>
      </c>
      <c r="B68" s="585">
        <v>4.9799740078620003</v>
      </c>
      <c r="C68" s="585">
        <v>1.0291699999999999</v>
      </c>
      <c r="D68" s="586">
        <v>-3.9508040078620001</v>
      </c>
      <c r="E68" s="587">
        <v>0.20666172120000001</v>
      </c>
      <c r="F68" s="585">
        <v>0</v>
      </c>
      <c r="G68" s="586">
        <v>0</v>
      </c>
      <c r="H68" s="588">
        <v>4.9406564584124654E-324</v>
      </c>
      <c r="I68" s="585">
        <v>1.9762625833649862E-323</v>
      </c>
      <c r="J68" s="586">
        <v>1.9762625833649862E-323</v>
      </c>
      <c r="K68" s="596" t="s">
        <v>322</v>
      </c>
    </row>
    <row r="69" spans="1:11" ht="14.4" customHeight="1" thickBot="1" x14ac:dyDescent="0.35">
      <c r="A69" s="607" t="s">
        <v>388</v>
      </c>
      <c r="B69" s="585">
        <v>1025.37570253288</v>
      </c>
      <c r="C69" s="585">
        <v>1145.7085400000001</v>
      </c>
      <c r="D69" s="586">
        <v>120.33283746711599</v>
      </c>
      <c r="E69" s="587">
        <v>1.1173548750660001</v>
      </c>
      <c r="F69" s="585">
        <v>0</v>
      </c>
      <c r="G69" s="586">
        <v>0</v>
      </c>
      <c r="H69" s="588">
        <v>4.9406564584124654E-324</v>
      </c>
      <c r="I69" s="585">
        <v>1.9762625833649862E-323</v>
      </c>
      <c r="J69" s="586">
        <v>1.9762625833649862E-323</v>
      </c>
      <c r="K69" s="596" t="s">
        <v>322</v>
      </c>
    </row>
    <row r="70" spans="1:11" ht="14.4" customHeight="1" thickBot="1" x14ac:dyDescent="0.35">
      <c r="A70" s="607" t="s">
        <v>389</v>
      </c>
      <c r="B70" s="585">
        <v>4.9406564584124654E-324</v>
      </c>
      <c r="C70" s="585">
        <v>4.9406564584124654E-324</v>
      </c>
      <c r="D70" s="586">
        <v>0</v>
      </c>
      <c r="E70" s="587">
        <v>1</v>
      </c>
      <c r="F70" s="585">
        <v>55.005290673151997</v>
      </c>
      <c r="G70" s="586">
        <v>18.33509689105</v>
      </c>
      <c r="H70" s="588">
        <v>4.0982700000000003</v>
      </c>
      <c r="I70" s="585">
        <v>20.936319999999998</v>
      </c>
      <c r="J70" s="586">
        <v>2.6012231089490001</v>
      </c>
      <c r="K70" s="589">
        <v>0.38062374989300002</v>
      </c>
    </row>
    <row r="71" spans="1:11" ht="14.4" customHeight="1" thickBot="1" x14ac:dyDescent="0.35">
      <c r="A71" s="607" t="s">
        <v>390</v>
      </c>
      <c r="B71" s="585">
        <v>4.9406564584124654E-324</v>
      </c>
      <c r="C71" s="585">
        <v>4.9406564584124654E-324</v>
      </c>
      <c r="D71" s="586">
        <v>0</v>
      </c>
      <c r="E71" s="587">
        <v>1</v>
      </c>
      <c r="F71" s="585">
        <v>1434.97990292543</v>
      </c>
      <c r="G71" s="586">
        <v>478.32663430847799</v>
      </c>
      <c r="H71" s="588">
        <v>155.00489999999999</v>
      </c>
      <c r="I71" s="585">
        <v>636.06723000000102</v>
      </c>
      <c r="J71" s="586">
        <v>157.740595691523</v>
      </c>
      <c r="K71" s="589">
        <v>0.44325863289299999</v>
      </c>
    </row>
    <row r="72" spans="1:11" ht="14.4" customHeight="1" thickBot="1" x14ac:dyDescent="0.35">
      <c r="A72" s="607" t="s">
        <v>391</v>
      </c>
      <c r="B72" s="585">
        <v>4.9406564584124654E-324</v>
      </c>
      <c r="C72" s="585">
        <v>4.9406564584124654E-324</v>
      </c>
      <c r="D72" s="586">
        <v>0</v>
      </c>
      <c r="E72" s="587">
        <v>1</v>
      </c>
      <c r="F72" s="585">
        <v>50.993068572688003</v>
      </c>
      <c r="G72" s="586">
        <v>16.997689524228999</v>
      </c>
      <c r="H72" s="588">
        <v>3.8846099999999999</v>
      </c>
      <c r="I72" s="585">
        <v>16.043089999999999</v>
      </c>
      <c r="J72" s="586">
        <v>-0.95459952422899996</v>
      </c>
      <c r="K72" s="589">
        <v>0.31461315133700002</v>
      </c>
    </row>
    <row r="73" spans="1:11" ht="14.4" customHeight="1" thickBot="1" x14ac:dyDescent="0.35">
      <c r="A73" s="605" t="s">
        <v>42</v>
      </c>
      <c r="B73" s="585">
        <v>2707.6753381271401</v>
      </c>
      <c r="C73" s="585">
        <v>2648.65996</v>
      </c>
      <c r="D73" s="586">
        <v>-59.015378127136998</v>
      </c>
      <c r="E73" s="587">
        <v>0.97820441125400004</v>
      </c>
      <c r="F73" s="585">
        <v>2670.4719293298799</v>
      </c>
      <c r="G73" s="586">
        <v>890.15730977662702</v>
      </c>
      <c r="H73" s="588">
        <v>173.49600000000001</v>
      </c>
      <c r="I73" s="585">
        <v>939.30200000000104</v>
      </c>
      <c r="J73" s="586">
        <v>49.144690223373999</v>
      </c>
      <c r="K73" s="589">
        <v>0.35173633157599998</v>
      </c>
    </row>
    <row r="74" spans="1:11" ht="14.4" customHeight="1" thickBot="1" x14ac:dyDescent="0.35">
      <c r="A74" s="606" t="s">
        <v>392</v>
      </c>
      <c r="B74" s="590">
        <v>2707.6753381271401</v>
      </c>
      <c r="C74" s="590">
        <v>2648.65996</v>
      </c>
      <c r="D74" s="591">
        <v>-59.015378127136998</v>
      </c>
      <c r="E74" s="597">
        <v>0.97820441125400004</v>
      </c>
      <c r="F74" s="590">
        <v>2670.4719293298799</v>
      </c>
      <c r="G74" s="591">
        <v>890.15730977662702</v>
      </c>
      <c r="H74" s="593">
        <v>173.49600000000001</v>
      </c>
      <c r="I74" s="590">
        <v>939.30200000000104</v>
      </c>
      <c r="J74" s="591">
        <v>49.144690223373999</v>
      </c>
      <c r="K74" s="598">
        <v>0.35173633157599998</v>
      </c>
    </row>
    <row r="75" spans="1:11" ht="14.4" customHeight="1" thickBot="1" x14ac:dyDescent="0.35">
      <c r="A75" s="607" t="s">
        <v>393</v>
      </c>
      <c r="B75" s="585">
        <v>800.12148747481797</v>
      </c>
      <c r="C75" s="585">
        <v>830.58600000000001</v>
      </c>
      <c r="D75" s="586">
        <v>30.464512525181998</v>
      </c>
      <c r="E75" s="587">
        <v>1.038074858633</v>
      </c>
      <c r="F75" s="585">
        <v>824.37837587111903</v>
      </c>
      <c r="G75" s="586">
        <v>274.79279195703998</v>
      </c>
      <c r="H75" s="588">
        <v>44.718000000000004</v>
      </c>
      <c r="I75" s="585">
        <v>181.434</v>
      </c>
      <c r="J75" s="586">
        <v>-93.358791957039003</v>
      </c>
      <c r="K75" s="589">
        <v>0.220085831106</v>
      </c>
    </row>
    <row r="76" spans="1:11" ht="14.4" customHeight="1" thickBot="1" x14ac:dyDescent="0.35">
      <c r="A76" s="607" t="s">
        <v>394</v>
      </c>
      <c r="B76" s="585">
        <v>215.00924068817201</v>
      </c>
      <c r="C76" s="585">
        <v>210.49799999999999</v>
      </c>
      <c r="D76" s="586">
        <v>-4.5112406881710001</v>
      </c>
      <c r="E76" s="587">
        <v>0.97901838695900001</v>
      </c>
      <c r="F76" s="585">
        <v>215.03233011364199</v>
      </c>
      <c r="G76" s="586">
        <v>71.677443371213997</v>
      </c>
      <c r="H76" s="588">
        <v>19.331</v>
      </c>
      <c r="I76" s="585">
        <v>70.394000000000005</v>
      </c>
      <c r="J76" s="586">
        <v>-1.2834433712140001</v>
      </c>
      <c r="K76" s="589">
        <v>0.32736472679599998</v>
      </c>
    </row>
    <row r="77" spans="1:11" ht="14.4" customHeight="1" thickBot="1" x14ac:dyDescent="0.35">
      <c r="A77" s="607" t="s">
        <v>395</v>
      </c>
      <c r="B77" s="585">
        <v>1684.19374939914</v>
      </c>
      <c r="C77" s="585">
        <v>1601.97</v>
      </c>
      <c r="D77" s="586">
        <v>-82.223749399135002</v>
      </c>
      <c r="E77" s="587">
        <v>0.95117916247500001</v>
      </c>
      <c r="F77" s="585">
        <v>1624.3679502837799</v>
      </c>
      <c r="G77" s="586">
        <v>541.45598342792596</v>
      </c>
      <c r="H77" s="588">
        <v>114.874</v>
      </c>
      <c r="I77" s="585">
        <v>691.10100000000102</v>
      </c>
      <c r="J77" s="586">
        <v>149.64501657207501</v>
      </c>
      <c r="K77" s="589">
        <v>0.42545840668599999</v>
      </c>
    </row>
    <row r="78" spans="1:11" ht="14.4" customHeight="1" thickBot="1" x14ac:dyDescent="0.35">
      <c r="A78" s="607" t="s">
        <v>396</v>
      </c>
      <c r="B78" s="585">
        <v>8.3508605650130008</v>
      </c>
      <c r="C78" s="585">
        <v>5.6059599999999996</v>
      </c>
      <c r="D78" s="586">
        <v>-2.7449005650129998</v>
      </c>
      <c r="E78" s="587">
        <v>0.67130326944800001</v>
      </c>
      <c r="F78" s="585">
        <v>6.6932730613410003</v>
      </c>
      <c r="G78" s="586">
        <v>2.2310910204469998</v>
      </c>
      <c r="H78" s="588">
        <v>-5.4269999999999996</v>
      </c>
      <c r="I78" s="585">
        <v>-3.6269999999999998</v>
      </c>
      <c r="J78" s="586">
        <v>-5.8580910204469996</v>
      </c>
      <c r="K78" s="589">
        <v>-0.54188734969499996</v>
      </c>
    </row>
    <row r="79" spans="1:11" ht="14.4" customHeight="1" thickBot="1" x14ac:dyDescent="0.35">
      <c r="A79" s="608" t="s">
        <v>397</v>
      </c>
      <c r="B79" s="590">
        <v>3526.2734658362301</v>
      </c>
      <c r="C79" s="590">
        <v>3648.4528599999999</v>
      </c>
      <c r="D79" s="591">
        <v>122.179394163767</v>
      </c>
      <c r="E79" s="597">
        <v>1.0346483037530001</v>
      </c>
      <c r="F79" s="590">
        <v>3448.20186130106</v>
      </c>
      <c r="G79" s="591">
        <v>1149.4006204336899</v>
      </c>
      <c r="H79" s="593">
        <v>150.29504</v>
      </c>
      <c r="I79" s="590">
        <v>831.66873000000101</v>
      </c>
      <c r="J79" s="591">
        <v>-317.73189043368598</v>
      </c>
      <c r="K79" s="598">
        <v>0.24118910767099999</v>
      </c>
    </row>
    <row r="80" spans="1:11" ht="14.4" customHeight="1" thickBot="1" x14ac:dyDescent="0.35">
      <c r="A80" s="605" t="s">
        <v>45</v>
      </c>
      <c r="B80" s="585">
        <v>1428.7308744368499</v>
      </c>
      <c r="C80" s="585">
        <v>1371.8728799999999</v>
      </c>
      <c r="D80" s="586">
        <v>-56.857994436852998</v>
      </c>
      <c r="E80" s="587">
        <v>0.96020384562600003</v>
      </c>
      <c r="F80" s="585">
        <v>1255.70970377557</v>
      </c>
      <c r="G80" s="586">
        <v>418.56990125852298</v>
      </c>
      <c r="H80" s="588">
        <v>73.662739999999999</v>
      </c>
      <c r="I80" s="585">
        <v>249.44755000000001</v>
      </c>
      <c r="J80" s="586">
        <v>-169.122351258523</v>
      </c>
      <c r="K80" s="589">
        <v>0.19865065090199999</v>
      </c>
    </row>
    <row r="81" spans="1:11" ht="14.4" customHeight="1" thickBot="1" x14ac:dyDescent="0.35">
      <c r="A81" s="606" t="s">
        <v>398</v>
      </c>
      <c r="B81" s="590">
        <v>349.99999999998101</v>
      </c>
      <c r="C81" s="590">
        <v>248.51813000000001</v>
      </c>
      <c r="D81" s="591">
        <v>-101.481869999981</v>
      </c>
      <c r="E81" s="597">
        <v>0.71005180000000001</v>
      </c>
      <c r="F81" s="590">
        <v>0</v>
      </c>
      <c r="G81" s="591">
        <v>0</v>
      </c>
      <c r="H81" s="593">
        <v>4.9406564584124654E-324</v>
      </c>
      <c r="I81" s="590">
        <v>1.9762625833649862E-323</v>
      </c>
      <c r="J81" s="591">
        <v>1.9762625833649862E-323</v>
      </c>
      <c r="K81" s="594" t="s">
        <v>322</v>
      </c>
    </row>
    <row r="82" spans="1:11" ht="14.4" customHeight="1" thickBot="1" x14ac:dyDescent="0.35">
      <c r="A82" s="607" t="s">
        <v>399</v>
      </c>
      <c r="B82" s="585">
        <v>349.99999999998101</v>
      </c>
      <c r="C82" s="585">
        <v>248.51813000000001</v>
      </c>
      <c r="D82" s="586">
        <v>-101.481869999981</v>
      </c>
      <c r="E82" s="587">
        <v>0.71005180000000001</v>
      </c>
      <c r="F82" s="585">
        <v>0</v>
      </c>
      <c r="G82" s="586">
        <v>0</v>
      </c>
      <c r="H82" s="588">
        <v>4.9406564584124654E-324</v>
      </c>
      <c r="I82" s="585">
        <v>1.9762625833649862E-323</v>
      </c>
      <c r="J82" s="586">
        <v>1.9762625833649862E-323</v>
      </c>
      <c r="K82" s="596" t="s">
        <v>322</v>
      </c>
    </row>
    <row r="83" spans="1:11" ht="14.4" customHeight="1" thickBot="1" x14ac:dyDescent="0.35">
      <c r="A83" s="609" t="s">
        <v>400</v>
      </c>
      <c r="B83" s="585">
        <v>1078.73087443687</v>
      </c>
      <c r="C83" s="585">
        <v>1123.35475</v>
      </c>
      <c r="D83" s="586">
        <v>44.623875563125999</v>
      </c>
      <c r="E83" s="587">
        <v>1.04136701435</v>
      </c>
      <c r="F83" s="585">
        <v>1255.70970377557</v>
      </c>
      <c r="G83" s="586">
        <v>418.56990125852298</v>
      </c>
      <c r="H83" s="588">
        <v>73.662739999999999</v>
      </c>
      <c r="I83" s="585">
        <v>249.44755000000001</v>
      </c>
      <c r="J83" s="586">
        <v>-169.122351258523</v>
      </c>
      <c r="K83" s="589">
        <v>0.19865065090199999</v>
      </c>
    </row>
    <row r="84" spans="1:11" ht="14.4" customHeight="1" thickBot="1" x14ac:dyDescent="0.35">
      <c r="A84" s="607" t="s">
        <v>401</v>
      </c>
      <c r="B84" s="585">
        <v>508.94520539273799</v>
      </c>
      <c r="C84" s="585">
        <v>536.48139000000003</v>
      </c>
      <c r="D84" s="586">
        <v>27.536184607260999</v>
      </c>
      <c r="E84" s="587">
        <v>1.0541044189340001</v>
      </c>
      <c r="F84" s="585">
        <v>494.71087481315402</v>
      </c>
      <c r="G84" s="586">
        <v>164.90362493771801</v>
      </c>
      <c r="H84" s="588">
        <v>59.092129999999997</v>
      </c>
      <c r="I84" s="585">
        <v>101.27348000000001</v>
      </c>
      <c r="J84" s="586">
        <v>-63.630144937718001</v>
      </c>
      <c r="K84" s="589">
        <v>0.204712459652</v>
      </c>
    </row>
    <row r="85" spans="1:11" ht="14.4" customHeight="1" thickBot="1" x14ac:dyDescent="0.35">
      <c r="A85" s="607" t="s">
        <v>402</v>
      </c>
      <c r="B85" s="585">
        <v>0</v>
      </c>
      <c r="C85" s="585">
        <v>1.452</v>
      </c>
      <c r="D85" s="586">
        <v>1.452</v>
      </c>
      <c r="E85" s="595" t="s">
        <v>322</v>
      </c>
      <c r="F85" s="585">
        <v>0</v>
      </c>
      <c r="G85" s="586">
        <v>0</v>
      </c>
      <c r="H85" s="588">
        <v>4.9406564584124654E-324</v>
      </c>
      <c r="I85" s="585">
        <v>10.406499999999999</v>
      </c>
      <c r="J85" s="586">
        <v>10.406499999999999</v>
      </c>
      <c r="K85" s="596" t="s">
        <v>322</v>
      </c>
    </row>
    <row r="86" spans="1:11" ht="14.4" customHeight="1" thickBot="1" x14ac:dyDescent="0.35">
      <c r="A86" s="607" t="s">
        <v>403</v>
      </c>
      <c r="B86" s="585">
        <v>51.076060316252999</v>
      </c>
      <c r="C86" s="585">
        <v>182.792</v>
      </c>
      <c r="D86" s="586">
        <v>131.715939683747</v>
      </c>
      <c r="E86" s="587">
        <v>3.5788194874110002</v>
      </c>
      <c r="F86" s="585">
        <v>237.68349800000999</v>
      </c>
      <c r="G86" s="586">
        <v>79.227832666669997</v>
      </c>
      <c r="H86" s="588">
        <v>1.381</v>
      </c>
      <c r="I86" s="585">
        <v>32.191099999999999</v>
      </c>
      <c r="J86" s="586">
        <v>-47.036732666669998</v>
      </c>
      <c r="K86" s="589">
        <v>0.13543683205099999</v>
      </c>
    </row>
    <row r="87" spans="1:11" ht="14.4" customHeight="1" thickBot="1" x14ac:dyDescent="0.35">
      <c r="A87" s="607" t="s">
        <v>404</v>
      </c>
      <c r="B87" s="585">
        <v>283.97709797556502</v>
      </c>
      <c r="C87" s="585">
        <v>215.56804</v>
      </c>
      <c r="D87" s="586">
        <v>-68.409057975563996</v>
      </c>
      <c r="E87" s="587">
        <v>0.75910360918800002</v>
      </c>
      <c r="F87" s="585">
        <v>329.99944285986902</v>
      </c>
      <c r="G87" s="586">
        <v>109.99981428662301</v>
      </c>
      <c r="H87" s="588">
        <v>13.18961</v>
      </c>
      <c r="I87" s="585">
        <v>51.353479999999998</v>
      </c>
      <c r="J87" s="586">
        <v>-58.646334286622</v>
      </c>
      <c r="K87" s="589">
        <v>0.155616868789</v>
      </c>
    </row>
    <row r="88" spans="1:11" ht="14.4" customHeight="1" thickBot="1" x14ac:dyDescent="0.35">
      <c r="A88" s="607" t="s">
        <v>405</v>
      </c>
      <c r="B88" s="585">
        <v>232.98281401647</v>
      </c>
      <c r="C88" s="585">
        <v>187.06131999999999</v>
      </c>
      <c r="D88" s="586">
        <v>-45.92149401647</v>
      </c>
      <c r="E88" s="587">
        <v>0.802897504649</v>
      </c>
      <c r="F88" s="585">
        <v>193.315888102537</v>
      </c>
      <c r="G88" s="586">
        <v>64.438629367511993</v>
      </c>
      <c r="H88" s="588">
        <v>4.9406564584124654E-324</v>
      </c>
      <c r="I88" s="585">
        <v>54.222990000000003</v>
      </c>
      <c r="J88" s="586">
        <v>-10.215639367512001</v>
      </c>
      <c r="K88" s="589">
        <v>0.28048905101400001</v>
      </c>
    </row>
    <row r="89" spans="1:11" ht="14.4" customHeight="1" thickBot="1" x14ac:dyDescent="0.35">
      <c r="A89" s="610" t="s">
        <v>46</v>
      </c>
      <c r="B89" s="590">
        <v>0</v>
      </c>
      <c r="C89" s="590">
        <v>88.197999999999993</v>
      </c>
      <c r="D89" s="591">
        <v>88.197999999999993</v>
      </c>
      <c r="E89" s="592" t="s">
        <v>322</v>
      </c>
      <c r="F89" s="590">
        <v>0</v>
      </c>
      <c r="G89" s="591">
        <v>0</v>
      </c>
      <c r="H89" s="593">
        <v>8.4740000000000002</v>
      </c>
      <c r="I89" s="590">
        <v>23.788</v>
      </c>
      <c r="J89" s="591">
        <v>23.788</v>
      </c>
      <c r="K89" s="594" t="s">
        <v>322</v>
      </c>
    </row>
    <row r="90" spans="1:11" ht="14.4" customHeight="1" thickBot="1" x14ac:dyDescent="0.35">
      <c r="A90" s="606" t="s">
        <v>406</v>
      </c>
      <c r="B90" s="590">
        <v>0</v>
      </c>
      <c r="C90" s="590">
        <v>68.204999999999998</v>
      </c>
      <c r="D90" s="591">
        <v>68.204999999999998</v>
      </c>
      <c r="E90" s="592" t="s">
        <v>322</v>
      </c>
      <c r="F90" s="590">
        <v>0</v>
      </c>
      <c r="G90" s="591">
        <v>0</v>
      </c>
      <c r="H90" s="593">
        <v>8.4740000000000002</v>
      </c>
      <c r="I90" s="590">
        <v>23.788</v>
      </c>
      <c r="J90" s="591">
        <v>23.788</v>
      </c>
      <c r="K90" s="594" t="s">
        <v>322</v>
      </c>
    </row>
    <row r="91" spans="1:11" ht="14.4" customHeight="1" thickBot="1" x14ac:dyDescent="0.35">
      <c r="A91" s="607" t="s">
        <v>407</v>
      </c>
      <c r="B91" s="585">
        <v>0</v>
      </c>
      <c r="C91" s="585">
        <v>59.311999999999998</v>
      </c>
      <c r="D91" s="586">
        <v>59.311999999999998</v>
      </c>
      <c r="E91" s="595" t="s">
        <v>322</v>
      </c>
      <c r="F91" s="585">
        <v>0</v>
      </c>
      <c r="G91" s="586">
        <v>0</v>
      </c>
      <c r="H91" s="588">
        <v>7.319</v>
      </c>
      <c r="I91" s="585">
        <v>18.013000000000002</v>
      </c>
      <c r="J91" s="586">
        <v>18.013000000000002</v>
      </c>
      <c r="K91" s="596" t="s">
        <v>322</v>
      </c>
    </row>
    <row r="92" spans="1:11" ht="14.4" customHeight="1" thickBot="1" x14ac:dyDescent="0.35">
      <c r="A92" s="607" t="s">
        <v>408</v>
      </c>
      <c r="B92" s="585">
        <v>0</v>
      </c>
      <c r="C92" s="585">
        <v>8.8930000000000007</v>
      </c>
      <c r="D92" s="586">
        <v>8.8930000000000007</v>
      </c>
      <c r="E92" s="595" t="s">
        <v>322</v>
      </c>
      <c r="F92" s="585">
        <v>0</v>
      </c>
      <c r="G92" s="586">
        <v>0</v>
      </c>
      <c r="H92" s="588">
        <v>1.155</v>
      </c>
      <c r="I92" s="585">
        <v>5.7750000000000004</v>
      </c>
      <c r="J92" s="586">
        <v>5.7750000000000004</v>
      </c>
      <c r="K92" s="596" t="s">
        <v>322</v>
      </c>
    </row>
    <row r="93" spans="1:11" ht="14.4" customHeight="1" thickBot="1" x14ac:dyDescent="0.35">
      <c r="A93" s="606" t="s">
        <v>409</v>
      </c>
      <c r="B93" s="590">
        <v>4.9406564584124654E-324</v>
      </c>
      <c r="C93" s="590">
        <v>19.992999999999999</v>
      </c>
      <c r="D93" s="591">
        <v>19.992999999999999</v>
      </c>
      <c r="E93" s="592" t="s">
        <v>328</v>
      </c>
      <c r="F93" s="590">
        <v>0</v>
      </c>
      <c r="G93" s="591">
        <v>0</v>
      </c>
      <c r="H93" s="593">
        <v>4.9406564584124654E-324</v>
      </c>
      <c r="I93" s="590">
        <v>1.9762625833649862E-323</v>
      </c>
      <c r="J93" s="591">
        <v>1.9762625833649862E-323</v>
      </c>
      <c r="K93" s="594" t="s">
        <v>322</v>
      </c>
    </row>
    <row r="94" spans="1:11" ht="14.4" customHeight="1" thickBot="1" x14ac:dyDescent="0.35">
      <c r="A94" s="607" t="s">
        <v>410</v>
      </c>
      <c r="B94" s="585">
        <v>4.9406564584124654E-324</v>
      </c>
      <c r="C94" s="585">
        <v>19.992999999999999</v>
      </c>
      <c r="D94" s="586">
        <v>19.992999999999999</v>
      </c>
      <c r="E94" s="595" t="s">
        <v>328</v>
      </c>
      <c r="F94" s="585">
        <v>0</v>
      </c>
      <c r="G94" s="586">
        <v>0</v>
      </c>
      <c r="H94" s="588">
        <v>4.9406564584124654E-324</v>
      </c>
      <c r="I94" s="585">
        <v>1.9762625833649862E-323</v>
      </c>
      <c r="J94" s="586">
        <v>1.9762625833649862E-323</v>
      </c>
      <c r="K94" s="596" t="s">
        <v>322</v>
      </c>
    </row>
    <row r="95" spans="1:11" ht="14.4" customHeight="1" thickBot="1" x14ac:dyDescent="0.35">
      <c r="A95" s="605" t="s">
        <v>47</v>
      </c>
      <c r="B95" s="585">
        <v>2097.5425913993799</v>
      </c>
      <c r="C95" s="585">
        <v>2188.3819800000001</v>
      </c>
      <c r="D95" s="586">
        <v>90.839388600621007</v>
      </c>
      <c r="E95" s="587">
        <v>1.043307529951</v>
      </c>
      <c r="F95" s="585">
        <v>2192.4921575254898</v>
      </c>
      <c r="G95" s="586">
        <v>730.83071917516395</v>
      </c>
      <c r="H95" s="588">
        <v>68.158299999999997</v>
      </c>
      <c r="I95" s="585">
        <v>558.43318000000102</v>
      </c>
      <c r="J95" s="586">
        <v>-172.39753917516299</v>
      </c>
      <c r="K95" s="589">
        <v>0.25470247548300001</v>
      </c>
    </row>
    <row r="96" spans="1:11" ht="14.4" customHeight="1" thickBot="1" x14ac:dyDescent="0.35">
      <c r="A96" s="606" t="s">
        <v>411</v>
      </c>
      <c r="B96" s="590">
        <v>3.742143861507</v>
      </c>
      <c r="C96" s="590">
        <v>1.351</v>
      </c>
      <c r="D96" s="591">
        <v>-2.391143861507</v>
      </c>
      <c r="E96" s="597">
        <v>0.36102299911399999</v>
      </c>
      <c r="F96" s="590">
        <v>0.53999305906999995</v>
      </c>
      <c r="G96" s="591">
        <v>0.179997686356</v>
      </c>
      <c r="H96" s="593">
        <v>4.9406564584124654E-324</v>
      </c>
      <c r="I96" s="590">
        <v>1.113</v>
      </c>
      <c r="J96" s="591">
        <v>0.93300231364300001</v>
      </c>
      <c r="K96" s="598">
        <v>2.0611376040930001</v>
      </c>
    </row>
    <row r="97" spans="1:11" ht="14.4" customHeight="1" thickBot="1" x14ac:dyDescent="0.35">
      <c r="A97" s="607" t="s">
        <v>412</v>
      </c>
      <c r="B97" s="585">
        <v>3.742143861507</v>
      </c>
      <c r="C97" s="585">
        <v>1.351</v>
      </c>
      <c r="D97" s="586">
        <v>-2.391143861507</v>
      </c>
      <c r="E97" s="587">
        <v>0.36102299911399999</v>
      </c>
      <c r="F97" s="585">
        <v>0.53999305906999995</v>
      </c>
      <c r="G97" s="586">
        <v>0.179997686356</v>
      </c>
      <c r="H97" s="588">
        <v>4.9406564584124654E-324</v>
      </c>
      <c r="I97" s="585">
        <v>1.113</v>
      </c>
      <c r="J97" s="586">
        <v>0.93300231364300001</v>
      </c>
      <c r="K97" s="589">
        <v>2.0611376040930001</v>
      </c>
    </row>
    <row r="98" spans="1:11" ht="14.4" customHeight="1" thickBot="1" x14ac:dyDescent="0.35">
      <c r="A98" s="606" t="s">
        <v>413</v>
      </c>
      <c r="B98" s="590">
        <v>40.500226091373001</v>
      </c>
      <c r="C98" s="590">
        <v>46.896140000000003</v>
      </c>
      <c r="D98" s="591">
        <v>6.3959139086260004</v>
      </c>
      <c r="E98" s="597">
        <v>1.1579229186069999</v>
      </c>
      <c r="F98" s="590">
        <v>45.952300224498998</v>
      </c>
      <c r="G98" s="591">
        <v>15.317433408166</v>
      </c>
      <c r="H98" s="593">
        <v>4.9981600000000004</v>
      </c>
      <c r="I98" s="590">
        <v>15.72308</v>
      </c>
      <c r="J98" s="591">
        <v>0.405646591833</v>
      </c>
      <c r="K98" s="598">
        <v>0.34216089125400001</v>
      </c>
    </row>
    <row r="99" spans="1:11" ht="14.4" customHeight="1" thickBot="1" x14ac:dyDescent="0.35">
      <c r="A99" s="607" t="s">
        <v>414</v>
      </c>
      <c r="B99" s="585">
        <v>22.082016778665</v>
      </c>
      <c r="C99" s="585">
        <v>22.768000000000001</v>
      </c>
      <c r="D99" s="586">
        <v>0.68598322133400003</v>
      </c>
      <c r="E99" s="587">
        <v>1.0310652431889999</v>
      </c>
      <c r="F99" s="585">
        <v>23.291350433207</v>
      </c>
      <c r="G99" s="586">
        <v>7.7637834777350001</v>
      </c>
      <c r="H99" s="588">
        <v>2.3468</v>
      </c>
      <c r="I99" s="585">
        <v>7.7592999999999996</v>
      </c>
      <c r="J99" s="586">
        <v>-4.4834777349999997E-3</v>
      </c>
      <c r="K99" s="589">
        <v>0.33314083793600002</v>
      </c>
    </row>
    <row r="100" spans="1:11" ht="14.4" customHeight="1" thickBot="1" x14ac:dyDescent="0.35">
      <c r="A100" s="607" t="s">
        <v>415</v>
      </c>
      <c r="B100" s="585">
        <v>18.418209312706999</v>
      </c>
      <c r="C100" s="585">
        <v>24.128139999999998</v>
      </c>
      <c r="D100" s="586">
        <v>5.7099306872920002</v>
      </c>
      <c r="E100" s="587">
        <v>1.310015517271</v>
      </c>
      <c r="F100" s="585">
        <v>22.660949791292001</v>
      </c>
      <c r="G100" s="586">
        <v>7.5536499304299998</v>
      </c>
      <c r="H100" s="588">
        <v>2.6513599999999999</v>
      </c>
      <c r="I100" s="585">
        <v>7.9637799999999999</v>
      </c>
      <c r="J100" s="586">
        <v>0.410130069569</v>
      </c>
      <c r="K100" s="589">
        <v>0.35143187171500001</v>
      </c>
    </row>
    <row r="101" spans="1:11" ht="14.4" customHeight="1" thickBot="1" x14ac:dyDescent="0.35">
      <c r="A101" s="606" t="s">
        <v>416</v>
      </c>
      <c r="B101" s="590">
        <v>30.617372610377</v>
      </c>
      <c r="C101" s="590">
        <v>62.375830000000001</v>
      </c>
      <c r="D101" s="591">
        <v>31.758457389623</v>
      </c>
      <c r="E101" s="597">
        <v>2.0372691933349998</v>
      </c>
      <c r="F101" s="590">
        <v>58.619374288244003</v>
      </c>
      <c r="G101" s="591">
        <v>19.539791429413999</v>
      </c>
      <c r="H101" s="593">
        <v>8.7523999999999997</v>
      </c>
      <c r="I101" s="590">
        <v>26.163519999999998</v>
      </c>
      <c r="J101" s="591">
        <v>6.6237285705850004</v>
      </c>
      <c r="K101" s="598">
        <v>0.44632888558900002</v>
      </c>
    </row>
    <row r="102" spans="1:11" ht="14.4" customHeight="1" thickBot="1" x14ac:dyDescent="0.35">
      <c r="A102" s="607" t="s">
        <v>417</v>
      </c>
      <c r="B102" s="585">
        <v>14.996106772155001</v>
      </c>
      <c r="C102" s="585">
        <v>17.55</v>
      </c>
      <c r="D102" s="586">
        <v>2.5538932278440001</v>
      </c>
      <c r="E102" s="587">
        <v>1.1703037506089999</v>
      </c>
      <c r="F102" s="585">
        <v>17.585785256783002</v>
      </c>
      <c r="G102" s="586">
        <v>5.8619284189269996</v>
      </c>
      <c r="H102" s="588">
        <v>4.59</v>
      </c>
      <c r="I102" s="585">
        <v>9.18</v>
      </c>
      <c r="J102" s="586">
        <v>3.3180715810720001</v>
      </c>
      <c r="K102" s="589">
        <v>0.52201251555999995</v>
      </c>
    </row>
    <row r="103" spans="1:11" ht="14.4" customHeight="1" thickBot="1" x14ac:dyDescent="0.35">
      <c r="A103" s="607" t="s">
        <v>418</v>
      </c>
      <c r="B103" s="585">
        <v>15.621265838220999</v>
      </c>
      <c r="C103" s="585">
        <v>44.825830000000003</v>
      </c>
      <c r="D103" s="586">
        <v>29.204564161777999</v>
      </c>
      <c r="E103" s="587">
        <v>2.8695389006390002</v>
      </c>
      <c r="F103" s="585">
        <v>41.033589031460998</v>
      </c>
      <c r="G103" s="586">
        <v>13.677863010487</v>
      </c>
      <c r="H103" s="588">
        <v>4.1623999999999999</v>
      </c>
      <c r="I103" s="585">
        <v>16.983519999999999</v>
      </c>
      <c r="J103" s="586">
        <v>3.3056569895119998</v>
      </c>
      <c r="K103" s="589">
        <v>0.413893115393</v>
      </c>
    </row>
    <row r="104" spans="1:11" ht="14.4" customHeight="1" thickBot="1" x14ac:dyDescent="0.35">
      <c r="A104" s="606" t="s">
        <v>419</v>
      </c>
      <c r="B104" s="590">
        <v>1764.66260695964</v>
      </c>
      <c r="C104" s="590">
        <v>1763.49712</v>
      </c>
      <c r="D104" s="591">
        <v>-1.1654869596399999</v>
      </c>
      <c r="E104" s="597">
        <v>0.99933954119299995</v>
      </c>
      <c r="F104" s="590">
        <v>1770.68839899357</v>
      </c>
      <c r="G104" s="591">
        <v>590.22946633118897</v>
      </c>
      <c r="H104" s="593">
        <v>25.73123</v>
      </c>
      <c r="I104" s="590">
        <v>366.01151000000101</v>
      </c>
      <c r="J104" s="591">
        <v>-224.21795633118899</v>
      </c>
      <c r="K104" s="598">
        <v>0.20670577059600001</v>
      </c>
    </row>
    <row r="105" spans="1:11" ht="14.4" customHeight="1" thickBot="1" x14ac:dyDescent="0.35">
      <c r="A105" s="607" t="s">
        <v>420</v>
      </c>
      <c r="B105" s="585">
        <v>1439.0014611890799</v>
      </c>
      <c r="C105" s="585">
        <v>1432.64858</v>
      </c>
      <c r="D105" s="586">
        <v>-6.3528811890829999</v>
      </c>
      <c r="E105" s="587">
        <v>0.99558521560900004</v>
      </c>
      <c r="F105" s="585">
        <v>1437.4589147602201</v>
      </c>
      <c r="G105" s="586">
        <v>479.15297158674002</v>
      </c>
      <c r="H105" s="588">
        <v>4.9406564584124654E-324</v>
      </c>
      <c r="I105" s="585">
        <v>256.68987000000101</v>
      </c>
      <c r="J105" s="586">
        <v>-222.46310158674001</v>
      </c>
      <c r="K105" s="589">
        <v>0.178571969858</v>
      </c>
    </row>
    <row r="106" spans="1:11" ht="14.4" customHeight="1" thickBot="1" x14ac:dyDescent="0.35">
      <c r="A106" s="607" t="s">
        <v>421</v>
      </c>
      <c r="B106" s="585">
        <v>1.011883101996</v>
      </c>
      <c r="C106" s="585">
        <v>1.768</v>
      </c>
      <c r="D106" s="586">
        <v>0.75611689800299997</v>
      </c>
      <c r="E106" s="587">
        <v>1.7472373997649999</v>
      </c>
      <c r="F106" s="585">
        <v>1.514293457053</v>
      </c>
      <c r="G106" s="586">
        <v>0.50476448568400001</v>
      </c>
      <c r="H106" s="588">
        <v>4.9406564584124654E-324</v>
      </c>
      <c r="I106" s="585">
        <v>0.36299999999999999</v>
      </c>
      <c r="J106" s="586">
        <v>-0.14176448568399999</v>
      </c>
      <c r="K106" s="589">
        <v>0.239715755429</v>
      </c>
    </row>
    <row r="107" spans="1:11" ht="14.4" customHeight="1" thickBot="1" x14ac:dyDescent="0.35">
      <c r="A107" s="607" t="s">
        <v>422</v>
      </c>
      <c r="B107" s="585">
        <v>324.64926266856003</v>
      </c>
      <c r="C107" s="585">
        <v>329.08053999999998</v>
      </c>
      <c r="D107" s="586">
        <v>4.4312773314399996</v>
      </c>
      <c r="E107" s="587">
        <v>1.0136494298330001</v>
      </c>
      <c r="F107" s="585">
        <v>331.71519077629398</v>
      </c>
      <c r="G107" s="586">
        <v>110.571730258765</v>
      </c>
      <c r="H107" s="588">
        <v>25.73123</v>
      </c>
      <c r="I107" s="585">
        <v>108.95864</v>
      </c>
      <c r="J107" s="586">
        <v>-1.6130902587639999</v>
      </c>
      <c r="K107" s="589">
        <v>0.32847045607100001</v>
      </c>
    </row>
    <row r="108" spans="1:11" ht="14.4" customHeight="1" thickBot="1" x14ac:dyDescent="0.35">
      <c r="A108" s="606" t="s">
        <v>423</v>
      </c>
      <c r="B108" s="590">
        <v>258.02024187648198</v>
      </c>
      <c r="C108" s="590">
        <v>314.26188999999999</v>
      </c>
      <c r="D108" s="591">
        <v>56.241648123517997</v>
      </c>
      <c r="E108" s="597">
        <v>1.2179737826549999</v>
      </c>
      <c r="F108" s="590">
        <v>316.692090960109</v>
      </c>
      <c r="G108" s="591">
        <v>105.564030320036</v>
      </c>
      <c r="H108" s="593">
        <v>28.67651</v>
      </c>
      <c r="I108" s="590">
        <v>142.38207</v>
      </c>
      <c r="J108" s="591">
        <v>36.818039679963</v>
      </c>
      <c r="K108" s="598">
        <v>0.44959149301200002</v>
      </c>
    </row>
    <row r="109" spans="1:11" ht="14.4" customHeight="1" thickBot="1" x14ac:dyDescent="0.35">
      <c r="A109" s="607" t="s">
        <v>424</v>
      </c>
      <c r="B109" s="585">
        <v>0</v>
      </c>
      <c r="C109" s="585">
        <v>3.66</v>
      </c>
      <c r="D109" s="586">
        <v>3.66</v>
      </c>
      <c r="E109" s="595" t="s">
        <v>322</v>
      </c>
      <c r="F109" s="585">
        <v>4.9406564584124654E-324</v>
      </c>
      <c r="G109" s="586">
        <v>0</v>
      </c>
      <c r="H109" s="588">
        <v>2.5059100000000001</v>
      </c>
      <c r="I109" s="585">
        <v>2.5059100000000001</v>
      </c>
      <c r="J109" s="586">
        <v>2.5059100000000001</v>
      </c>
      <c r="K109" s="596" t="s">
        <v>328</v>
      </c>
    </row>
    <row r="110" spans="1:11" ht="14.4" customHeight="1" thickBot="1" x14ac:dyDescent="0.35">
      <c r="A110" s="607" t="s">
        <v>425</v>
      </c>
      <c r="B110" s="585">
        <v>210.27994403248999</v>
      </c>
      <c r="C110" s="585">
        <v>244.01215999999999</v>
      </c>
      <c r="D110" s="586">
        <v>33.732215967510001</v>
      </c>
      <c r="E110" s="587">
        <v>1.160415754924</v>
      </c>
      <c r="F110" s="585">
        <v>241.24592981266699</v>
      </c>
      <c r="G110" s="586">
        <v>80.415309937554994</v>
      </c>
      <c r="H110" s="588">
        <v>12.491099999999999</v>
      </c>
      <c r="I110" s="585">
        <v>107.38272000000001</v>
      </c>
      <c r="J110" s="586">
        <v>26.967410062443999</v>
      </c>
      <c r="K110" s="589">
        <v>0.44511722988800001</v>
      </c>
    </row>
    <row r="111" spans="1:11" ht="14.4" customHeight="1" thickBot="1" x14ac:dyDescent="0.35">
      <c r="A111" s="607" t="s">
        <v>426</v>
      </c>
      <c r="B111" s="585">
        <v>5.9969067419539996</v>
      </c>
      <c r="C111" s="585">
        <v>8.1601999999989996</v>
      </c>
      <c r="D111" s="586">
        <v>2.1632932580449999</v>
      </c>
      <c r="E111" s="587">
        <v>1.3607348506700001</v>
      </c>
      <c r="F111" s="585">
        <v>8.0029153339239993</v>
      </c>
      <c r="G111" s="586">
        <v>2.6676384446410002</v>
      </c>
      <c r="H111" s="588">
        <v>9.4339999999999993</v>
      </c>
      <c r="I111" s="585">
        <v>9.4339999999999993</v>
      </c>
      <c r="J111" s="586">
        <v>6.7663615553580003</v>
      </c>
      <c r="K111" s="589">
        <v>1.1788204181049999</v>
      </c>
    </row>
    <row r="112" spans="1:11" ht="14.4" customHeight="1" thickBot="1" x14ac:dyDescent="0.35">
      <c r="A112" s="607" t="s">
        <v>427</v>
      </c>
      <c r="B112" s="585">
        <v>2.0032809742770001</v>
      </c>
      <c r="C112" s="585">
        <v>6.2765300000000002</v>
      </c>
      <c r="D112" s="586">
        <v>4.2732490257220004</v>
      </c>
      <c r="E112" s="587">
        <v>3.13312514849</v>
      </c>
      <c r="F112" s="585">
        <v>5.9298818447419999</v>
      </c>
      <c r="G112" s="586">
        <v>1.9766272815799999</v>
      </c>
      <c r="H112" s="588">
        <v>4.9406564584124654E-324</v>
      </c>
      <c r="I112" s="585">
        <v>0.58079999999999998</v>
      </c>
      <c r="J112" s="586">
        <v>-1.3958272815799999</v>
      </c>
      <c r="K112" s="589">
        <v>9.7944615964000004E-2</v>
      </c>
    </row>
    <row r="113" spans="1:11" ht="14.4" customHeight="1" thickBot="1" x14ac:dyDescent="0.35">
      <c r="A113" s="607" t="s">
        <v>428</v>
      </c>
      <c r="B113" s="585">
        <v>39.740110127759998</v>
      </c>
      <c r="C113" s="585">
        <v>52.152999999999999</v>
      </c>
      <c r="D113" s="586">
        <v>12.412889872239001</v>
      </c>
      <c r="E113" s="587">
        <v>1.312351672713</v>
      </c>
      <c r="F113" s="585">
        <v>61.513363968774001</v>
      </c>
      <c r="G113" s="586">
        <v>20.504454656258002</v>
      </c>
      <c r="H113" s="588">
        <v>4.2454999999999998</v>
      </c>
      <c r="I113" s="585">
        <v>22.478639999999999</v>
      </c>
      <c r="J113" s="586">
        <v>1.974185343741</v>
      </c>
      <c r="K113" s="589">
        <v>0.36542693407900001</v>
      </c>
    </row>
    <row r="114" spans="1:11" ht="14.4" customHeight="1" thickBot="1" x14ac:dyDescent="0.35">
      <c r="A114" s="606" t="s">
        <v>429</v>
      </c>
      <c r="B114" s="590">
        <v>0</v>
      </c>
      <c r="C114" s="590">
        <v>4.9406564584124654E-324</v>
      </c>
      <c r="D114" s="591">
        <v>4.9406564584124654E-324</v>
      </c>
      <c r="E114" s="592" t="s">
        <v>322</v>
      </c>
      <c r="F114" s="590">
        <v>4.9406564584124654E-324</v>
      </c>
      <c r="G114" s="591">
        <v>0</v>
      </c>
      <c r="H114" s="593">
        <v>4.9406564584124654E-324</v>
      </c>
      <c r="I114" s="590">
        <v>7.04</v>
      </c>
      <c r="J114" s="591">
        <v>7.04</v>
      </c>
      <c r="K114" s="594" t="s">
        <v>328</v>
      </c>
    </row>
    <row r="115" spans="1:11" ht="14.4" customHeight="1" thickBot="1" x14ac:dyDescent="0.35">
      <c r="A115" s="607" t="s">
        <v>430</v>
      </c>
      <c r="B115" s="585">
        <v>4.9406564584124654E-324</v>
      </c>
      <c r="C115" s="585">
        <v>4.9406564584124654E-324</v>
      </c>
      <c r="D115" s="586">
        <v>0</v>
      </c>
      <c r="E115" s="587">
        <v>1</v>
      </c>
      <c r="F115" s="585">
        <v>4.9406564584124654E-324</v>
      </c>
      <c r="G115" s="586">
        <v>0</v>
      </c>
      <c r="H115" s="588">
        <v>4.9406564584124654E-324</v>
      </c>
      <c r="I115" s="585">
        <v>7.04</v>
      </c>
      <c r="J115" s="586">
        <v>7.04</v>
      </c>
      <c r="K115" s="596" t="s">
        <v>328</v>
      </c>
    </row>
    <row r="116" spans="1:11" ht="14.4" customHeight="1" thickBot="1" x14ac:dyDescent="0.35">
      <c r="A116" s="604" t="s">
        <v>48</v>
      </c>
      <c r="B116" s="585">
        <v>39233.989405668603</v>
      </c>
      <c r="C116" s="585">
        <v>43560.828849999998</v>
      </c>
      <c r="D116" s="586">
        <v>4326.8394443314201</v>
      </c>
      <c r="E116" s="587">
        <v>1.1102829334940001</v>
      </c>
      <c r="F116" s="585">
        <v>46977.232205279899</v>
      </c>
      <c r="G116" s="586">
        <v>15659.07740176</v>
      </c>
      <c r="H116" s="588">
        <v>3647.0941800000001</v>
      </c>
      <c r="I116" s="585">
        <v>15153.07906</v>
      </c>
      <c r="J116" s="586">
        <v>-505.99834175995102</v>
      </c>
      <c r="K116" s="589">
        <v>0.32256219339999997</v>
      </c>
    </row>
    <row r="117" spans="1:11" ht="14.4" customHeight="1" thickBot="1" x14ac:dyDescent="0.35">
      <c r="A117" s="610" t="s">
        <v>431</v>
      </c>
      <c r="B117" s="590">
        <v>29072.999999998399</v>
      </c>
      <c r="C117" s="590">
        <v>32406.166000000001</v>
      </c>
      <c r="D117" s="591">
        <v>3333.1660000016</v>
      </c>
      <c r="E117" s="597">
        <v>1.114648161524</v>
      </c>
      <c r="F117" s="590">
        <v>34836.999999999403</v>
      </c>
      <c r="G117" s="591">
        <v>11612.333333333099</v>
      </c>
      <c r="H117" s="593">
        <v>2702.6880000000001</v>
      </c>
      <c r="I117" s="590">
        <v>11305.415000000001</v>
      </c>
      <c r="J117" s="591">
        <v>-306.91833333310598</v>
      </c>
      <c r="K117" s="598">
        <v>0.324523208083</v>
      </c>
    </row>
    <row r="118" spans="1:11" ht="14.4" customHeight="1" thickBot="1" x14ac:dyDescent="0.35">
      <c r="A118" s="606" t="s">
        <v>432</v>
      </c>
      <c r="B118" s="590">
        <v>29029.999999998399</v>
      </c>
      <c r="C118" s="590">
        <v>32259.512999999999</v>
      </c>
      <c r="D118" s="591">
        <v>3229.5130000015902</v>
      </c>
      <c r="E118" s="597">
        <v>1.1112474336889999</v>
      </c>
      <c r="F118" s="590">
        <v>34679.999999999403</v>
      </c>
      <c r="G118" s="591">
        <v>11559.9999999998</v>
      </c>
      <c r="H118" s="593">
        <v>2696.0810000000001</v>
      </c>
      <c r="I118" s="590">
        <v>10982.781000000001</v>
      </c>
      <c r="J118" s="591">
        <v>-577.21899999977404</v>
      </c>
      <c r="K118" s="598">
        <v>0.316689186851</v>
      </c>
    </row>
    <row r="119" spans="1:11" ht="14.4" customHeight="1" thickBot="1" x14ac:dyDescent="0.35">
      <c r="A119" s="607" t="s">
        <v>433</v>
      </c>
      <c r="B119" s="585">
        <v>29029.999999998399</v>
      </c>
      <c r="C119" s="585">
        <v>32259.512999999999</v>
      </c>
      <c r="D119" s="586">
        <v>3229.5130000015902</v>
      </c>
      <c r="E119" s="587">
        <v>1.1112474336889999</v>
      </c>
      <c r="F119" s="585">
        <v>34679.999999999403</v>
      </c>
      <c r="G119" s="586">
        <v>11559.9999999998</v>
      </c>
      <c r="H119" s="588">
        <v>2696.0810000000001</v>
      </c>
      <c r="I119" s="585">
        <v>10982.781000000001</v>
      </c>
      <c r="J119" s="586">
        <v>-577.21899999977404</v>
      </c>
      <c r="K119" s="589">
        <v>0.316689186851</v>
      </c>
    </row>
    <row r="120" spans="1:11" ht="14.4" customHeight="1" thickBot="1" x14ac:dyDescent="0.35">
      <c r="A120" s="606" t="s">
        <v>434</v>
      </c>
      <c r="B120" s="590">
        <v>42.999999999997002</v>
      </c>
      <c r="C120" s="590">
        <v>43.2</v>
      </c>
      <c r="D120" s="591">
        <v>0.20000000000199999</v>
      </c>
      <c r="E120" s="597">
        <v>1.0046511627900001</v>
      </c>
      <c r="F120" s="590">
        <v>42.999999999998998</v>
      </c>
      <c r="G120" s="591">
        <v>14.333333333333</v>
      </c>
      <c r="H120" s="593">
        <v>3.6</v>
      </c>
      <c r="I120" s="590">
        <v>14.4</v>
      </c>
      <c r="J120" s="591">
        <v>6.6666666666000005E-2</v>
      </c>
      <c r="K120" s="598">
        <v>0.33488372093000002</v>
      </c>
    </row>
    <row r="121" spans="1:11" ht="14.4" customHeight="1" thickBot="1" x14ac:dyDescent="0.35">
      <c r="A121" s="607" t="s">
        <v>435</v>
      </c>
      <c r="B121" s="585">
        <v>42.999999999997002</v>
      </c>
      <c r="C121" s="585">
        <v>43.2</v>
      </c>
      <c r="D121" s="586">
        <v>0.20000000000199999</v>
      </c>
      <c r="E121" s="587">
        <v>1.0046511627900001</v>
      </c>
      <c r="F121" s="585">
        <v>42.999999999998998</v>
      </c>
      <c r="G121" s="586">
        <v>14.333333333333</v>
      </c>
      <c r="H121" s="588">
        <v>3.6</v>
      </c>
      <c r="I121" s="585">
        <v>14.4</v>
      </c>
      <c r="J121" s="586">
        <v>6.6666666666000005E-2</v>
      </c>
      <c r="K121" s="589">
        <v>0.33488372093000002</v>
      </c>
    </row>
    <row r="122" spans="1:11" ht="14.4" customHeight="1" thickBot="1" x14ac:dyDescent="0.35">
      <c r="A122" s="606" t="s">
        <v>436</v>
      </c>
      <c r="B122" s="590">
        <v>4.9406564584124654E-324</v>
      </c>
      <c r="C122" s="590">
        <v>4.9406564584124654E-324</v>
      </c>
      <c r="D122" s="591">
        <v>0</v>
      </c>
      <c r="E122" s="597">
        <v>1</v>
      </c>
      <c r="F122" s="590">
        <v>4.9406564584124654E-324</v>
      </c>
      <c r="G122" s="591">
        <v>0</v>
      </c>
      <c r="H122" s="593">
        <v>4.9406564584124654E-324</v>
      </c>
      <c r="I122" s="590">
        <v>284.214</v>
      </c>
      <c r="J122" s="591">
        <v>284.214</v>
      </c>
      <c r="K122" s="594" t="s">
        <v>328</v>
      </c>
    </row>
    <row r="123" spans="1:11" ht="14.4" customHeight="1" thickBot="1" x14ac:dyDescent="0.35">
      <c r="A123" s="607" t="s">
        <v>437</v>
      </c>
      <c r="B123" s="585">
        <v>4.9406564584124654E-324</v>
      </c>
      <c r="C123" s="585">
        <v>4.9406564584124654E-324</v>
      </c>
      <c r="D123" s="586">
        <v>0</v>
      </c>
      <c r="E123" s="587">
        <v>1</v>
      </c>
      <c r="F123" s="585">
        <v>4.9406564584124654E-324</v>
      </c>
      <c r="G123" s="586">
        <v>0</v>
      </c>
      <c r="H123" s="588">
        <v>4.9406564584124654E-324</v>
      </c>
      <c r="I123" s="585">
        <v>284.214</v>
      </c>
      <c r="J123" s="586">
        <v>284.214</v>
      </c>
      <c r="K123" s="596" t="s">
        <v>328</v>
      </c>
    </row>
    <row r="124" spans="1:11" ht="14.4" customHeight="1" thickBot="1" x14ac:dyDescent="0.35">
      <c r="A124" s="606" t="s">
        <v>438</v>
      </c>
      <c r="B124" s="590">
        <v>0</v>
      </c>
      <c r="C124" s="590">
        <v>103.453</v>
      </c>
      <c r="D124" s="591">
        <v>103.453</v>
      </c>
      <c r="E124" s="592" t="s">
        <v>322</v>
      </c>
      <c r="F124" s="590">
        <v>113.999999999998</v>
      </c>
      <c r="G124" s="591">
        <v>37.999999999998998</v>
      </c>
      <c r="H124" s="593">
        <v>3.0070000000000001</v>
      </c>
      <c r="I124" s="590">
        <v>24.02</v>
      </c>
      <c r="J124" s="591">
        <v>-13.979999999999</v>
      </c>
      <c r="K124" s="598">
        <v>0.210701754385</v>
      </c>
    </row>
    <row r="125" spans="1:11" ht="14.4" customHeight="1" thickBot="1" x14ac:dyDescent="0.35">
      <c r="A125" s="607" t="s">
        <v>439</v>
      </c>
      <c r="B125" s="585">
        <v>0</v>
      </c>
      <c r="C125" s="585">
        <v>103.453</v>
      </c>
      <c r="D125" s="586">
        <v>103.453</v>
      </c>
      <c r="E125" s="595" t="s">
        <v>322</v>
      </c>
      <c r="F125" s="585">
        <v>113.999999999998</v>
      </c>
      <c r="G125" s="586">
        <v>37.999999999998998</v>
      </c>
      <c r="H125" s="588">
        <v>3.0070000000000001</v>
      </c>
      <c r="I125" s="585">
        <v>24.02</v>
      </c>
      <c r="J125" s="586">
        <v>-13.979999999999</v>
      </c>
      <c r="K125" s="589">
        <v>0.210701754385</v>
      </c>
    </row>
    <row r="126" spans="1:11" ht="14.4" customHeight="1" thickBot="1" x14ac:dyDescent="0.35">
      <c r="A126" s="605" t="s">
        <v>440</v>
      </c>
      <c r="B126" s="585">
        <v>9870.9894056701996</v>
      </c>
      <c r="C126" s="585">
        <v>10831.03134</v>
      </c>
      <c r="D126" s="586">
        <v>960.04193432980901</v>
      </c>
      <c r="E126" s="587">
        <v>1.0972589367559999</v>
      </c>
      <c r="F126" s="585">
        <v>11793.232205280599</v>
      </c>
      <c r="G126" s="586">
        <v>3931.0774017601798</v>
      </c>
      <c r="H126" s="588">
        <v>917.41521999999998</v>
      </c>
      <c r="I126" s="585">
        <v>3737.5947000000001</v>
      </c>
      <c r="J126" s="586">
        <v>-193.482701760179</v>
      </c>
      <c r="K126" s="589">
        <v>0.31692708452899998</v>
      </c>
    </row>
    <row r="127" spans="1:11" ht="14.4" customHeight="1" thickBot="1" x14ac:dyDescent="0.35">
      <c r="A127" s="606" t="s">
        <v>441</v>
      </c>
      <c r="B127" s="590">
        <v>2612.9999798879599</v>
      </c>
      <c r="C127" s="590">
        <v>2907.9953799999998</v>
      </c>
      <c r="D127" s="591">
        <v>294.99540011204499</v>
      </c>
      <c r="E127" s="597">
        <v>1.1128952936780001</v>
      </c>
      <c r="F127" s="590">
        <v>3122.2322052807199</v>
      </c>
      <c r="G127" s="591">
        <v>1040.74406842691</v>
      </c>
      <c r="H127" s="593">
        <v>242.97396000000001</v>
      </c>
      <c r="I127" s="590">
        <v>989.75746000000095</v>
      </c>
      <c r="J127" s="591">
        <v>-50.986608426906997</v>
      </c>
      <c r="K127" s="598">
        <v>0.31700315508999999</v>
      </c>
    </row>
    <row r="128" spans="1:11" ht="14.4" customHeight="1" thickBot="1" x14ac:dyDescent="0.35">
      <c r="A128" s="607" t="s">
        <v>442</v>
      </c>
      <c r="B128" s="585">
        <v>2612.9999798879599</v>
      </c>
      <c r="C128" s="585">
        <v>2907.9953799999998</v>
      </c>
      <c r="D128" s="586">
        <v>294.99540011204499</v>
      </c>
      <c r="E128" s="587">
        <v>1.1128952936780001</v>
      </c>
      <c r="F128" s="585">
        <v>3122.2322052807199</v>
      </c>
      <c r="G128" s="586">
        <v>1040.74406842691</v>
      </c>
      <c r="H128" s="588">
        <v>242.97396000000001</v>
      </c>
      <c r="I128" s="585">
        <v>989.75746000000095</v>
      </c>
      <c r="J128" s="586">
        <v>-50.986608426906997</v>
      </c>
      <c r="K128" s="589">
        <v>0.31700315508999999</v>
      </c>
    </row>
    <row r="129" spans="1:11" ht="14.4" customHeight="1" thickBot="1" x14ac:dyDescent="0.35">
      <c r="A129" s="606" t="s">
        <v>443</v>
      </c>
      <c r="B129" s="590">
        <v>7257.9894257822398</v>
      </c>
      <c r="C129" s="590">
        <v>7923.0359600000002</v>
      </c>
      <c r="D129" s="591">
        <v>665.046534217763</v>
      </c>
      <c r="E129" s="597">
        <v>1.0916295815820001</v>
      </c>
      <c r="F129" s="590">
        <v>8670.9999999998308</v>
      </c>
      <c r="G129" s="591">
        <v>2890.3333333332798</v>
      </c>
      <c r="H129" s="593">
        <v>674.44126000000006</v>
      </c>
      <c r="I129" s="590">
        <v>2747.8372399999998</v>
      </c>
      <c r="J129" s="591">
        <v>-142.496093333272</v>
      </c>
      <c r="K129" s="598">
        <v>0.31689969323</v>
      </c>
    </row>
    <row r="130" spans="1:11" ht="14.4" customHeight="1" thickBot="1" x14ac:dyDescent="0.35">
      <c r="A130" s="607" t="s">
        <v>444</v>
      </c>
      <c r="B130" s="585">
        <v>7257.9894257822398</v>
      </c>
      <c r="C130" s="585">
        <v>7923.0359600000002</v>
      </c>
      <c r="D130" s="586">
        <v>665.046534217763</v>
      </c>
      <c r="E130" s="587">
        <v>1.0916295815820001</v>
      </c>
      <c r="F130" s="585">
        <v>8670.9999999998308</v>
      </c>
      <c r="G130" s="586">
        <v>2890.3333333332798</v>
      </c>
      <c r="H130" s="588">
        <v>674.44126000000006</v>
      </c>
      <c r="I130" s="585">
        <v>2747.8372399999998</v>
      </c>
      <c r="J130" s="586">
        <v>-142.496093333272</v>
      </c>
      <c r="K130" s="589">
        <v>0.31689969323</v>
      </c>
    </row>
    <row r="131" spans="1:11" ht="14.4" customHeight="1" thickBot="1" x14ac:dyDescent="0.35">
      <c r="A131" s="605" t="s">
        <v>445</v>
      </c>
      <c r="B131" s="585">
        <v>289.99999999998403</v>
      </c>
      <c r="C131" s="585">
        <v>323.63150999999999</v>
      </c>
      <c r="D131" s="586">
        <v>33.631510000016</v>
      </c>
      <c r="E131" s="587">
        <v>1.115970724137</v>
      </c>
      <c r="F131" s="585">
        <v>346.99999999999301</v>
      </c>
      <c r="G131" s="586">
        <v>115.666666666664</v>
      </c>
      <c r="H131" s="588">
        <v>26.990960000000001</v>
      </c>
      <c r="I131" s="585">
        <v>110.06936</v>
      </c>
      <c r="J131" s="586">
        <v>-5.5973066666640001</v>
      </c>
      <c r="K131" s="589">
        <v>0.31720276657000002</v>
      </c>
    </row>
    <row r="132" spans="1:11" ht="14.4" customHeight="1" thickBot="1" x14ac:dyDescent="0.35">
      <c r="A132" s="606" t="s">
        <v>446</v>
      </c>
      <c r="B132" s="590">
        <v>289.99999999998403</v>
      </c>
      <c r="C132" s="590">
        <v>323.63150999999999</v>
      </c>
      <c r="D132" s="591">
        <v>33.631510000016</v>
      </c>
      <c r="E132" s="597">
        <v>1.115970724137</v>
      </c>
      <c r="F132" s="590">
        <v>346.99999999999301</v>
      </c>
      <c r="G132" s="591">
        <v>115.666666666664</v>
      </c>
      <c r="H132" s="593">
        <v>26.990960000000001</v>
      </c>
      <c r="I132" s="590">
        <v>110.06936</v>
      </c>
      <c r="J132" s="591">
        <v>-5.5973066666640001</v>
      </c>
      <c r="K132" s="598">
        <v>0.31720276657000002</v>
      </c>
    </row>
    <row r="133" spans="1:11" ht="14.4" customHeight="1" thickBot="1" x14ac:dyDescent="0.35">
      <c r="A133" s="607" t="s">
        <v>447</v>
      </c>
      <c r="B133" s="585">
        <v>289.99999999998403</v>
      </c>
      <c r="C133" s="585">
        <v>323.63150999999999</v>
      </c>
      <c r="D133" s="586">
        <v>33.631510000016</v>
      </c>
      <c r="E133" s="587">
        <v>1.115970724137</v>
      </c>
      <c r="F133" s="585">
        <v>346.99999999999301</v>
      </c>
      <c r="G133" s="586">
        <v>115.666666666664</v>
      </c>
      <c r="H133" s="588">
        <v>26.990960000000001</v>
      </c>
      <c r="I133" s="585">
        <v>110.06936</v>
      </c>
      <c r="J133" s="586">
        <v>-5.5973066666640001</v>
      </c>
      <c r="K133" s="589">
        <v>0.31720276657000002</v>
      </c>
    </row>
    <row r="134" spans="1:11" ht="14.4" customHeight="1" thickBot="1" x14ac:dyDescent="0.35">
      <c r="A134" s="604" t="s">
        <v>448</v>
      </c>
      <c r="B134" s="585">
        <v>0</v>
      </c>
      <c r="C134" s="585">
        <v>119.74531</v>
      </c>
      <c r="D134" s="586">
        <v>119.74531</v>
      </c>
      <c r="E134" s="595" t="s">
        <v>322</v>
      </c>
      <c r="F134" s="585">
        <v>0</v>
      </c>
      <c r="G134" s="586">
        <v>0</v>
      </c>
      <c r="H134" s="588">
        <v>13.30735</v>
      </c>
      <c r="I134" s="585">
        <v>120.61293000000001</v>
      </c>
      <c r="J134" s="586">
        <v>120.61293000000001</v>
      </c>
      <c r="K134" s="596" t="s">
        <v>322</v>
      </c>
    </row>
    <row r="135" spans="1:11" ht="14.4" customHeight="1" thickBot="1" x14ac:dyDescent="0.35">
      <c r="A135" s="605" t="s">
        <v>449</v>
      </c>
      <c r="B135" s="585">
        <v>0</v>
      </c>
      <c r="C135" s="585">
        <v>119.74531</v>
      </c>
      <c r="D135" s="586">
        <v>119.74531</v>
      </c>
      <c r="E135" s="595" t="s">
        <v>322</v>
      </c>
      <c r="F135" s="585">
        <v>0</v>
      </c>
      <c r="G135" s="586">
        <v>0</v>
      </c>
      <c r="H135" s="588">
        <v>13.30735</v>
      </c>
      <c r="I135" s="585">
        <v>120.61293000000001</v>
      </c>
      <c r="J135" s="586">
        <v>120.61293000000001</v>
      </c>
      <c r="K135" s="596" t="s">
        <v>322</v>
      </c>
    </row>
    <row r="136" spans="1:11" ht="14.4" customHeight="1" thickBot="1" x14ac:dyDescent="0.35">
      <c r="A136" s="606" t="s">
        <v>450</v>
      </c>
      <c r="B136" s="590">
        <v>0</v>
      </c>
      <c r="C136" s="590">
        <v>71.451310000000007</v>
      </c>
      <c r="D136" s="591">
        <v>71.451310000000007</v>
      </c>
      <c r="E136" s="592" t="s">
        <v>322</v>
      </c>
      <c r="F136" s="590">
        <v>0</v>
      </c>
      <c r="G136" s="591">
        <v>0</v>
      </c>
      <c r="H136" s="593">
        <v>13.30735</v>
      </c>
      <c r="I136" s="590">
        <v>117.63293</v>
      </c>
      <c r="J136" s="591">
        <v>117.63293</v>
      </c>
      <c r="K136" s="594" t="s">
        <v>322</v>
      </c>
    </row>
    <row r="137" spans="1:11" ht="14.4" customHeight="1" thickBot="1" x14ac:dyDescent="0.35">
      <c r="A137" s="607" t="s">
        <v>451</v>
      </c>
      <c r="B137" s="585">
        <v>0</v>
      </c>
      <c r="C137" s="585">
        <v>16.112290000000002</v>
      </c>
      <c r="D137" s="586">
        <v>16.112290000000002</v>
      </c>
      <c r="E137" s="595" t="s">
        <v>322</v>
      </c>
      <c r="F137" s="585">
        <v>0</v>
      </c>
      <c r="G137" s="586">
        <v>0</v>
      </c>
      <c r="H137" s="588">
        <v>0.60435000000000005</v>
      </c>
      <c r="I137" s="585">
        <v>15.36393</v>
      </c>
      <c r="J137" s="586">
        <v>15.36393</v>
      </c>
      <c r="K137" s="596" t="s">
        <v>322</v>
      </c>
    </row>
    <row r="138" spans="1:11" ht="14.4" customHeight="1" thickBot="1" x14ac:dyDescent="0.35">
      <c r="A138" s="607" t="s">
        <v>452</v>
      </c>
      <c r="B138" s="585">
        <v>0</v>
      </c>
      <c r="C138" s="585">
        <v>21.17802</v>
      </c>
      <c r="D138" s="586">
        <v>21.17802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24</v>
      </c>
      <c r="J138" s="586">
        <v>24</v>
      </c>
      <c r="K138" s="596" t="s">
        <v>322</v>
      </c>
    </row>
    <row r="139" spans="1:11" ht="14.4" customHeight="1" thickBot="1" x14ac:dyDescent="0.35">
      <c r="A139" s="607" t="s">
        <v>453</v>
      </c>
      <c r="B139" s="585">
        <v>0</v>
      </c>
      <c r="C139" s="585">
        <v>34.161000000000001</v>
      </c>
      <c r="D139" s="586">
        <v>34.161000000000001</v>
      </c>
      <c r="E139" s="595" t="s">
        <v>322</v>
      </c>
      <c r="F139" s="585">
        <v>0</v>
      </c>
      <c r="G139" s="586">
        <v>0</v>
      </c>
      <c r="H139" s="588">
        <v>12.702999999999999</v>
      </c>
      <c r="I139" s="585">
        <v>53.463999999999999</v>
      </c>
      <c r="J139" s="586">
        <v>53.463999999999999</v>
      </c>
      <c r="K139" s="596" t="s">
        <v>322</v>
      </c>
    </row>
    <row r="140" spans="1:11" ht="14.4" customHeight="1" thickBot="1" x14ac:dyDescent="0.35">
      <c r="A140" s="607" t="s">
        <v>454</v>
      </c>
      <c r="B140" s="585">
        <v>4.9406564584124654E-324</v>
      </c>
      <c r="C140" s="585">
        <v>4.9406564584124654E-324</v>
      </c>
      <c r="D140" s="586">
        <v>0</v>
      </c>
      <c r="E140" s="587">
        <v>1</v>
      </c>
      <c r="F140" s="585">
        <v>4.9406564584124654E-324</v>
      </c>
      <c r="G140" s="586">
        <v>0</v>
      </c>
      <c r="H140" s="588">
        <v>4.9406564584124654E-324</v>
      </c>
      <c r="I140" s="585">
        <v>24.805</v>
      </c>
      <c r="J140" s="586">
        <v>24.805</v>
      </c>
      <c r="K140" s="596" t="s">
        <v>328</v>
      </c>
    </row>
    <row r="141" spans="1:11" ht="14.4" customHeight="1" thickBot="1" x14ac:dyDescent="0.35">
      <c r="A141" s="606" t="s">
        <v>455</v>
      </c>
      <c r="B141" s="590">
        <v>4.9406564584124654E-324</v>
      </c>
      <c r="C141" s="590">
        <v>2.4119999999999999</v>
      </c>
      <c r="D141" s="591">
        <v>2.4119999999999999</v>
      </c>
      <c r="E141" s="592" t="s">
        <v>328</v>
      </c>
      <c r="F141" s="590">
        <v>0</v>
      </c>
      <c r="G141" s="591">
        <v>0</v>
      </c>
      <c r="H141" s="593">
        <v>4.9406564584124654E-324</v>
      </c>
      <c r="I141" s="590">
        <v>1.9762625833649862E-323</v>
      </c>
      <c r="J141" s="591">
        <v>1.9762625833649862E-323</v>
      </c>
      <c r="K141" s="594" t="s">
        <v>322</v>
      </c>
    </row>
    <row r="142" spans="1:11" ht="14.4" customHeight="1" thickBot="1" x14ac:dyDescent="0.35">
      <c r="A142" s="607" t="s">
        <v>456</v>
      </c>
      <c r="B142" s="585">
        <v>4.9406564584124654E-324</v>
      </c>
      <c r="C142" s="585">
        <v>2.4119999999999999</v>
      </c>
      <c r="D142" s="586">
        <v>2.4119999999999999</v>
      </c>
      <c r="E142" s="595" t="s">
        <v>328</v>
      </c>
      <c r="F142" s="585">
        <v>0</v>
      </c>
      <c r="G142" s="586">
        <v>0</v>
      </c>
      <c r="H142" s="588">
        <v>4.9406564584124654E-324</v>
      </c>
      <c r="I142" s="585">
        <v>1.9762625833649862E-323</v>
      </c>
      <c r="J142" s="586">
        <v>1.9762625833649862E-323</v>
      </c>
      <c r="K142" s="596" t="s">
        <v>322</v>
      </c>
    </row>
    <row r="143" spans="1:11" ht="14.4" customHeight="1" thickBot="1" x14ac:dyDescent="0.35">
      <c r="A143" s="609" t="s">
        <v>457</v>
      </c>
      <c r="B143" s="585">
        <v>0</v>
      </c>
      <c r="C143" s="585">
        <v>45.381999999999998</v>
      </c>
      <c r="D143" s="586">
        <v>45.381999999999998</v>
      </c>
      <c r="E143" s="595" t="s">
        <v>322</v>
      </c>
      <c r="F143" s="585">
        <v>0</v>
      </c>
      <c r="G143" s="586">
        <v>0</v>
      </c>
      <c r="H143" s="588">
        <v>4.9406564584124654E-324</v>
      </c>
      <c r="I143" s="585">
        <v>2.98</v>
      </c>
      <c r="J143" s="586">
        <v>2.98</v>
      </c>
      <c r="K143" s="596" t="s">
        <v>322</v>
      </c>
    </row>
    <row r="144" spans="1:11" ht="14.4" customHeight="1" thickBot="1" x14ac:dyDescent="0.35">
      <c r="A144" s="607" t="s">
        <v>458</v>
      </c>
      <c r="B144" s="585">
        <v>0</v>
      </c>
      <c r="C144" s="585">
        <v>45.381999999999998</v>
      </c>
      <c r="D144" s="586">
        <v>45.381999999999998</v>
      </c>
      <c r="E144" s="595" t="s">
        <v>322</v>
      </c>
      <c r="F144" s="585">
        <v>0</v>
      </c>
      <c r="G144" s="586">
        <v>0</v>
      </c>
      <c r="H144" s="588">
        <v>4.9406564584124654E-324</v>
      </c>
      <c r="I144" s="585">
        <v>2.98</v>
      </c>
      <c r="J144" s="586">
        <v>2.98</v>
      </c>
      <c r="K144" s="596" t="s">
        <v>322</v>
      </c>
    </row>
    <row r="145" spans="1:11" ht="14.4" customHeight="1" thickBot="1" x14ac:dyDescent="0.35">
      <c r="A145" s="609" t="s">
        <v>459</v>
      </c>
      <c r="B145" s="585">
        <v>4.9406564584124654E-324</v>
      </c>
      <c r="C145" s="585">
        <v>0.49999999999900002</v>
      </c>
      <c r="D145" s="586">
        <v>0.49999999999900002</v>
      </c>
      <c r="E145" s="595" t="s">
        <v>328</v>
      </c>
      <c r="F145" s="585">
        <v>0</v>
      </c>
      <c r="G145" s="586">
        <v>0</v>
      </c>
      <c r="H145" s="588">
        <v>4.9406564584124654E-324</v>
      </c>
      <c r="I145" s="585">
        <v>1.9762625833649862E-323</v>
      </c>
      <c r="J145" s="586">
        <v>1.9762625833649862E-323</v>
      </c>
      <c r="K145" s="596" t="s">
        <v>322</v>
      </c>
    </row>
    <row r="146" spans="1:11" ht="14.4" customHeight="1" thickBot="1" x14ac:dyDescent="0.35">
      <c r="A146" s="607" t="s">
        <v>460</v>
      </c>
      <c r="B146" s="585">
        <v>4.9406564584124654E-324</v>
      </c>
      <c r="C146" s="585">
        <v>0.49999999999900002</v>
      </c>
      <c r="D146" s="586">
        <v>0.49999999999900002</v>
      </c>
      <c r="E146" s="595" t="s">
        <v>328</v>
      </c>
      <c r="F146" s="585">
        <v>0</v>
      </c>
      <c r="G146" s="586">
        <v>0</v>
      </c>
      <c r="H146" s="588">
        <v>4.9406564584124654E-324</v>
      </c>
      <c r="I146" s="585">
        <v>1.9762625833649862E-323</v>
      </c>
      <c r="J146" s="586">
        <v>1.9762625833649862E-323</v>
      </c>
      <c r="K146" s="596" t="s">
        <v>322</v>
      </c>
    </row>
    <row r="147" spans="1:11" ht="14.4" customHeight="1" thickBot="1" x14ac:dyDescent="0.35">
      <c r="A147" s="604" t="s">
        <v>461</v>
      </c>
      <c r="B147" s="585">
        <v>1566.99999999991</v>
      </c>
      <c r="C147" s="585">
        <v>2202.7312900000002</v>
      </c>
      <c r="D147" s="586">
        <v>635.73129000008805</v>
      </c>
      <c r="E147" s="587">
        <v>1.405699610721</v>
      </c>
      <c r="F147" s="585">
        <v>2630.4743115903002</v>
      </c>
      <c r="G147" s="586">
        <v>876.82477053010098</v>
      </c>
      <c r="H147" s="588">
        <v>220.351</v>
      </c>
      <c r="I147" s="585">
        <v>878.17300000000103</v>
      </c>
      <c r="J147" s="586">
        <v>1.3482294698999999</v>
      </c>
      <c r="K147" s="589">
        <v>0.33384587567700003</v>
      </c>
    </row>
    <row r="148" spans="1:11" ht="14.4" customHeight="1" thickBot="1" x14ac:dyDescent="0.35">
      <c r="A148" s="605" t="s">
        <v>462</v>
      </c>
      <c r="B148" s="585">
        <v>1566.99999999991</v>
      </c>
      <c r="C148" s="585">
        <v>1768.143</v>
      </c>
      <c r="D148" s="586">
        <v>201.143000000087</v>
      </c>
      <c r="E148" s="587">
        <v>1.1283618379060001</v>
      </c>
      <c r="F148" s="585">
        <v>2630.4743115903002</v>
      </c>
      <c r="G148" s="586">
        <v>876.82477053010098</v>
      </c>
      <c r="H148" s="588">
        <v>220.351</v>
      </c>
      <c r="I148" s="585">
        <v>878.17300000000103</v>
      </c>
      <c r="J148" s="586">
        <v>1.3482294698999999</v>
      </c>
      <c r="K148" s="589">
        <v>0.33384587567700003</v>
      </c>
    </row>
    <row r="149" spans="1:11" ht="14.4" customHeight="1" thickBot="1" x14ac:dyDescent="0.35">
      <c r="A149" s="606" t="s">
        <v>463</v>
      </c>
      <c r="B149" s="590">
        <v>1566.99999999991</v>
      </c>
      <c r="C149" s="590">
        <v>1768.143</v>
      </c>
      <c r="D149" s="591">
        <v>201.143000000087</v>
      </c>
      <c r="E149" s="597">
        <v>1.1283618379060001</v>
      </c>
      <c r="F149" s="590">
        <v>2630.4743115903002</v>
      </c>
      <c r="G149" s="591">
        <v>876.82477053010098</v>
      </c>
      <c r="H149" s="593">
        <v>220.351</v>
      </c>
      <c r="I149" s="590">
        <v>878.17300000000103</v>
      </c>
      <c r="J149" s="591">
        <v>1.3482294698999999</v>
      </c>
      <c r="K149" s="598">
        <v>0.33384587567700003</v>
      </c>
    </row>
    <row r="150" spans="1:11" ht="14.4" customHeight="1" thickBot="1" x14ac:dyDescent="0.35">
      <c r="A150" s="607" t="s">
        <v>464</v>
      </c>
      <c r="B150" s="585">
        <v>309.999999999983</v>
      </c>
      <c r="C150" s="585">
        <v>285.25900000000001</v>
      </c>
      <c r="D150" s="586">
        <v>-24.740999999982002</v>
      </c>
      <c r="E150" s="587">
        <v>0.92019032258</v>
      </c>
      <c r="F150" s="585">
        <v>284.98867701314799</v>
      </c>
      <c r="G150" s="586">
        <v>94.996225671049004</v>
      </c>
      <c r="H150" s="588">
        <v>23.791</v>
      </c>
      <c r="I150" s="585">
        <v>95.164000000000001</v>
      </c>
      <c r="J150" s="586">
        <v>0.16777432895</v>
      </c>
      <c r="K150" s="589">
        <v>0.33392203857800001</v>
      </c>
    </row>
    <row r="151" spans="1:11" ht="14.4" customHeight="1" thickBot="1" x14ac:dyDescent="0.35">
      <c r="A151" s="607" t="s">
        <v>465</v>
      </c>
      <c r="B151" s="585">
        <v>877.99999999995202</v>
      </c>
      <c r="C151" s="585">
        <v>934.79100000000096</v>
      </c>
      <c r="D151" s="586">
        <v>56.791000000048001</v>
      </c>
      <c r="E151" s="587">
        <v>1.0646822323459999</v>
      </c>
      <c r="F151" s="585">
        <v>1233.99999999998</v>
      </c>
      <c r="G151" s="586">
        <v>411.33333333332598</v>
      </c>
      <c r="H151" s="588">
        <v>103.268</v>
      </c>
      <c r="I151" s="585">
        <v>409.83699999999999</v>
      </c>
      <c r="J151" s="586">
        <v>-1.496333333325</v>
      </c>
      <c r="K151" s="589">
        <v>0.332120745542</v>
      </c>
    </row>
    <row r="152" spans="1:11" ht="14.4" customHeight="1" thickBot="1" x14ac:dyDescent="0.35">
      <c r="A152" s="607" t="s">
        <v>466</v>
      </c>
      <c r="B152" s="585">
        <v>78.999999999994998</v>
      </c>
      <c r="C152" s="585">
        <v>79.164000000000001</v>
      </c>
      <c r="D152" s="586">
        <v>0.164000000004</v>
      </c>
      <c r="E152" s="587">
        <v>1.002075949367</v>
      </c>
      <c r="F152" s="585">
        <v>80.485671530744</v>
      </c>
      <c r="G152" s="586">
        <v>26.828557176915002</v>
      </c>
      <c r="H152" s="588">
        <v>7.0519999999999996</v>
      </c>
      <c r="I152" s="585">
        <v>28.210999999999999</v>
      </c>
      <c r="J152" s="586">
        <v>1.3824428230850001</v>
      </c>
      <c r="K152" s="589">
        <v>0.35050959336499998</v>
      </c>
    </row>
    <row r="153" spans="1:11" ht="14.4" customHeight="1" thickBot="1" x14ac:dyDescent="0.35">
      <c r="A153" s="607" t="s">
        <v>467</v>
      </c>
      <c r="B153" s="585">
        <v>4.9999999999989999</v>
      </c>
      <c r="C153" s="585">
        <v>4.3390000000000004</v>
      </c>
      <c r="D153" s="586">
        <v>-0.66099999999900005</v>
      </c>
      <c r="E153" s="587">
        <v>0.86780000000000002</v>
      </c>
      <c r="F153" s="585">
        <v>2.99996304645</v>
      </c>
      <c r="G153" s="586">
        <v>0.99998768215</v>
      </c>
      <c r="H153" s="588">
        <v>0.36299999999999999</v>
      </c>
      <c r="I153" s="585">
        <v>1.452</v>
      </c>
      <c r="J153" s="586">
        <v>0.45201231784899998</v>
      </c>
      <c r="K153" s="589">
        <v>0.48400596191200002</v>
      </c>
    </row>
    <row r="154" spans="1:11" ht="14.4" customHeight="1" thickBot="1" x14ac:dyDescent="0.35">
      <c r="A154" s="607" t="s">
        <v>468</v>
      </c>
      <c r="B154" s="585">
        <v>294.99999999998403</v>
      </c>
      <c r="C154" s="585">
        <v>464.59</v>
      </c>
      <c r="D154" s="586">
        <v>169.590000000016</v>
      </c>
      <c r="E154" s="587">
        <v>1.5748813559320001</v>
      </c>
      <c r="F154" s="585">
        <v>1027.99999999998</v>
      </c>
      <c r="G154" s="586">
        <v>342.666666666661</v>
      </c>
      <c r="H154" s="588">
        <v>85.876999999999995</v>
      </c>
      <c r="I154" s="585">
        <v>343.50900000000001</v>
      </c>
      <c r="J154" s="586">
        <v>0.84233333333899996</v>
      </c>
      <c r="K154" s="589">
        <v>0.33415272373499999</v>
      </c>
    </row>
    <row r="155" spans="1:11" ht="14.4" customHeight="1" thickBot="1" x14ac:dyDescent="0.35">
      <c r="A155" s="605" t="s">
        <v>469</v>
      </c>
      <c r="B155" s="585">
        <v>4.9406564584124654E-324</v>
      </c>
      <c r="C155" s="585">
        <v>0.82</v>
      </c>
      <c r="D155" s="586">
        <v>0.82</v>
      </c>
      <c r="E155" s="595" t="s">
        <v>328</v>
      </c>
      <c r="F155" s="585">
        <v>0</v>
      </c>
      <c r="G155" s="586">
        <v>0</v>
      </c>
      <c r="H155" s="588">
        <v>4.9406564584124654E-324</v>
      </c>
      <c r="I155" s="585">
        <v>1.9762625833649862E-323</v>
      </c>
      <c r="J155" s="586">
        <v>1.9762625833649862E-323</v>
      </c>
      <c r="K155" s="596" t="s">
        <v>322</v>
      </c>
    </row>
    <row r="156" spans="1:11" ht="14.4" customHeight="1" thickBot="1" x14ac:dyDescent="0.35">
      <c r="A156" s="606" t="s">
        <v>470</v>
      </c>
      <c r="B156" s="590">
        <v>4.9406564584124654E-324</v>
      </c>
      <c r="C156" s="590">
        <v>0.82</v>
      </c>
      <c r="D156" s="591">
        <v>0.82</v>
      </c>
      <c r="E156" s="592" t="s">
        <v>328</v>
      </c>
      <c r="F156" s="590">
        <v>0</v>
      </c>
      <c r="G156" s="591">
        <v>0</v>
      </c>
      <c r="H156" s="593">
        <v>4.9406564584124654E-324</v>
      </c>
      <c r="I156" s="590">
        <v>1.9762625833649862E-323</v>
      </c>
      <c r="J156" s="591">
        <v>1.9762625833649862E-323</v>
      </c>
      <c r="K156" s="594" t="s">
        <v>322</v>
      </c>
    </row>
    <row r="157" spans="1:11" ht="14.4" customHeight="1" thickBot="1" x14ac:dyDescent="0.35">
      <c r="A157" s="607" t="s">
        <v>471</v>
      </c>
      <c r="B157" s="585">
        <v>4.9406564584124654E-324</v>
      </c>
      <c r="C157" s="585">
        <v>0.82</v>
      </c>
      <c r="D157" s="586">
        <v>0.82</v>
      </c>
      <c r="E157" s="595" t="s">
        <v>328</v>
      </c>
      <c r="F157" s="585">
        <v>0</v>
      </c>
      <c r="G157" s="586">
        <v>0</v>
      </c>
      <c r="H157" s="588">
        <v>4.9406564584124654E-324</v>
      </c>
      <c r="I157" s="585">
        <v>1.9762625833649862E-323</v>
      </c>
      <c r="J157" s="586">
        <v>1.9762625833649862E-323</v>
      </c>
      <c r="K157" s="596" t="s">
        <v>322</v>
      </c>
    </row>
    <row r="158" spans="1:11" ht="14.4" customHeight="1" thickBot="1" x14ac:dyDescent="0.35">
      <c r="A158" s="605" t="s">
        <v>472</v>
      </c>
      <c r="B158" s="585">
        <v>0</v>
      </c>
      <c r="C158" s="585">
        <v>433.768290000001</v>
      </c>
      <c r="D158" s="586">
        <v>433.768290000001</v>
      </c>
      <c r="E158" s="595" t="s">
        <v>322</v>
      </c>
      <c r="F158" s="585">
        <v>0</v>
      </c>
      <c r="G158" s="586">
        <v>0</v>
      </c>
      <c r="H158" s="588">
        <v>4.9406564584124654E-324</v>
      </c>
      <c r="I158" s="585">
        <v>1.9762625833649862E-323</v>
      </c>
      <c r="J158" s="586">
        <v>1.9762625833649862E-323</v>
      </c>
      <c r="K158" s="596" t="s">
        <v>322</v>
      </c>
    </row>
    <row r="159" spans="1:11" ht="14.4" customHeight="1" thickBot="1" x14ac:dyDescent="0.35">
      <c r="A159" s="606" t="s">
        <v>473</v>
      </c>
      <c r="B159" s="590">
        <v>0</v>
      </c>
      <c r="C159" s="590">
        <v>42.631900000000002</v>
      </c>
      <c r="D159" s="591">
        <v>42.631900000000002</v>
      </c>
      <c r="E159" s="592" t="s">
        <v>322</v>
      </c>
      <c r="F159" s="590">
        <v>0</v>
      </c>
      <c r="G159" s="591">
        <v>0</v>
      </c>
      <c r="H159" s="593">
        <v>4.9406564584124654E-324</v>
      </c>
      <c r="I159" s="590">
        <v>1.9762625833649862E-323</v>
      </c>
      <c r="J159" s="591">
        <v>1.9762625833649862E-323</v>
      </c>
      <c r="K159" s="594" t="s">
        <v>322</v>
      </c>
    </row>
    <row r="160" spans="1:11" ht="14.4" customHeight="1" thickBot="1" x14ac:dyDescent="0.35">
      <c r="A160" s="607" t="s">
        <v>474</v>
      </c>
      <c r="B160" s="585">
        <v>0</v>
      </c>
      <c r="C160" s="585">
        <v>42.631900000000002</v>
      </c>
      <c r="D160" s="586">
        <v>42.631900000000002</v>
      </c>
      <c r="E160" s="595" t="s">
        <v>322</v>
      </c>
      <c r="F160" s="585">
        <v>0</v>
      </c>
      <c r="G160" s="586">
        <v>0</v>
      </c>
      <c r="H160" s="588">
        <v>4.9406564584124654E-324</v>
      </c>
      <c r="I160" s="585">
        <v>1.9762625833649862E-323</v>
      </c>
      <c r="J160" s="586">
        <v>1.9762625833649862E-323</v>
      </c>
      <c r="K160" s="596" t="s">
        <v>322</v>
      </c>
    </row>
    <row r="161" spans="1:11" ht="14.4" customHeight="1" thickBot="1" x14ac:dyDescent="0.35">
      <c r="A161" s="606" t="s">
        <v>475</v>
      </c>
      <c r="B161" s="590">
        <v>0</v>
      </c>
      <c r="C161" s="590">
        <v>6.5582000000000003</v>
      </c>
      <c r="D161" s="591">
        <v>6.5582000000000003</v>
      </c>
      <c r="E161" s="592" t="s">
        <v>322</v>
      </c>
      <c r="F161" s="590">
        <v>0</v>
      </c>
      <c r="G161" s="591">
        <v>0</v>
      </c>
      <c r="H161" s="593">
        <v>4.9406564584124654E-324</v>
      </c>
      <c r="I161" s="590">
        <v>1.9762625833649862E-323</v>
      </c>
      <c r="J161" s="591">
        <v>1.9762625833649862E-323</v>
      </c>
      <c r="K161" s="594" t="s">
        <v>322</v>
      </c>
    </row>
    <row r="162" spans="1:11" ht="14.4" customHeight="1" thickBot="1" x14ac:dyDescent="0.35">
      <c r="A162" s="607" t="s">
        <v>476</v>
      </c>
      <c r="B162" s="585">
        <v>0</v>
      </c>
      <c r="C162" s="585">
        <v>1.0164</v>
      </c>
      <c r="D162" s="586">
        <v>1.0164</v>
      </c>
      <c r="E162" s="595" t="s">
        <v>322</v>
      </c>
      <c r="F162" s="585">
        <v>0</v>
      </c>
      <c r="G162" s="586">
        <v>0</v>
      </c>
      <c r="H162" s="588">
        <v>4.9406564584124654E-324</v>
      </c>
      <c r="I162" s="585">
        <v>1.9762625833649862E-323</v>
      </c>
      <c r="J162" s="586">
        <v>1.9762625833649862E-323</v>
      </c>
      <c r="K162" s="596" t="s">
        <v>322</v>
      </c>
    </row>
    <row r="163" spans="1:11" ht="14.4" customHeight="1" thickBot="1" x14ac:dyDescent="0.35">
      <c r="A163" s="607" t="s">
        <v>477</v>
      </c>
      <c r="B163" s="585">
        <v>0</v>
      </c>
      <c r="C163" s="585">
        <v>3.5089999999999999</v>
      </c>
      <c r="D163" s="586">
        <v>3.5089999999999999</v>
      </c>
      <c r="E163" s="595" t="s">
        <v>322</v>
      </c>
      <c r="F163" s="585">
        <v>0</v>
      </c>
      <c r="G163" s="586">
        <v>0</v>
      </c>
      <c r="H163" s="588">
        <v>4.9406564584124654E-324</v>
      </c>
      <c r="I163" s="585">
        <v>1.9762625833649862E-323</v>
      </c>
      <c r="J163" s="586">
        <v>1.9762625833649862E-323</v>
      </c>
      <c r="K163" s="596" t="s">
        <v>322</v>
      </c>
    </row>
    <row r="164" spans="1:11" ht="14.4" customHeight="1" thickBot="1" x14ac:dyDescent="0.35">
      <c r="A164" s="607" t="s">
        <v>478</v>
      </c>
      <c r="B164" s="585">
        <v>4.9406564584124654E-324</v>
      </c>
      <c r="C164" s="585">
        <v>2.0327999999999999</v>
      </c>
      <c r="D164" s="586">
        <v>2.0327999999999999</v>
      </c>
      <c r="E164" s="595" t="s">
        <v>328</v>
      </c>
      <c r="F164" s="585">
        <v>0</v>
      </c>
      <c r="G164" s="586">
        <v>0</v>
      </c>
      <c r="H164" s="588">
        <v>4.9406564584124654E-324</v>
      </c>
      <c r="I164" s="585">
        <v>1.9762625833649862E-323</v>
      </c>
      <c r="J164" s="586">
        <v>1.9762625833649862E-323</v>
      </c>
      <c r="K164" s="596" t="s">
        <v>322</v>
      </c>
    </row>
    <row r="165" spans="1:11" ht="14.4" customHeight="1" thickBot="1" x14ac:dyDescent="0.35">
      <c r="A165" s="606" t="s">
        <v>479</v>
      </c>
      <c r="B165" s="590">
        <v>0</v>
      </c>
      <c r="C165" s="590">
        <v>372.36619000000098</v>
      </c>
      <c r="D165" s="591">
        <v>372.36619000000098</v>
      </c>
      <c r="E165" s="592" t="s">
        <v>322</v>
      </c>
      <c r="F165" s="590">
        <v>0</v>
      </c>
      <c r="G165" s="591">
        <v>0</v>
      </c>
      <c r="H165" s="593">
        <v>4.9406564584124654E-324</v>
      </c>
      <c r="I165" s="590">
        <v>1.9762625833649862E-323</v>
      </c>
      <c r="J165" s="591">
        <v>1.9762625833649862E-323</v>
      </c>
      <c r="K165" s="594" t="s">
        <v>322</v>
      </c>
    </row>
    <row r="166" spans="1:11" ht="14.4" customHeight="1" thickBot="1" x14ac:dyDescent="0.35">
      <c r="A166" s="607" t="s">
        <v>480</v>
      </c>
      <c r="B166" s="585">
        <v>0</v>
      </c>
      <c r="C166" s="585">
        <v>372.36619000000098</v>
      </c>
      <c r="D166" s="586">
        <v>372.36619000000098</v>
      </c>
      <c r="E166" s="595" t="s">
        <v>322</v>
      </c>
      <c r="F166" s="585">
        <v>0</v>
      </c>
      <c r="G166" s="586">
        <v>0</v>
      </c>
      <c r="H166" s="588">
        <v>4.9406564584124654E-324</v>
      </c>
      <c r="I166" s="585">
        <v>1.9762625833649862E-323</v>
      </c>
      <c r="J166" s="586">
        <v>1.9762625833649862E-323</v>
      </c>
      <c r="K166" s="596" t="s">
        <v>322</v>
      </c>
    </row>
    <row r="167" spans="1:11" ht="14.4" customHeight="1" thickBot="1" x14ac:dyDescent="0.35">
      <c r="A167" s="606" t="s">
        <v>481</v>
      </c>
      <c r="B167" s="590">
        <v>4.9406564584124654E-324</v>
      </c>
      <c r="C167" s="590">
        <v>12.212</v>
      </c>
      <c r="D167" s="591">
        <v>12.212</v>
      </c>
      <c r="E167" s="592" t="s">
        <v>328</v>
      </c>
      <c r="F167" s="590">
        <v>0</v>
      </c>
      <c r="G167" s="591">
        <v>0</v>
      </c>
      <c r="H167" s="593">
        <v>4.9406564584124654E-324</v>
      </c>
      <c r="I167" s="590">
        <v>1.9762625833649862E-323</v>
      </c>
      <c r="J167" s="591">
        <v>1.9762625833649862E-323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4.9406564584124654E-324</v>
      </c>
      <c r="C168" s="585">
        <v>12.212</v>
      </c>
      <c r="D168" s="586">
        <v>12.212</v>
      </c>
      <c r="E168" s="595" t="s">
        <v>328</v>
      </c>
      <c r="F168" s="585">
        <v>0</v>
      </c>
      <c r="G168" s="586">
        <v>0</v>
      </c>
      <c r="H168" s="588">
        <v>4.9406564584124654E-324</v>
      </c>
      <c r="I168" s="585">
        <v>1.9762625833649862E-323</v>
      </c>
      <c r="J168" s="586">
        <v>1.9762625833649862E-323</v>
      </c>
      <c r="K168" s="596" t="s">
        <v>322</v>
      </c>
    </row>
    <row r="169" spans="1:11" ht="14.4" customHeight="1" thickBot="1" x14ac:dyDescent="0.35">
      <c r="A169" s="604" t="s">
        <v>483</v>
      </c>
      <c r="B169" s="585">
        <v>0</v>
      </c>
      <c r="C169" s="585">
        <v>2.76261</v>
      </c>
      <c r="D169" s="586">
        <v>2.76261</v>
      </c>
      <c r="E169" s="595" t="s">
        <v>322</v>
      </c>
      <c r="F169" s="585">
        <v>0</v>
      </c>
      <c r="G169" s="586">
        <v>0</v>
      </c>
      <c r="H169" s="588">
        <v>4.9406564584124654E-324</v>
      </c>
      <c r="I169" s="585">
        <v>1.9762625833649862E-323</v>
      </c>
      <c r="J169" s="586">
        <v>1.9762625833649862E-323</v>
      </c>
      <c r="K169" s="596" t="s">
        <v>322</v>
      </c>
    </row>
    <row r="170" spans="1:11" ht="14.4" customHeight="1" thickBot="1" x14ac:dyDescent="0.35">
      <c r="A170" s="605" t="s">
        <v>484</v>
      </c>
      <c r="B170" s="585">
        <v>0</v>
      </c>
      <c r="C170" s="585">
        <v>2.76261</v>
      </c>
      <c r="D170" s="586">
        <v>2.76261</v>
      </c>
      <c r="E170" s="595" t="s">
        <v>322</v>
      </c>
      <c r="F170" s="585">
        <v>0</v>
      </c>
      <c r="G170" s="586">
        <v>0</v>
      </c>
      <c r="H170" s="588">
        <v>4.9406564584124654E-324</v>
      </c>
      <c r="I170" s="585">
        <v>1.9762625833649862E-323</v>
      </c>
      <c r="J170" s="586">
        <v>1.9762625833649862E-323</v>
      </c>
      <c r="K170" s="596" t="s">
        <v>322</v>
      </c>
    </row>
    <row r="171" spans="1:11" ht="14.4" customHeight="1" thickBot="1" x14ac:dyDescent="0.35">
      <c r="A171" s="606" t="s">
        <v>485</v>
      </c>
      <c r="B171" s="590">
        <v>0</v>
      </c>
      <c r="C171" s="590">
        <v>2.76261</v>
      </c>
      <c r="D171" s="591">
        <v>2.76261</v>
      </c>
      <c r="E171" s="592" t="s">
        <v>322</v>
      </c>
      <c r="F171" s="590">
        <v>0</v>
      </c>
      <c r="G171" s="591">
        <v>0</v>
      </c>
      <c r="H171" s="593">
        <v>4.9406564584124654E-324</v>
      </c>
      <c r="I171" s="590">
        <v>1.9762625833649862E-323</v>
      </c>
      <c r="J171" s="591">
        <v>1.9762625833649862E-323</v>
      </c>
      <c r="K171" s="594" t="s">
        <v>322</v>
      </c>
    </row>
    <row r="172" spans="1:11" ht="14.4" customHeight="1" thickBot="1" x14ac:dyDescent="0.35">
      <c r="A172" s="607" t="s">
        <v>486</v>
      </c>
      <c r="B172" s="585">
        <v>0</v>
      </c>
      <c r="C172" s="585">
        <v>2.76261</v>
      </c>
      <c r="D172" s="586">
        <v>2.76261</v>
      </c>
      <c r="E172" s="595" t="s">
        <v>322</v>
      </c>
      <c r="F172" s="585">
        <v>0</v>
      </c>
      <c r="G172" s="586">
        <v>0</v>
      </c>
      <c r="H172" s="588">
        <v>4.9406564584124654E-324</v>
      </c>
      <c r="I172" s="585">
        <v>1.9762625833649862E-323</v>
      </c>
      <c r="J172" s="586">
        <v>1.9762625833649862E-323</v>
      </c>
      <c r="K172" s="596" t="s">
        <v>322</v>
      </c>
    </row>
    <row r="173" spans="1:11" ht="14.4" customHeight="1" thickBot="1" x14ac:dyDescent="0.35">
      <c r="A173" s="603" t="s">
        <v>487</v>
      </c>
      <c r="B173" s="585">
        <v>88451.167735449199</v>
      </c>
      <c r="C173" s="585">
        <v>93572.715190000003</v>
      </c>
      <c r="D173" s="586">
        <v>5121.5474545507504</v>
      </c>
      <c r="E173" s="587">
        <v>1.0579025419970001</v>
      </c>
      <c r="F173" s="585">
        <v>100393.317817381</v>
      </c>
      <c r="G173" s="586">
        <v>33464.4392724602</v>
      </c>
      <c r="H173" s="588">
        <v>11247.041869999999</v>
      </c>
      <c r="I173" s="585">
        <v>35280.143470000003</v>
      </c>
      <c r="J173" s="586">
        <v>1815.7041975397699</v>
      </c>
      <c r="K173" s="589">
        <v>0.35141924021400001</v>
      </c>
    </row>
    <row r="174" spans="1:11" ht="14.4" customHeight="1" thickBot="1" x14ac:dyDescent="0.35">
      <c r="A174" s="604" t="s">
        <v>488</v>
      </c>
      <c r="B174" s="585">
        <v>87011.576492495296</v>
      </c>
      <c r="C174" s="585">
        <v>92220.157569999996</v>
      </c>
      <c r="D174" s="586">
        <v>5208.5810775046803</v>
      </c>
      <c r="E174" s="587">
        <v>1.0598607827540001</v>
      </c>
      <c r="F174" s="585">
        <v>100382.34574429999</v>
      </c>
      <c r="G174" s="586">
        <v>33460.781914766601</v>
      </c>
      <c r="H174" s="588">
        <v>11165.74115</v>
      </c>
      <c r="I174" s="585">
        <v>35181.396540000002</v>
      </c>
      <c r="J174" s="586">
        <v>1720.6146252334399</v>
      </c>
      <c r="K174" s="589">
        <v>0.35047394319300001</v>
      </c>
    </row>
    <row r="175" spans="1:11" ht="14.4" customHeight="1" thickBot="1" x14ac:dyDescent="0.35">
      <c r="A175" s="605" t="s">
        <v>489</v>
      </c>
      <c r="B175" s="585">
        <v>87011.576492495296</v>
      </c>
      <c r="C175" s="585">
        <v>92220.157569999996</v>
      </c>
      <c r="D175" s="586">
        <v>5208.5810775046803</v>
      </c>
      <c r="E175" s="587">
        <v>1.0598607827540001</v>
      </c>
      <c r="F175" s="585">
        <v>100382.34574429999</v>
      </c>
      <c r="G175" s="586">
        <v>33460.781914766601</v>
      </c>
      <c r="H175" s="588">
        <v>11165.74115</v>
      </c>
      <c r="I175" s="585">
        <v>35181.396540000002</v>
      </c>
      <c r="J175" s="586">
        <v>1720.6146252334399</v>
      </c>
      <c r="K175" s="589">
        <v>0.35047394319300001</v>
      </c>
    </row>
    <row r="176" spans="1:11" ht="14.4" customHeight="1" thickBot="1" x14ac:dyDescent="0.35">
      <c r="A176" s="606" t="s">
        <v>490</v>
      </c>
      <c r="B176" s="590">
        <v>398.577236741121</v>
      </c>
      <c r="C176" s="590">
        <v>339.67036999999999</v>
      </c>
      <c r="D176" s="591">
        <v>-58.906866741121</v>
      </c>
      <c r="E176" s="597">
        <v>0.85220714754600002</v>
      </c>
      <c r="F176" s="590">
        <v>335.34598472314701</v>
      </c>
      <c r="G176" s="591">
        <v>111.781994907716</v>
      </c>
      <c r="H176" s="593">
        <v>26.472259999999999</v>
      </c>
      <c r="I176" s="590">
        <v>197.36001999999999</v>
      </c>
      <c r="J176" s="591">
        <v>85.578025092283994</v>
      </c>
      <c r="K176" s="598">
        <v>0.58852656358099997</v>
      </c>
    </row>
    <row r="177" spans="1:11" ht="14.4" customHeight="1" thickBot="1" x14ac:dyDescent="0.35">
      <c r="A177" s="607" t="s">
        <v>491</v>
      </c>
      <c r="B177" s="585">
        <v>17.199592100846001</v>
      </c>
      <c r="C177" s="585">
        <v>21.786860000000001</v>
      </c>
      <c r="D177" s="586">
        <v>4.5872678991529998</v>
      </c>
      <c r="E177" s="587">
        <v>1.26670794704</v>
      </c>
      <c r="F177" s="585">
        <v>24.124736663042999</v>
      </c>
      <c r="G177" s="586">
        <v>8.0415788876810002</v>
      </c>
      <c r="H177" s="588">
        <v>1.2238599999999999</v>
      </c>
      <c r="I177" s="585">
        <v>3.17855</v>
      </c>
      <c r="J177" s="586">
        <v>-4.8630288876809997</v>
      </c>
      <c r="K177" s="589">
        <v>0.13175480604799999</v>
      </c>
    </row>
    <row r="178" spans="1:11" ht="14.4" customHeight="1" thickBot="1" x14ac:dyDescent="0.35">
      <c r="A178" s="607" t="s">
        <v>492</v>
      </c>
      <c r="B178" s="585">
        <v>1.908137466795</v>
      </c>
      <c r="C178" s="585">
        <v>0.56086000000000003</v>
      </c>
      <c r="D178" s="586">
        <v>-1.347277466795</v>
      </c>
      <c r="E178" s="587">
        <v>0.29393060497899998</v>
      </c>
      <c r="F178" s="585">
        <v>0.59605205100900005</v>
      </c>
      <c r="G178" s="586">
        <v>0.19868401700300001</v>
      </c>
      <c r="H178" s="588">
        <v>4.9406564584124654E-324</v>
      </c>
      <c r="I178" s="585">
        <v>1.9762625833649862E-323</v>
      </c>
      <c r="J178" s="586">
        <v>-0.19868401700300001</v>
      </c>
      <c r="K178" s="589">
        <v>3.4584595208887258E-323</v>
      </c>
    </row>
    <row r="179" spans="1:11" ht="14.4" customHeight="1" thickBot="1" x14ac:dyDescent="0.35">
      <c r="A179" s="607" t="s">
        <v>493</v>
      </c>
      <c r="B179" s="585">
        <v>241.86254851602899</v>
      </c>
      <c r="C179" s="585">
        <v>206.26742999999999</v>
      </c>
      <c r="D179" s="586">
        <v>-35.595118516028997</v>
      </c>
      <c r="E179" s="587">
        <v>0.85282914310400004</v>
      </c>
      <c r="F179" s="585">
        <v>203.30842679171701</v>
      </c>
      <c r="G179" s="586">
        <v>67.769475597238994</v>
      </c>
      <c r="H179" s="588">
        <v>15.3048</v>
      </c>
      <c r="I179" s="585">
        <v>54.26182</v>
      </c>
      <c r="J179" s="586">
        <v>-13.507655597238999</v>
      </c>
      <c r="K179" s="589">
        <v>0.266894102011</v>
      </c>
    </row>
    <row r="180" spans="1:11" ht="14.4" customHeight="1" thickBot="1" x14ac:dyDescent="0.35">
      <c r="A180" s="607" t="s">
        <v>494</v>
      </c>
      <c r="B180" s="585">
        <v>47.493888214301002</v>
      </c>
      <c r="C180" s="585">
        <v>80.513630000000006</v>
      </c>
      <c r="D180" s="586">
        <v>33.019741785698002</v>
      </c>
      <c r="E180" s="587">
        <v>1.695241914848</v>
      </c>
      <c r="F180" s="585">
        <v>93.643843212590994</v>
      </c>
      <c r="G180" s="586">
        <v>31.214614404197</v>
      </c>
      <c r="H180" s="588">
        <v>1.0636000000000001</v>
      </c>
      <c r="I180" s="585">
        <v>121.37316</v>
      </c>
      <c r="J180" s="586">
        <v>90.158545595801996</v>
      </c>
      <c r="K180" s="589">
        <v>1.2961146812869999</v>
      </c>
    </row>
    <row r="181" spans="1:11" ht="14.4" customHeight="1" thickBot="1" x14ac:dyDescent="0.35">
      <c r="A181" s="607" t="s">
        <v>495</v>
      </c>
      <c r="B181" s="585">
        <v>81.742327329437003</v>
      </c>
      <c r="C181" s="585">
        <v>12.59759</v>
      </c>
      <c r="D181" s="586">
        <v>-69.144737329437007</v>
      </c>
      <c r="E181" s="587">
        <v>0.15411342460499999</v>
      </c>
      <c r="F181" s="585">
        <v>13.672926004784999</v>
      </c>
      <c r="G181" s="586">
        <v>4.5576420015950001</v>
      </c>
      <c r="H181" s="588">
        <v>8.8800000000000008</v>
      </c>
      <c r="I181" s="585">
        <v>18.546489999999999</v>
      </c>
      <c r="J181" s="586">
        <v>13.988847998404999</v>
      </c>
      <c r="K181" s="589">
        <v>1.356438994368</v>
      </c>
    </row>
    <row r="182" spans="1:11" ht="14.4" customHeight="1" thickBot="1" x14ac:dyDescent="0.35">
      <c r="A182" s="607" t="s">
        <v>496</v>
      </c>
      <c r="B182" s="585">
        <v>6.6547785034959999</v>
      </c>
      <c r="C182" s="585">
        <v>17.943999999999999</v>
      </c>
      <c r="D182" s="586">
        <v>11.289221496504</v>
      </c>
      <c r="E182" s="587">
        <v>2.6964083012789999</v>
      </c>
      <c r="F182" s="585">
        <v>0</v>
      </c>
      <c r="G182" s="586">
        <v>0</v>
      </c>
      <c r="H182" s="588">
        <v>4.9406564584124654E-324</v>
      </c>
      <c r="I182" s="585">
        <v>1.9762625833649862E-323</v>
      </c>
      <c r="J182" s="586">
        <v>1.9762625833649862E-323</v>
      </c>
      <c r="K182" s="596" t="s">
        <v>322</v>
      </c>
    </row>
    <row r="183" spans="1:11" ht="14.4" customHeight="1" thickBot="1" x14ac:dyDescent="0.35">
      <c r="A183" s="606" t="s">
        <v>497</v>
      </c>
      <c r="B183" s="590">
        <v>72.001004262251996</v>
      </c>
      <c r="C183" s="590">
        <v>53.014209999999999</v>
      </c>
      <c r="D183" s="591">
        <v>-18.986794262252001</v>
      </c>
      <c r="E183" s="597">
        <v>0.73629820226999998</v>
      </c>
      <c r="F183" s="590">
        <v>0</v>
      </c>
      <c r="G183" s="591">
        <v>0</v>
      </c>
      <c r="H183" s="593">
        <v>68.245310000000003</v>
      </c>
      <c r="I183" s="590">
        <v>80.045069999999996</v>
      </c>
      <c r="J183" s="591">
        <v>80.045069999999996</v>
      </c>
      <c r="K183" s="594" t="s">
        <v>322</v>
      </c>
    </row>
    <row r="184" spans="1:11" ht="14.4" customHeight="1" thickBot="1" x14ac:dyDescent="0.35">
      <c r="A184" s="607" t="s">
        <v>498</v>
      </c>
      <c r="B184" s="585">
        <v>4.9406564584124654E-324</v>
      </c>
      <c r="C184" s="585">
        <v>4.9406564584124654E-324</v>
      </c>
      <c r="D184" s="586">
        <v>0</v>
      </c>
      <c r="E184" s="587">
        <v>1</v>
      </c>
      <c r="F184" s="585">
        <v>4.9406564584124654E-324</v>
      </c>
      <c r="G184" s="586">
        <v>0</v>
      </c>
      <c r="H184" s="588">
        <v>2.6200000000000001E-2</v>
      </c>
      <c r="I184" s="585">
        <v>2.6200000000000001E-2</v>
      </c>
      <c r="J184" s="586">
        <v>2.6200000000000001E-2</v>
      </c>
      <c r="K184" s="596" t="s">
        <v>328</v>
      </c>
    </row>
    <row r="185" spans="1:11" ht="14.4" customHeight="1" thickBot="1" x14ac:dyDescent="0.35">
      <c r="A185" s="607" t="s">
        <v>499</v>
      </c>
      <c r="B185" s="585">
        <v>72.001004262251996</v>
      </c>
      <c r="C185" s="585">
        <v>49.914369999999998</v>
      </c>
      <c r="D185" s="586">
        <v>-22.086634262252002</v>
      </c>
      <c r="E185" s="587">
        <v>0.69324546943999998</v>
      </c>
      <c r="F185" s="585">
        <v>0</v>
      </c>
      <c r="G185" s="586">
        <v>0</v>
      </c>
      <c r="H185" s="588">
        <v>57.226610000000001</v>
      </c>
      <c r="I185" s="585">
        <v>67.941770000000005</v>
      </c>
      <c r="J185" s="586">
        <v>67.941770000000005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3.0998399999999999</v>
      </c>
      <c r="D186" s="586">
        <v>3.0998399999999999</v>
      </c>
      <c r="E186" s="595" t="s">
        <v>322</v>
      </c>
      <c r="F186" s="585">
        <v>0</v>
      </c>
      <c r="G186" s="586">
        <v>0</v>
      </c>
      <c r="H186" s="588">
        <v>10.9925</v>
      </c>
      <c r="I186" s="585">
        <v>12.0771</v>
      </c>
      <c r="J186" s="586">
        <v>12.0771</v>
      </c>
      <c r="K186" s="596" t="s">
        <v>322</v>
      </c>
    </row>
    <row r="187" spans="1:11" ht="14.4" customHeight="1" thickBot="1" x14ac:dyDescent="0.35">
      <c r="A187" s="606" t="s">
        <v>501</v>
      </c>
      <c r="B187" s="590">
        <v>56.998535209243002</v>
      </c>
      <c r="C187" s="590">
        <v>27.858779999999999</v>
      </c>
      <c r="D187" s="591">
        <v>-29.139755209242999</v>
      </c>
      <c r="E187" s="597">
        <v>0.48876308659000001</v>
      </c>
      <c r="F187" s="590">
        <v>35.999759576491002</v>
      </c>
      <c r="G187" s="591">
        <v>11.999919858829999</v>
      </c>
      <c r="H187" s="593">
        <v>43.8474</v>
      </c>
      <c r="I187" s="590">
        <v>53.947699999999998</v>
      </c>
      <c r="J187" s="591">
        <v>41.947780141168998</v>
      </c>
      <c r="K187" s="598">
        <v>1.498557230232</v>
      </c>
    </row>
    <row r="188" spans="1:11" ht="14.4" customHeight="1" thickBot="1" x14ac:dyDescent="0.35">
      <c r="A188" s="607" t="s">
        <v>502</v>
      </c>
      <c r="B188" s="585">
        <v>54.998139473865002</v>
      </c>
      <c r="C188" s="585">
        <v>25.781040000000001</v>
      </c>
      <c r="D188" s="586">
        <v>-29.217099473865002</v>
      </c>
      <c r="E188" s="587">
        <v>0.46876203898199997</v>
      </c>
      <c r="F188" s="585">
        <v>35.999759576491002</v>
      </c>
      <c r="G188" s="586">
        <v>11.999919858829999</v>
      </c>
      <c r="H188" s="588">
        <v>10.157999999999999</v>
      </c>
      <c r="I188" s="585">
        <v>10.792400000000001</v>
      </c>
      <c r="J188" s="586">
        <v>-1.20751985883</v>
      </c>
      <c r="K188" s="589">
        <v>0.29979089102099998</v>
      </c>
    </row>
    <row r="189" spans="1:11" ht="14.4" customHeight="1" thickBot="1" x14ac:dyDescent="0.35">
      <c r="A189" s="607" t="s">
        <v>503</v>
      </c>
      <c r="B189" s="585">
        <v>2.000395735378</v>
      </c>
      <c r="C189" s="585">
        <v>2.0777399999999999</v>
      </c>
      <c r="D189" s="586">
        <v>7.7344264620999997E-2</v>
      </c>
      <c r="E189" s="587">
        <v>1.0386644818590001</v>
      </c>
      <c r="F189" s="585">
        <v>0</v>
      </c>
      <c r="G189" s="586">
        <v>0</v>
      </c>
      <c r="H189" s="588">
        <v>33.689399999999999</v>
      </c>
      <c r="I189" s="585">
        <v>43.155299999999997</v>
      </c>
      <c r="J189" s="586">
        <v>43.155299999999997</v>
      </c>
      <c r="K189" s="596" t="s">
        <v>322</v>
      </c>
    </row>
    <row r="190" spans="1:11" ht="14.4" customHeight="1" thickBot="1" x14ac:dyDescent="0.35">
      <c r="A190" s="606" t="s">
        <v>504</v>
      </c>
      <c r="B190" s="590">
        <v>0</v>
      </c>
      <c r="C190" s="590">
        <v>-46.647120000000001</v>
      </c>
      <c r="D190" s="591">
        <v>-46.647120000000001</v>
      </c>
      <c r="E190" s="592" t="s">
        <v>322</v>
      </c>
      <c r="F190" s="590">
        <v>0</v>
      </c>
      <c r="G190" s="591">
        <v>0</v>
      </c>
      <c r="H190" s="593">
        <v>4.9406564584124654E-324</v>
      </c>
      <c r="I190" s="590">
        <v>1.9762625833649862E-323</v>
      </c>
      <c r="J190" s="591">
        <v>1.9762625833649862E-323</v>
      </c>
      <c r="K190" s="594" t="s">
        <v>322</v>
      </c>
    </row>
    <row r="191" spans="1:11" ht="14.4" customHeight="1" thickBot="1" x14ac:dyDescent="0.35">
      <c r="A191" s="607" t="s">
        <v>505</v>
      </c>
      <c r="B191" s="585">
        <v>4.9406564584124654E-324</v>
      </c>
      <c r="C191" s="585">
        <v>-46.647120000000001</v>
      </c>
      <c r="D191" s="586">
        <v>-46.647120000000001</v>
      </c>
      <c r="E191" s="595" t="s">
        <v>328</v>
      </c>
      <c r="F191" s="585">
        <v>0</v>
      </c>
      <c r="G191" s="586">
        <v>0</v>
      </c>
      <c r="H191" s="588">
        <v>4.9406564584124654E-324</v>
      </c>
      <c r="I191" s="585">
        <v>1.9762625833649862E-323</v>
      </c>
      <c r="J191" s="586">
        <v>1.9762625833649862E-323</v>
      </c>
      <c r="K191" s="596" t="s">
        <v>322</v>
      </c>
    </row>
    <row r="192" spans="1:11" ht="14.4" customHeight="1" thickBot="1" x14ac:dyDescent="0.35">
      <c r="A192" s="606" t="s">
        <v>506</v>
      </c>
      <c r="B192" s="590">
        <v>86483.999716282706</v>
      </c>
      <c r="C192" s="590">
        <v>89344.329989999998</v>
      </c>
      <c r="D192" s="591">
        <v>2860.3302737173199</v>
      </c>
      <c r="E192" s="597">
        <v>1.033073519762</v>
      </c>
      <c r="F192" s="590">
        <v>100011</v>
      </c>
      <c r="G192" s="591">
        <v>33337</v>
      </c>
      <c r="H192" s="593">
        <v>11027.17618</v>
      </c>
      <c r="I192" s="590">
        <v>34635.112679999998</v>
      </c>
      <c r="J192" s="591">
        <v>1298.1126799999799</v>
      </c>
      <c r="K192" s="598">
        <v>0.34631303236599997</v>
      </c>
    </row>
    <row r="193" spans="1:11" ht="14.4" customHeight="1" thickBot="1" x14ac:dyDescent="0.35">
      <c r="A193" s="607" t="s">
        <v>507</v>
      </c>
      <c r="B193" s="585">
        <v>48678.999853244903</v>
      </c>
      <c r="C193" s="585">
        <v>45213.062330000001</v>
      </c>
      <c r="D193" s="586">
        <v>-3465.9375232448601</v>
      </c>
      <c r="E193" s="587">
        <v>0.92880014926900001</v>
      </c>
      <c r="F193" s="585">
        <v>53721</v>
      </c>
      <c r="G193" s="586">
        <v>17907</v>
      </c>
      <c r="H193" s="588">
        <v>5743.9183999999996</v>
      </c>
      <c r="I193" s="585">
        <v>16229.19342</v>
      </c>
      <c r="J193" s="586">
        <v>-1677.8065800000099</v>
      </c>
      <c r="K193" s="589">
        <v>0.30210147651699998</v>
      </c>
    </row>
    <row r="194" spans="1:11" ht="14.4" customHeight="1" thickBot="1" x14ac:dyDescent="0.35">
      <c r="A194" s="607" t="s">
        <v>508</v>
      </c>
      <c r="B194" s="585">
        <v>37804.999863037803</v>
      </c>
      <c r="C194" s="585">
        <v>44131.267659999998</v>
      </c>
      <c r="D194" s="586">
        <v>6326.26779696217</v>
      </c>
      <c r="E194" s="587">
        <v>1.1673394476879999</v>
      </c>
      <c r="F194" s="585">
        <v>46290</v>
      </c>
      <c r="G194" s="586">
        <v>15430</v>
      </c>
      <c r="H194" s="588">
        <v>5283.2577799999999</v>
      </c>
      <c r="I194" s="585">
        <v>18405.919259999999</v>
      </c>
      <c r="J194" s="586">
        <v>2975.9192600000001</v>
      </c>
      <c r="K194" s="589">
        <v>0.39762193259799999</v>
      </c>
    </row>
    <row r="195" spans="1:11" ht="14.4" customHeight="1" thickBot="1" x14ac:dyDescent="0.35">
      <c r="A195" s="606" t="s">
        <v>509</v>
      </c>
      <c r="B195" s="590">
        <v>0</v>
      </c>
      <c r="C195" s="590">
        <v>2501.9313400000001</v>
      </c>
      <c r="D195" s="591">
        <v>2501.9313400000001</v>
      </c>
      <c r="E195" s="592" t="s">
        <v>322</v>
      </c>
      <c r="F195" s="590">
        <v>0</v>
      </c>
      <c r="G195" s="591">
        <v>0</v>
      </c>
      <c r="H195" s="593">
        <v>4.9406564584124654E-324</v>
      </c>
      <c r="I195" s="590">
        <v>214.93107000000001</v>
      </c>
      <c r="J195" s="591">
        <v>214.93107000000001</v>
      </c>
      <c r="K195" s="594" t="s">
        <v>322</v>
      </c>
    </row>
    <row r="196" spans="1:11" ht="14.4" customHeight="1" thickBot="1" x14ac:dyDescent="0.35">
      <c r="A196" s="607" t="s">
        <v>510</v>
      </c>
      <c r="B196" s="585">
        <v>4.9406564584124654E-324</v>
      </c>
      <c r="C196" s="585">
        <v>1689.1268600000001</v>
      </c>
      <c r="D196" s="586">
        <v>1689.1268600000001</v>
      </c>
      <c r="E196" s="595" t="s">
        <v>328</v>
      </c>
      <c r="F196" s="585">
        <v>0</v>
      </c>
      <c r="G196" s="586">
        <v>0</v>
      </c>
      <c r="H196" s="588">
        <v>4.9406564584124654E-324</v>
      </c>
      <c r="I196" s="585">
        <v>125.21814000000001</v>
      </c>
      <c r="J196" s="586">
        <v>125.21814000000001</v>
      </c>
      <c r="K196" s="596" t="s">
        <v>322</v>
      </c>
    </row>
    <row r="197" spans="1:11" ht="14.4" customHeight="1" thickBot="1" x14ac:dyDescent="0.35">
      <c r="A197" s="607" t="s">
        <v>511</v>
      </c>
      <c r="B197" s="585">
        <v>0</v>
      </c>
      <c r="C197" s="585">
        <v>812.80448000000001</v>
      </c>
      <c r="D197" s="586">
        <v>812.80448000000001</v>
      </c>
      <c r="E197" s="595" t="s">
        <v>322</v>
      </c>
      <c r="F197" s="585">
        <v>0</v>
      </c>
      <c r="G197" s="586">
        <v>0</v>
      </c>
      <c r="H197" s="588">
        <v>4.9406564584124654E-324</v>
      </c>
      <c r="I197" s="585">
        <v>89.71293</v>
      </c>
      <c r="J197" s="586">
        <v>89.71293</v>
      </c>
      <c r="K197" s="596" t="s">
        <v>322</v>
      </c>
    </row>
    <row r="198" spans="1:11" ht="14.4" customHeight="1" thickBot="1" x14ac:dyDescent="0.35">
      <c r="A198" s="604" t="s">
        <v>512</v>
      </c>
      <c r="B198" s="585">
        <v>1439.5912429539601</v>
      </c>
      <c r="C198" s="585">
        <v>1352.55762</v>
      </c>
      <c r="D198" s="586">
        <v>-87.033622953958997</v>
      </c>
      <c r="E198" s="587">
        <v>0.93954282274199996</v>
      </c>
      <c r="F198" s="585">
        <v>10.97207308103</v>
      </c>
      <c r="G198" s="586">
        <v>3.6573576936759999</v>
      </c>
      <c r="H198" s="588">
        <v>81.300719999999998</v>
      </c>
      <c r="I198" s="585">
        <v>98.746930000000006</v>
      </c>
      <c r="J198" s="586">
        <v>95.089572306323007</v>
      </c>
      <c r="K198" s="589">
        <v>8.9998425339249994</v>
      </c>
    </row>
    <row r="199" spans="1:11" ht="14.4" customHeight="1" thickBot="1" x14ac:dyDescent="0.35">
      <c r="A199" s="605" t="s">
        <v>513</v>
      </c>
      <c r="B199" s="585">
        <v>1428.71133577155</v>
      </c>
      <c r="C199" s="585">
        <v>1294.85826</v>
      </c>
      <c r="D199" s="586">
        <v>-133.853075771546</v>
      </c>
      <c r="E199" s="587">
        <v>0.90631202229499996</v>
      </c>
      <c r="F199" s="585">
        <v>0</v>
      </c>
      <c r="G199" s="586">
        <v>0</v>
      </c>
      <c r="H199" s="588">
        <v>4.9406564584124654E-324</v>
      </c>
      <c r="I199" s="585">
        <v>1.9762625833649862E-323</v>
      </c>
      <c r="J199" s="586">
        <v>1.9762625833649862E-323</v>
      </c>
      <c r="K199" s="596" t="s">
        <v>322</v>
      </c>
    </row>
    <row r="200" spans="1:11" ht="14.4" customHeight="1" thickBot="1" x14ac:dyDescent="0.35">
      <c r="A200" s="606" t="s">
        <v>514</v>
      </c>
      <c r="B200" s="590">
        <v>1428.71133577155</v>
      </c>
      <c r="C200" s="590">
        <v>1294.85826</v>
      </c>
      <c r="D200" s="591">
        <v>-133.853075771546</v>
      </c>
      <c r="E200" s="597">
        <v>0.90631202229499996</v>
      </c>
      <c r="F200" s="590">
        <v>0</v>
      </c>
      <c r="G200" s="591">
        <v>0</v>
      </c>
      <c r="H200" s="593">
        <v>4.9406564584124654E-324</v>
      </c>
      <c r="I200" s="590">
        <v>1.9762625833649862E-323</v>
      </c>
      <c r="J200" s="591">
        <v>1.9762625833649862E-323</v>
      </c>
      <c r="K200" s="594" t="s">
        <v>322</v>
      </c>
    </row>
    <row r="201" spans="1:11" ht="14.4" customHeight="1" thickBot="1" x14ac:dyDescent="0.35">
      <c r="A201" s="607" t="s">
        <v>515</v>
      </c>
      <c r="B201" s="585">
        <v>4.9406564584124654E-324</v>
      </c>
      <c r="C201" s="585">
        <v>248.51813000000001</v>
      </c>
      <c r="D201" s="586">
        <v>248.51813000000001</v>
      </c>
      <c r="E201" s="595" t="s">
        <v>328</v>
      </c>
      <c r="F201" s="585">
        <v>0</v>
      </c>
      <c r="G201" s="586">
        <v>0</v>
      </c>
      <c r="H201" s="588">
        <v>4.9406564584124654E-324</v>
      </c>
      <c r="I201" s="585">
        <v>1.9762625833649862E-323</v>
      </c>
      <c r="J201" s="586">
        <v>1.9762625833649862E-323</v>
      </c>
      <c r="K201" s="596" t="s">
        <v>322</v>
      </c>
    </row>
    <row r="202" spans="1:11" ht="14.4" customHeight="1" thickBot="1" x14ac:dyDescent="0.35">
      <c r="A202" s="607" t="s">
        <v>516</v>
      </c>
      <c r="B202" s="585">
        <v>0</v>
      </c>
      <c r="C202" s="585">
        <v>567.48239000000001</v>
      </c>
      <c r="D202" s="586">
        <v>567.48239000000001</v>
      </c>
      <c r="E202" s="595" t="s">
        <v>322</v>
      </c>
      <c r="F202" s="585">
        <v>0</v>
      </c>
      <c r="G202" s="586">
        <v>0</v>
      </c>
      <c r="H202" s="588">
        <v>4.9406564584124654E-324</v>
      </c>
      <c r="I202" s="585">
        <v>1.9762625833649862E-323</v>
      </c>
      <c r="J202" s="586">
        <v>1.9762625833649862E-323</v>
      </c>
      <c r="K202" s="596" t="s">
        <v>322</v>
      </c>
    </row>
    <row r="203" spans="1:11" ht="14.4" customHeight="1" thickBot="1" x14ac:dyDescent="0.35">
      <c r="A203" s="607" t="s">
        <v>517</v>
      </c>
      <c r="B203" s="585">
        <v>0</v>
      </c>
      <c r="C203" s="585">
        <v>1.452</v>
      </c>
      <c r="D203" s="586">
        <v>1.452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1.9762625833649862E-323</v>
      </c>
      <c r="J203" s="586">
        <v>1.9762625833649862E-323</v>
      </c>
      <c r="K203" s="596" t="s">
        <v>322</v>
      </c>
    </row>
    <row r="204" spans="1:11" ht="14.4" customHeight="1" thickBot="1" x14ac:dyDescent="0.35">
      <c r="A204" s="607" t="s">
        <v>518</v>
      </c>
      <c r="B204" s="585">
        <v>0</v>
      </c>
      <c r="C204" s="585">
        <v>105.73636999999999</v>
      </c>
      <c r="D204" s="586">
        <v>105.73636999999999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1.9762625833649862E-323</v>
      </c>
      <c r="J204" s="586">
        <v>1.9762625833649862E-323</v>
      </c>
      <c r="K204" s="596" t="s">
        <v>322</v>
      </c>
    </row>
    <row r="205" spans="1:11" ht="14.4" customHeight="1" thickBot="1" x14ac:dyDescent="0.35">
      <c r="A205" s="607" t="s">
        <v>519</v>
      </c>
      <c r="B205" s="585">
        <v>0</v>
      </c>
      <c r="C205" s="585">
        <v>194.65237999999999</v>
      </c>
      <c r="D205" s="586">
        <v>194.65237999999999</v>
      </c>
      <c r="E205" s="595" t="s">
        <v>322</v>
      </c>
      <c r="F205" s="585">
        <v>0</v>
      </c>
      <c r="G205" s="586">
        <v>0</v>
      </c>
      <c r="H205" s="588">
        <v>4.9406564584124654E-324</v>
      </c>
      <c r="I205" s="585">
        <v>1.9762625833649862E-323</v>
      </c>
      <c r="J205" s="586">
        <v>1.9762625833649862E-323</v>
      </c>
      <c r="K205" s="596" t="s">
        <v>322</v>
      </c>
    </row>
    <row r="206" spans="1:11" ht="14.4" customHeight="1" thickBot="1" x14ac:dyDescent="0.35">
      <c r="A206" s="607" t="s">
        <v>520</v>
      </c>
      <c r="B206" s="585">
        <v>0</v>
      </c>
      <c r="C206" s="585">
        <v>177.01698999999999</v>
      </c>
      <c r="D206" s="586">
        <v>177.01698999999999</v>
      </c>
      <c r="E206" s="595" t="s">
        <v>322</v>
      </c>
      <c r="F206" s="585">
        <v>0</v>
      </c>
      <c r="G206" s="586">
        <v>0</v>
      </c>
      <c r="H206" s="588">
        <v>4.9406564584124654E-324</v>
      </c>
      <c r="I206" s="585">
        <v>1.9762625833649862E-323</v>
      </c>
      <c r="J206" s="586">
        <v>1.9762625833649862E-323</v>
      </c>
      <c r="K206" s="596" t="s">
        <v>322</v>
      </c>
    </row>
    <row r="207" spans="1:11" ht="14.4" customHeight="1" thickBot="1" x14ac:dyDescent="0.35">
      <c r="A207" s="610" t="s">
        <v>521</v>
      </c>
      <c r="B207" s="590">
        <v>10.879907182413</v>
      </c>
      <c r="C207" s="590">
        <v>57.699359999999999</v>
      </c>
      <c r="D207" s="591">
        <v>46.819452817585997</v>
      </c>
      <c r="E207" s="597">
        <v>5.303295242561</v>
      </c>
      <c r="F207" s="590">
        <v>10.97207308103</v>
      </c>
      <c r="G207" s="591">
        <v>3.6573576936759999</v>
      </c>
      <c r="H207" s="593">
        <v>81.300719999999998</v>
      </c>
      <c r="I207" s="590">
        <v>98.746930000000006</v>
      </c>
      <c r="J207" s="591">
        <v>95.089572306323007</v>
      </c>
      <c r="K207" s="598">
        <v>8.9998425339249994</v>
      </c>
    </row>
    <row r="208" spans="1:11" ht="14.4" customHeight="1" thickBot="1" x14ac:dyDescent="0.35">
      <c r="A208" s="606" t="s">
        <v>522</v>
      </c>
      <c r="B208" s="590">
        <v>0</v>
      </c>
      <c r="C208" s="590">
        <v>2.4116</v>
      </c>
      <c r="D208" s="591">
        <v>2.4116</v>
      </c>
      <c r="E208" s="592" t="s">
        <v>322</v>
      </c>
      <c r="F208" s="590">
        <v>0</v>
      </c>
      <c r="G208" s="591">
        <v>0</v>
      </c>
      <c r="H208" s="593">
        <v>-5.0000000000000001E-4</v>
      </c>
      <c r="I208" s="590">
        <v>-5.9000000000000003E-4</v>
      </c>
      <c r="J208" s="591">
        <v>-5.9000000000000003E-4</v>
      </c>
      <c r="K208" s="594" t="s">
        <v>322</v>
      </c>
    </row>
    <row r="209" spans="1:11" ht="14.4" customHeight="1" thickBot="1" x14ac:dyDescent="0.35">
      <c r="A209" s="607" t="s">
        <v>523</v>
      </c>
      <c r="B209" s="585">
        <v>0</v>
      </c>
      <c r="C209" s="585">
        <v>-4.0000000000000002E-4</v>
      </c>
      <c r="D209" s="586">
        <v>-4.0000000000000002E-4</v>
      </c>
      <c r="E209" s="595" t="s">
        <v>322</v>
      </c>
      <c r="F209" s="585">
        <v>0</v>
      </c>
      <c r="G209" s="586">
        <v>0</v>
      </c>
      <c r="H209" s="588">
        <v>-5.0000000000000001E-4</v>
      </c>
      <c r="I209" s="585">
        <v>-5.9000000000000003E-4</v>
      </c>
      <c r="J209" s="586">
        <v>-5.9000000000000003E-4</v>
      </c>
      <c r="K209" s="596" t="s">
        <v>322</v>
      </c>
    </row>
    <row r="210" spans="1:11" ht="14.4" customHeight="1" thickBot="1" x14ac:dyDescent="0.35">
      <c r="A210" s="607" t="s">
        <v>524</v>
      </c>
      <c r="B210" s="585">
        <v>4.9406564584124654E-324</v>
      </c>
      <c r="C210" s="585">
        <v>2.4119999999999999</v>
      </c>
      <c r="D210" s="586">
        <v>2.4119999999999999</v>
      </c>
      <c r="E210" s="595" t="s">
        <v>328</v>
      </c>
      <c r="F210" s="585">
        <v>0</v>
      </c>
      <c r="G210" s="586">
        <v>0</v>
      </c>
      <c r="H210" s="588">
        <v>4.9406564584124654E-324</v>
      </c>
      <c r="I210" s="585">
        <v>1.9762625833649862E-323</v>
      </c>
      <c r="J210" s="586">
        <v>1.9762625833649862E-323</v>
      </c>
      <c r="K210" s="596" t="s">
        <v>322</v>
      </c>
    </row>
    <row r="211" spans="1:11" ht="14.4" customHeight="1" thickBot="1" x14ac:dyDescent="0.35">
      <c r="A211" s="606" t="s">
        <v>525</v>
      </c>
      <c r="B211" s="590">
        <v>10.879907182413</v>
      </c>
      <c r="C211" s="590">
        <v>43.075760000000002</v>
      </c>
      <c r="D211" s="591">
        <v>32.195852817586001</v>
      </c>
      <c r="E211" s="597">
        <v>3.9592028937179999</v>
      </c>
      <c r="F211" s="590">
        <v>10.97207308103</v>
      </c>
      <c r="G211" s="591">
        <v>3.6573576936759999</v>
      </c>
      <c r="H211" s="593">
        <v>81.301220000000001</v>
      </c>
      <c r="I211" s="590">
        <v>98.747519999999994</v>
      </c>
      <c r="J211" s="591">
        <v>95.090162306322995</v>
      </c>
      <c r="K211" s="598">
        <v>8.9998963068079991</v>
      </c>
    </row>
    <row r="212" spans="1:11" ht="14.4" customHeight="1" thickBot="1" x14ac:dyDescent="0.35">
      <c r="A212" s="607" t="s">
        <v>526</v>
      </c>
      <c r="B212" s="585">
        <v>4.9406564584124654E-324</v>
      </c>
      <c r="C212" s="585">
        <v>16.66</v>
      </c>
      <c r="D212" s="586">
        <v>16.66</v>
      </c>
      <c r="E212" s="595" t="s">
        <v>328</v>
      </c>
      <c r="F212" s="585">
        <v>0</v>
      </c>
      <c r="G212" s="586">
        <v>0</v>
      </c>
      <c r="H212" s="588">
        <v>23.45</v>
      </c>
      <c r="I212" s="585">
        <v>39.450000000000003</v>
      </c>
      <c r="J212" s="586">
        <v>39.450000000000003</v>
      </c>
      <c r="K212" s="596" t="s">
        <v>322</v>
      </c>
    </row>
    <row r="213" spans="1:11" ht="14.4" customHeight="1" thickBot="1" x14ac:dyDescent="0.35">
      <c r="A213" s="607" t="s">
        <v>527</v>
      </c>
      <c r="B213" s="585">
        <v>4.9406564584124654E-324</v>
      </c>
      <c r="C213" s="585">
        <v>5.1999999999999998E-2</v>
      </c>
      <c r="D213" s="586">
        <v>5.1999999999999998E-2</v>
      </c>
      <c r="E213" s="595" t="s">
        <v>328</v>
      </c>
      <c r="F213" s="585">
        <v>9.2165898617000003E-2</v>
      </c>
      <c r="G213" s="586">
        <v>3.0721966204999999E-2</v>
      </c>
      <c r="H213" s="588">
        <v>4.9406564584124654E-324</v>
      </c>
      <c r="I213" s="585">
        <v>1.9762625833649862E-323</v>
      </c>
      <c r="J213" s="586">
        <v>-3.0721966204999999E-2</v>
      </c>
      <c r="K213" s="589">
        <v>2.1244822771173601E-322</v>
      </c>
    </row>
    <row r="214" spans="1:11" ht="14.4" customHeight="1" thickBot="1" x14ac:dyDescent="0.35">
      <c r="A214" s="607" t="s">
        <v>528</v>
      </c>
      <c r="B214" s="585">
        <v>10.879907182413</v>
      </c>
      <c r="C214" s="585">
        <v>26.363759999999999</v>
      </c>
      <c r="D214" s="586">
        <v>15.483852817586</v>
      </c>
      <c r="E214" s="587">
        <v>2.423160377931</v>
      </c>
      <c r="F214" s="585">
        <v>10.879907182413</v>
      </c>
      <c r="G214" s="586">
        <v>3.6266357274710002</v>
      </c>
      <c r="H214" s="588">
        <v>57.851219999999998</v>
      </c>
      <c r="I214" s="585">
        <v>59.297519999999999</v>
      </c>
      <c r="J214" s="586">
        <v>55.670884272527999</v>
      </c>
      <c r="K214" s="589">
        <v>5.4501862015739997</v>
      </c>
    </row>
    <row r="215" spans="1:11" ht="14.4" customHeight="1" thickBot="1" x14ac:dyDescent="0.35">
      <c r="A215" s="606" t="s">
        <v>529</v>
      </c>
      <c r="B215" s="590">
        <v>0</v>
      </c>
      <c r="C215" s="590">
        <v>12.212</v>
      </c>
      <c r="D215" s="591">
        <v>12.212</v>
      </c>
      <c r="E215" s="592" t="s">
        <v>322</v>
      </c>
      <c r="F215" s="590">
        <v>0</v>
      </c>
      <c r="G215" s="591">
        <v>0</v>
      </c>
      <c r="H215" s="593">
        <v>4.9406564584124654E-324</v>
      </c>
      <c r="I215" s="590">
        <v>1.9762625833649862E-323</v>
      </c>
      <c r="J215" s="591">
        <v>1.9762625833649862E-323</v>
      </c>
      <c r="K215" s="594" t="s">
        <v>322</v>
      </c>
    </row>
    <row r="216" spans="1:11" ht="14.4" customHeight="1" thickBot="1" x14ac:dyDescent="0.35">
      <c r="A216" s="607" t="s">
        <v>530</v>
      </c>
      <c r="B216" s="585">
        <v>0</v>
      </c>
      <c r="C216" s="585">
        <v>12.212</v>
      </c>
      <c r="D216" s="586">
        <v>12.212</v>
      </c>
      <c r="E216" s="595" t="s">
        <v>322</v>
      </c>
      <c r="F216" s="585">
        <v>0</v>
      </c>
      <c r="G216" s="586">
        <v>0</v>
      </c>
      <c r="H216" s="588">
        <v>4.9406564584124654E-324</v>
      </c>
      <c r="I216" s="585">
        <v>1.9762625833649862E-323</v>
      </c>
      <c r="J216" s="586">
        <v>1.9762625833649862E-323</v>
      </c>
      <c r="K216" s="596" t="s">
        <v>322</v>
      </c>
    </row>
    <row r="217" spans="1:11" ht="14.4" customHeight="1" thickBot="1" x14ac:dyDescent="0.35">
      <c r="A217" s="603" t="s">
        <v>531</v>
      </c>
      <c r="B217" s="585">
        <v>8486.8935512303506</v>
      </c>
      <c r="C217" s="585">
        <v>8530.1155299999991</v>
      </c>
      <c r="D217" s="586">
        <v>43.221978769651997</v>
      </c>
      <c r="E217" s="587">
        <v>1.005092791432</v>
      </c>
      <c r="F217" s="585">
        <v>8825.0551460164406</v>
      </c>
      <c r="G217" s="586">
        <v>2941.6850486721501</v>
      </c>
      <c r="H217" s="588">
        <v>725.50471000000005</v>
      </c>
      <c r="I217" s="585">
        <v>3117.83338</v>
      </c>
      <c r="J217" s="586">
        <v>176.14833132785299</v>
      </c>
      <c r="K217" s="589">
        <v>0.35329335946399998</v>
      </c>
    </row>
    <row r="218" spans="1:11" ht="14.4" customHeight="1" thickBot="1" x14ac:dyDescent="0.35">
      <c r="A218" s="608" t="s">
        <v>532</v>
      </c>
      <c r="B218" s="590">
        <v>8486.8935512303506</v>
      </c>
      <c r="C218" s="590">
        <v>8530.1155299999991</v>
      </c>
      <c r="D218" s="591">
        <v>43.221978769651997</v>
      </c>
      <c r="E218" s="597">
        <v>1.005092791432</v>
      </c>
      <c r="F218" s="590">
        <v>8825.0551460164406</v>
      </c>
      <c r="G218" s="591">
        <v>2941.6850486721501</v>
      </c>
      <c r="H218" s="593">
        <v>725.50471000000005</v>
      </c>
      <c r="I218" s="590">
        <v>3117.83338</v>
      </c>
      <c r="J218" s="591">
        <v>176.14833132785299</v>
      </c>
      <c r="K218" s="598">
        <v>0.35329335946399998</v>
      </c>
    </row>
    <row r="219" spans="1:11" ht="14.4" customHeight="1" thickBot="1" x14ac:dyDescent="0.35">
      <c r="A219" s="610" t="s">
        <v>54</v>
      </c>
      <c r="B219" s="590">
        <v>8486.8935512303506</v>
      </c>
      <c r="C219" s="590">
        <v>8530.1155299999991</v>
      </c>
      <c r="D219" s="591">
        <v>43.221978769651997</v>
      </c>
      <c r="E219" s="597">
        <v>1.005092791432</v>
      </c>
      <c r="F219" s="590">
        <v>8825.0551460164406</v>
      </c>
      <c r="G219" s="591">
        <v>2941.6850486721501</v>
      </c>
      <c r="H219" s="593">
        <v>725.50471000000005</v>
      </c>
      <c r="I219" s="590">
        <v>3117.83338</v>
      </c>
      <c r="J219" s="591">
        <v>176.14833132785299</v>
      </c>
      <c r="K219" s="598">
        <v>0.35329335946399998</v>
      </c>
    </row>
    <row r="220" spans="1:11" ht="14.4" customHeight="1" thickBot="1" x14ac:dyDescent="0.35">
      <c r="A220" s="606" t="s">
        <v>533</v>
      </c>
      <c r="B220" s="590">
        <v>217.99999999999699</v>
      </c>
      <c r="C220" s="590">
        <v>196.03100000000001</v>
      </c>
      <c r="D220" s="591">
        <v>-21.968999999996999</v>
      </c>
      <c r="E220" s="597">
        <v>0.89922477064200002</v>
      </c>
      <c r="F220" s="590">
        <v>151</v>
      </c>
      <c r="G220" s="591">
        <v>50.333333333333002</v>
      </c>
      <c r="H220" s="593">
        <v>16.601749999999999</v>
      </c>
      <c r="I220" s="590">
        <v>66.406999999999996</v>
      </c>
      <c r="J220" s="591">
        <v>16.073666666666</v>
      </c>
      <c r="K220" s="598">
        <v>0.43978145695300003</v>
      </c>
    </row>
    <row r="221" spans="1:11" ht="14.4" customHeight="1" thickBot="1" x14ac:dyDescent="0.35">
      <c r="A221" s="607" t="s">
        <v>534</v>
      </c>
      <c r="B221" s="585">
        <v>217.99999999999699</v>
      </c>
      <c r="C221" s="585">
        <v>196.03100000000001</v>
      </c>
      <c r="D221" s="586">
        <v>-21.968999999996999</v>
      </c>
      <c r="E221" s="587">
        <v>0.89922477064200002</v>
      </c>
      <c r="F221" s="585">
        <v>151</v>
      </c>
      <c r="G221" s="586">
        <v>50.333333333333002</v>
      </c>
      <c r="H221" s="588">
        <v>16.601749999999999</v>
      </c>
      <c r="I221" s="585">
        <v>66.406999999999996</v>
      </c>
      <c r="J221" s="586">
        <v>16.073666666666</v>
      </c>
      <c r="K221" s="589">
        <v>0.43978145695300003</v>
      </c>
    </row>
    <row r="222" spans="1:11" ht="14.4" customHeight="1" thickBot="1" x14ac:dyDescent="0.35">
      <c r="A222" s="606" t="s">
        <v>535</v>
      </c>
      <c r="B222" s="590">
        <v>422.79618072224298</v>
      </c>
      <c r="C222" s="590">
        <v>376.714</v>
      </c>
      <c r="D222" s="591">
        <v>-46.082180722242001</v>
      </c>
      <c r="E222" s="597">
        <v>0.89100615657500004</v>
      </c>
      <c r="F222" s="590">
        <v>389.05514601644398</v>
      </c>
      <c r="G222" s="591">
        <v>129.68504867214801</v>
      </c>
      <c r="H222" s="593">
        <v>33.561</v>
      </c>
      <c r="I222" s="590">
        <v>152.40700000000001</v>
      </c>
      <c r="J222" s="591">
        <v>22.721951327850999</v>
      </c>
      <c r="K222" s="598">
        <v>0.39173623986299999</v>
      </c>
    </row>
    <row r="223" spans="1:11" ht="14.4" customHeight="1" thickBot="1" x14ac:dyDescent="0.35">
      <c r="A223" s="607" t="s">
        <v>536</v>
      </c>
      <c r="B223" s="585">
        <v>422.79618072224298</v>
      </c>
      <c r="C223" s="585">
        <v>376.714</v>
      </c>
      <c r="D223" s="586">
        <v>-46.082180722242001</v>
      </c>
      <c r="E223" s="587">
        <v>0.89100615657500004</v>
      </c>
      <c r="F223" s="585">
        <v>389.05514601644398</v>
      </c>
      <c r="G223" s="586">
        <v>129.68504867214801</v>
      </c>
      <c r="H223" s="588">
        <v>33.561</v>
      </c>
      <c r="I223" s="585">
        <v>152.40700000000001</v>
      </c>
      <c r="J223" s="586">
        <v>22.721951327850999</v>
      </c>
      <c r="K223" s="589">
        <v>0.39173623986299999</v>
      </c>
    </row>
    <row r="224" spans="1:11" ht="14.4" customHeight="1" thickBot="1" x14ac:dyDescent="0.35">
      <c r="A224" s="606" t="s">
        <v>537</v>
      </c>
      <c r="B224" s="590">
        <v>1512.0973705081899</v>
      </c>
      <c r="C224" s="590">
        <v>1746.9394500000001</v>
      </c>
      <c r="D224" s="591">
        <v>234.84207949181399</v>
      </c>
      <c r="E224" s="597">
        <v>1.1553088339890001</v>
      </c>
      <c r="F224" s="590">
        <v>1724</v>
      </c>
      <c r="G224" s="591">
        <v>574.66666666666697</v>
      </c>
      <c r="H224" s="593">
        <v>142.9297</v>
      </c>
      <c r="I224" s="590">
        <v>568.23530000000005</v>
      </c>
      <c r="J224" s="591">
        <v>-6.4313666666660003</v>
      </c>
      <c r="K224" s="598">
        <v>0.32960284222699998</v>
      </c>
    </row>
    <row r="225" spans="1:11" ht="14.4" customHeight="1" thickBot="1" x14ac:dyDescent="0.35">
      <c r="A225" s="607" t="s">
        <v>538</v>
      </c>
      <c r="B225" s="585">
        <v>1512.0973705081899</v>
      </c>
      <c r="C225" s="585">
        <v>1577.742</v>
      </c>
      <c r="D225" s="586">
        <v>65.644629491814001</v>
      </c>
      <c r="E225" s="587">
        <v>1.043412964516</v>
      </c>
      <c r="F225" s="585">
        <v>1724</v>
      </c>
      <c r="G225" s="586">
        <v>574.66666666666697</v>
      </c>
      <c r="H225" s="588">
        <v>142.9297</v>
      </c>
      <c r="I225" s="585">
        <v>568.23530000000005</v>
      </c>
      <c r="J225" s="586">
        <v>-6.4313666666660003</v>
      </c>
      <c r="K225" s="589">
        <v>0.32960284222699998</v>
      </c>
    </row>
    <row r="226" spans="1:11" ht="14.4" customHeight="1" thickBot="1" x14ac:dyDescent="0.35">
      <c r="A226" s="607" t="s">
        <v>539</v>
      </c>
      <c r="B226" s="585">
        <v>0</v>
      </c>
      <c r="C226" s="585">
        <v>169.19745</v>
      </c>
      <c r="D226" s="586">
        <v>169.19745</v>
      </c>
      <c r="E226" s="595" t="s">
        <v>322</v>
      </c>
      <c r="F226" s="585">
        <v>4.9406564584124654E-324</v>
      </c>
      <c r="G226" s="586">
        <v>0</v>
      </c>
      <c r="H226" s="588">
        <v>4.9406564584124654E-324</v>
      </c>
      <c r="I226" s="585">
        <v>1.9762625833649862E-323</v>
      </c>
      <c r="J226" s="586">
        <v>1.9762625833649862E-323</v>
      </c>
      <c r="K226" s="589">
        <v>4</v>
      </c>
    </row>
    <row r="227" spans="1:11" ht="14.4" customHeight="1" thickBot="1" x14ac:dyDescent="0.35">
      <c r="A227" s="606" t="s">
        <v>540</v>
      </c>
      <c r="B227" s="590">
        <v>0</v>
      </c>
      <c r="C227" s="590">
        <v>19.731999999999999</v>
      </c>
      <c r="D227" s="591">
        <v>19.731999999999999</v>
      </c>
      <c r="E227" s="592" t="s">
        <v>322</v>
      </c>
      <c r="F227" s="590">
        <v>4.9406564584124654E-324</v>
      </c>
      <c r="G227" s="591">
        <v>0</v>
      </c>
      <c r="H227" s="593">
        <v>0.84299999999999997</v>
      </c>
      <c r="I227" s="590">
        <v>3.9980000000000002</v>
      </c>
      <c r="J227" s="591">
        <v>3.9980000000000002</v>
      </c>
      <c r="K227" s="594" t="s">
        <v>328</v>
      </c>
    </row>
    <row r="228" spans="1:11" ht="14.4" customHeight="1" thickBot="1" x14ac:dyDescent="0.35">
      <c r="A228" s="607" t="s">
        <v>541</v>
      </c>
      <c r="B228" s="585">
        <v>0</v>
      </c>
      <c r="C228" s="585">
        <v>19.731999999999999</v>
      </c>
      <c r="D228" s="586">
        <v>19.731999999999999</v>
      </c>
      <c r="E228" s="595" t="s">
        <v>322</v>
      </c>
      <c r="F228" s="585">
        <v>4.9406564584124654E-324</v>
      </c>
      <c r="G228" s="586">
        <v>0</v>
      </c>
      <c r="H228" s="588">
        <v>0.84299999999999997</v>
      </c>
      <c r="I228" s="585">
        <v>3.9980000000000002</v>
      </c>
      <c r="J228" s="586">
        <v>3.9980000000000002</v>
      </c>
      <c r="K228" s="596" t="s">
        <v>328</v>
      </c>
    </row>
    <row r="229" spans="1:11" ht="14.4" customHeight="1" thickBot="1" x14ac:dyDescent="0.35">
      <c r="A229" s="606" t="s">
        <v>542</v>
      </c>
      <c r="B229" s="590">
        <v>1003.99999999999</v>
      </c>
      <c r="C229" s="590">
        <v>890.23788999999999</v>
      </c>
      <c r="D229" s="591">
        <v>-113.762109999987</v>
      </c>
      <c r="E229" s="597">
        <v>0.886691125498</v>
      </c>
      <c r="F229" s="590">
        <v>1253</v>
      </c>
      <c r="G229" s="591">
        <v>417.66666666666703</v>
      </c>
      <c r="H229" s="593">
        <v>89.217349999999996</v>
      </c>
      <c r="I229" s="590">
        <v>289.28766999999999</v>
      </c>
      <c r="J229" s="591">
        <v>-128.37899666666701</v>
      </c>
      <c r="K229" s="598">
        <v>0.23087603351899999</v>
      </c>
    </row>
    <row r="230" spans="1:11" ht="14.4" customHeight="1" thickBot="1" x14ac:dyDescent="0.35">
      <c r="A230" s="607" t="s">
        <v>543</v>
      </c>
      <c r="B230" s="585">
        <v>1002.99999999999</v>
      </c>
      <c r="C230" s="585">
        <v>889.91881000000001</v>
      </c>
      <c r="D230" s="586">
        <v>-113.081189999987</v>
      </c>
      <c r="E230" s="587">
        <v>0.887257038883</v>
      </c>
      <c r="F230" s="585">
        <v>1237</v>
      </c>
      <c r="G230" s="586">
        <v>412.33333333333297</v>
      </c>
      <c r="H230" s="588">
        <v>87.762140000000002</v>
      </c>
      <c r="I230" s="585">
        <v>283.46670999999998</v>
      </c>
      <c r="J230" s="586">
        <v>-128.866623333333</v>
      </c>
      <c r="K230" s="589">
        <v>0.22915659660400001</v>
      </c>
    </row>
    <row r="231" spans="1:11" ht="14.4" customHeight="1" thickBot="1" x14ac:dyDescent="0.35">
      <c r="A231" s="607" t="s">
        <v>544</v>
      </c>
      <c r="B231" s="585">
        <v>0.99999999999900002</v>
      </c>
      <c r="C231" s="585">
        <v>0.31907999999999997</v>
      </c>
      <c r="D231" s="586">
        <v>-0.68091999999899999</v>
      </c>
      <c r="E231" s="587">
        <v>0.31907999999999997</v>
      </c>
      <c r="F231" s="585">
        <v>16</v>
      </c>
      <c r="G231" s="586">
        <v>5.333333333333</v>
      </c>
      <c r="H231" s="588">
        <v>1.4552099999999999</v>
      </c>
      <c r="I231" s="585">
        <v>5.8209600000000004</v>
      </c>
      <c r="J231" s="586">
        <v>0.48762666666600002</v>
      </c>
      <c r="K231" s="589">
        <v>0.36381000000000002</v>
      </c>
    </row>
    <row r="232" spans="1:11" ht="14.4" customHeight="1" thickBot="1" x14ac:dyDescent="0.35">
      <c r="A232" s="606" t="s">
        <v>545</v>
      </c>
      <c r="B232" s="590">
        <v>0</v>
      </c>
      <c r="C232" s="590">
        <v>670.94794999999999</v>
      </c>
      <c r="D232" s="591">
        <v>670.94794999999999</v>
      </c>
      <c r="E232" s="592" t="s">
        <v>322</v>
      </c>
      <c r="F232" s="590">
        <v>4.9406564584124654E-324</v>
      </c>
      <c r="G232" s="591">
        <v>0</v>
      </c>
      <c r="H232" s="593">
        <v>56.756720000000001</v>
      </c>
      <c r="I232" s="590">
        <v>268.75196999999997</v>
      </c>
      <c r="J232" s="591">
        <v>268.75196999999997</v>
      </c>
      <c r="K232" s="594" t="s">
        <v>328</v>
      </c>
    </row>
    <row r="233" spans="1:11" ht="14.4" customHeight="1" thickBot="1" x14ac:dyDescent="0.35">
      <c r="A233" s="607" t="s">
        <v>546</v>
      </c>
      <c r="B233" s="585">
        <v>0</v>
      </c>
      <c r="C233" s="585">
        <v>670.94794999999999</v>
      </c>
      <c r="D233" s="586">
        <v>670.94794999999999</v>
      </c>
      <c r="E233" s="595" t="s">
        <v>322</v>
      </c>
      <c r="F233" s="585">
        <v>4.9406564584124654E-324</v>
      </c>
      <c r="G233" s="586">
        <v>0</v>
      </c>
      <c r="H233" s="588">
        <v>56.756720000000001</v>
      </c>
      <c r="I233" s="585">
        <v>268.75196999999997</v>
      </c>
      <c r="J233" s="586">
        <v>268.75196999999997</v>
      </c>
      <c r="K233" s="596" t="s">
        <v>328</v>
      </c>
    </row>
    <row r="234" spans="1:11" ht="14.4" customHeight="1" thickBot="1" x14ac:dyDescent="0.35">
      <c r="A234" s="606" t="s">
        <v>547</v>
      </c>
      <c r="B234" s="590">
        <v>5329.99999999993</v>
      </c>
      <c r="C234" s="590">
        <v>4629.5132400000002</v>
      </c>
      <c r="D234" s="591">
        <v>-700.48675999993202</v>
      </c>
      <c r="E234" s="597">
        <v>0.86857659287</v>
      </c>
      <c r="F234" s="590">
        <v>5308</v>
      </c>
      <c r="G234" s="591">
        <v>1769.3333333333301</v>
      </c>
      <c r="H234" s="593">
        <v>385.59519</v>
      </c>
      <c r="I234" s="590">
        <v>1768.7464399999999</v>
      </c>
      <c r="J234" s="591">
        <v>-0.58689333333299998</v>
      </c>
      <c r="K234" s="598">
        <v>0.33322276563600001</v>
      </c>
    </row>
    <row r="235" spans="1:11" ht="14.4" customHeight="1" thickBot="1" x14ac:dyDescent="0.35">
      <c r="A235" s="607" t="s">
        <v>548</v>
      </c>
      <c r="B235" s="585">
        <v>5329.99999999993</v>
      </c>
      <c r="C235" s="585">
        <v>4629.5132400000002</v>
      </c>
      <c r="D235" s="586">
        <v>-700.48675999993202</v>
      </c>
      <c r="E235" s="587">
        <v>0.86857659287</v>
      </c>
      <c r="F235" s="585">
        <v>5308</v>
      </c>
      <c r="G235" s="586">
        <v>1769.3333333333301</v>
      </c>
      <c r="H235" s="588">
        <v>385.59519</v>
      </c>
      <c r="I235" s="585">
        <v>1768.7464399999999</v>
      </c>
      <c r="J235" s="586">
        <v>-0.58689333333299998</v>
      </c>
      <c r="K235" s="589">
        <v>0.33322276563600001</v>
      </c>
    </row>
    <row r="236" spans="1:11" ht="14.4" customHeight="1" thickBot="1" x14ac:dyDescent="0.35">
      <c r="A236" s="611" t="s">
        <v>549</v>
      </c>
      <c r="B236" s="590">
        <v>0</v>
      </c>
      <c r="C236" s="590">
        <v>1.45591</v>
      </c>
      <c r="D236" s="591">
        <v>1.45591</v>
      </c>
      <c r="E236" s="592" t="s">
        <v>322</v>
      </c>
      <c r="F236" s="590">
        <v>4.9406564584124654E-324</v>
      </c>
      <c r="G236" s="591">
        <v>0</v>
      </c>
      <c r="H236" s="593">
        <v>0.62633000000000005</v>
      </c>
      <c r="I236" s="590">
        <v>3.9819399999999998</v>
      </c>
      <c r="J236" s="591">
        <v>3.9819399999999998</v>
      </c>
      <c r="K236" s="594" t="s">
        <v>328</v>
      </c>
    </row>
    <row r="237" spans="1:11" ht="14.4" customHeight="1" thickBot="1" x14ac:dyDescent="0.35">
      <c r="A237" s="608" t="s">
        <v>550</v>
      </c>
      <c r="B237" s="590">
        <v>0</v>
      </c>
      <c r="C237" s="590">
        <v>1.45591</v>
      </c>
      <c r="D237" s="591">
        <v>1.45591</v>
      </c>
      <c r="E237" s="592" t="s">
        <v>322</v>
      </c>
      <c r="F237" s="590">
        <v>4.9406564584124654E-324</v>
      </c>
      <c r="G237" s="591">
        <v>0</v>
      </c>
      <c r="H237" s="593">
        <v>0.62633000000000005</v>
      </c>
      <c r="I237" s="590">
        <v>3.9819399999999998</v>
      </c>
      <c r="J237" s="591">
        <v>3.9819399999999998</v>
      </c>
      <c r="K237" s="594" t="s">
        <v>328</v>
      </c>
    </row>
    <row r="238" spans="1:11" ht="14.4" customHeight="1" thickBot="1" x14ac:dyDescent="0.35">
      <c r="A238" s="610" t="s">
        <v>551</v>
      </c>
      <c r="B238" s="590">
        <v>0</v>
      </c>
      <c r="C238" s="590">
        <v>1.45591</v>
      </c>
      <c r="D238" s="591">
        <v>1.45591</v>
      </c>
      <c r="E238" s="592" t="s">
        <v>322</v>
      </c>
      <c r="F238" s="590">
        <v>4.9406564584124654E-324</v>
      </c>
      <c r="G238" s="591">
        <v>0</v>
      </c>
      <c r="H238" s="593">
        <v>0.62633000000000005</v>
      </c>
      <c r="I238" s="590">
        <v>3.9819399999999998</v>
      </c>
      <c r="J238" s="591">
        <v>3.9819399999999998</v>
      </c>
      <c r="K238" s="594" t="s">
        <v>328</v>
      </c>
    </row>
    <row r="239" spans="1:11" ht="14.4" customHeight="1" thickBot="1" x14ac:dyDescent="0.35">
      <c r="A239" s="606" t="s">
        <v>552</v>
      </c>
      <c r="B239" s="590">
        <v>0</v>
      </c>
      <c r="C239" s="590">
        <v>1.45591</v>
      </c>
      <c r="D239" s="591">
        <v>1.45591</v>
      </c>
      <c r="E239" s="592" t="s">
        <v>322</v>
      </c>
      <c r="F239" s="590">
        <v>4.9406564584124654E-324</v>
      </c>
      <c r="G239" s="591">
        <v>0</v>
      </c>
      <c r="H239" s="593">
        <v>0.62633000000000005</v>
      </c>
      <c r="I239" s="590">
        <v>3.9819399999999998</v>
      </c>
      <c r="J239" s="591">
        <v>3.9819399999999998</v>
      </c>
      <c r="K239" s="594" t="s">
        <v>328</v>
      </c>
    </row>
    <row r="240" spans="1:11" ht="14.4" customHeight="1" thickBot="1" x14ac:dyDescent="0.35">
      <c r="A240" s="607" t="s">
        <v>553</v>
      </c>
      <c r="B240" s="585">
        <v>0</v>
      </c>
      <c r="C240" s="585">
        <v>1.45591</v>
      </c>
      <c r="D240" s="586">
        <v>1.45591</v>
      </c>
      <c r="E240" s="595" t="s">
        <v>322</v>
      </c>
      <c r="F240" s="585">
        <v>4.9406564584124654E-324</v>
      </c>
      <c r="G240" s="586">
        <v>0</v>
      </c>
      <c r="H240" s="588">
        <v>0.62633000000000005</v>
      </c>
      <c r="I240" s="585">
        <v>3.9819399999999998</v>
      </c>
      <c r="J240" s="586">
        <v>3.9819399999999998</v>
      </c>
      <c r="K240" s="596" t="s">
        <v>328</v>
      </c>
    </row>
    <row r="241" spans="1:11" ht="14.4" customHeight="1" thickBot="1" x14ac:dyDescent="0.35">
      <c r="A241" s="612"/>
      <c r="B241" s="585">
        <v>-23038.898379207501</v>
      </c>
      <c r="C241" s="585">
        <v>-21088.837680000001</v>
      </c>
      <c r="D241" s="586">
        <v>1950.0606992074299</v>
      </c>
      <c r="E241" s="587">
        <v>0.91535790179200005</v>
      </c>
      <c r="F241" s="585">
        <v>-18627.5463271595</v>
      </c>
      <c r="G241" s="586">
        <v>-6209.1821090531603</v>
      </c>
      <c r="H241" s="588">
        <v>465.47723999999801</v>
      </c>
      <c r="I241" s="585">
        <v>-7277.58342000004</v>
      </c>
      <c r="J241" s="586">
        <v>-1068.4013109468899</v>
      </c>
      <c r="K241" s="589">
        <v>0.39068932065299999</v>
      </c>
    </row>
    <row r="242" spans="1:11" ht="14.4" customHeight="1" thickBot="1" x14ac:dyDescent="0.35">
      <c r="A242" s="613" t="s">
        <v>66</v>
      </c>
      <c r="B242" s="599">
        <v>-23038.898379207501</v>
      </c>
      <c r="C242" s="599">
        <v>-21088.837680000001</v>
      </c>
      <c r="D242" s="600">
        <v>1950.0606992074399</v>
      </c>
      <c r="E242" s="601" t="s">
        <v>322</v>
      </c>
      <c r="F242" s="599">
        <v>-18627.5463271595</v>
      </c>
      <c r="G242" s="600">
        <v>-6209.1821090531603</v>
      </c>
      <c r="H242" s="599">
        <v>465.47723999999801</v>
      </c>
      <c r="I242" s="599">
        <v>-7277.58342000005</v>
      </c>
      <c r="J242" s="600">
        <v>-1068.4013109468899</v>
      </c>
      <c r="K242" s="602">
        <v>0.39068932065299999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554</v>
      </c>
      <c r="B5" s="615" t="s">
        <v>555</v>
      </c>
      <c r="C5" s="616" t="s">
        <v>556</v>
      </c>
      <c r="D5" s="616" t="s">
        <v>556</v>
      </c>
      <c r="E5" s="616"/>
      <c r="F5" s="616" t="s">
        <v>556</v>
      </c>
      <c r="G5" s="616" t="s">
        <v>556</v>
      </c>
      <c r="H5" s="616" t="s">
        <v>556</v>
      </c>
      <c r="I5" s="617" t="s">
        <v>556</v>
      </c>
      <c r="J5" s="618" t="s">
        <v>74</v>
      </c>
    </row>
    <row r="6" spans="1:10" ht="14.4" customHeight="1" x14ac:dyDescent="0.3">
      <c r="A6" s="614" t="s">
        <v>554</v>
      </c>
      <c r="B6" s="615" t="s">
        <v>333</v>
      </c>
      <c r="C6" s="616">
        <v>776.57615999999996</v>
      </c>
      <c r="D6" s="616">
        <v>767.549179999996</v>
      </c>
      <c r="E6" s="616"/>
      <c r="F6" s="616">
        <v>780.46248000000014</v>
      </c>
      <c r="G6" s="616">
        <v>749.33333333333337</v>
      </c>
      <c r="H6" s="616">
        <v>31.12914666666677</v>
      </c>
      <c r="I6" s="617">
        <v>1.0415424555160144</v>
      </c>
      <c r="J6" s="618" t="s">
        <v>1</v>
      </c>
    </row>
    <row r="7" spans="1:10" ht="14.4" customHeight="1" x14ac:dyDescent="0.3">
      <c r="A7" s="614" t="s">
        <v>554</v>
      </c>
      <c r="B7" s="615" t="s">
        <v>334</v>
      </c>
      <c r="C7" s="616">
        <v>4.4636100000000001</v>
      </c>
      <c r="D7" s="616">
        <v>12.93624</v>
      </c>
      <c r="E7" s="616"/>
      <c r="F7" s="616">
        <v>23.793120000000002</v>
      </c>
      <c r="G7" s="616">
        <v>16.333333333333332</v>
      </c>
      <c r="H7" s="616">
        <v>7.4597866666666697</v>
      </c>
      <c r="I7" s="617">
        <v>1.4567216326530614</v>
      </c>
      <c r="J7" s="618" t="s">
        <v>1</v>
      </c>
    </row>
    <row r="8" spans="1:10" ht="14.4" customHeight="1" x14ac:dyDescent="0.3">
      <c r="A8" s="614" t="s">
        <v>554</v>
      </c>
      <c r="B8" s="615" t="s">
        <v>557</v>
      </c>
      <c r="C8" s="616">
        <v>0</v>
      </c>
      <c r="D8" s="616" t="s">
        <v>556</v>
      </c>
      <c r="E8" s="616"/>
      <c r="F8" s="616" t="s">
        <v>556</v>
      </c>
      <c r="G8" s="616" t="s">
        <v>556</v>
      </c>
      <c r="H8" s="616" t="s">
        <v>556</v>
      </c>
      <c r="I8" s="617" t="s">
        <v>556</v>
      </c>
      <c r="J8" s="618" t="s">
        <v>1</v>
      </c>
    </row>
    <row r="9" spans="1:10" ht="14.4" customHeight="1" x14ac:dyDescent="0.3">
      <c r="A9" s="614" t="s">
        <v>554</v>
      </c>
      <c r="B9" s="615" t="s">
        <v>335</v>
      </c>
      <c r="C9" s="616">
        <v>4.0316000000000001</v>
      </c>
      <c r="D9" s="616">
        <v>5.6301800000000011</v>
      </c>
      <c r="E9" s="616"/>
      <c r="F9" s="616">
        <v>5.6301600000000001</v>
      </c>
      <c r="G9" s="616">
        <v>7.6666666666666661</v>
      </c>
      <c r="H9" s="616">
        <v>-2.036506666666666</v>
      </c>
      <c r="I9" s="617">
        <v>0.734368695652174</v>
      </c>
      <c r="J9" s="618" t="s">
        <v>1</v>
      </c>
    </row>
    <row r="10" spans="1:10" ht="14.4" customHeight="1" x14ac:dyDescent="0.3">
      <c r="A10" s="614" t="s">
        <v>554</v>
      </c>
      <c r="B10" s="615" t="s">
        <v>336</v>
      </c>
      <c r="C10" s="616">
        <v>0</v>
      </c>
      <c r="D10" s="616">
        <v>0</v>
      </c>
      <c r="E10" s="616"/>
      <c r="F10" s="616">
        <v>13.300990000000001</v>
      </c>
      <c r="G10" s="616">
        <v>0</v>
      </c>
      <c r="H10" s="616">
        <v>13.300990000000001</v>
      </c>
      <c r="I10" s="617" t="s">
        <v>556</v>
      </c>
      <c r="J10" s="618" t="s">
        <v>1</v>
      </c>
    </row>
    <row r="11" spans="1:10" ht="14.4" customHeight="1" x14ac:dyDescent="0.3">
      <c r="A11" s="614" t="s">
        <v>554</v>
      </c>
      <c r="B11" s="615" t="s">
        <v>337</v>
      </c>
      <c r="C11" s="616">
        <v>209.55336</v>
      </c>
      <c r="D11" s="616">
        <v>236.26991999999697</v>
      </c>
      <c r="E11" s="616"/>
      <c r="F11" s="616">
        <v>297.61041</v>
      </c>
      <c r="G11" s="616">
        <v>221.66666666666669</v>
      </c>
      <c r="H11" s="616">
        <v>75.943743333333316</v>
      </c>
      <c r="I11" s="617">
        <v>1.3426033533834585</v>
      </c>
      <c r="J11" s="618" t="s">
        <v>1</v>
      </c>
    </row>
    <row r="12" spans="1:10" ht="14.4" customHeight="1" x14ac:dyDescent="0.3">
      <c r="A12" s="614" t="s">
        <v>554</v>
      </c>
      <c r="B12" s="615" t="s">
        <v>338</v>
      </c>
      <c r="C12" s="616">
        <v>0.84132999999999991</v>
      </c>
      <c r="D12" s="616">
        <v>1.1571099999999999</v>
      </c>
      <c r="E12" s="616"/>
      <c r="F12" s="616">
        <v>2.6099099999999997</v>
      </c>
      <c r="G12" s="616">
        <v>2</v>
      </c>
      <c r="H12" s="616">
        <v>0.60990999999999973</v>
      </c>
      <c r="I12" s="617">
        <v>1.3049549999999999</v>
      </c>
      <c r="J12" s="618" t="s">
        <v>1</v>
      </c>
    </row>
    <row r="13" spans="1:10" ht="14.4" customHeight="1" x14ac:dyDescent="0.3">
      <c r="A13" s="614" t="s">
        <v>554</v>
      </c>
      <c r="B13" s="615" t="s">
        <v>339</v>
      </c>
      <c r="C13" s="616">
        <v>86.783360000000002</v>
      </c>
      <c r="D13" s="616">
        <v>98.463519999999008</v>
      </c>
      <c r="E13" s="616"/>
      <c r="F13" s="616">
        <v>83.187989999999999</v>
      </c>
      <c r="G13" s="616">
        <v>77.666666666666671</v>
      </c>
      <c r="H13" s="616">
        <v>5.5213233333333278</v>
      </c>
      <c r="I13" s="617">
        <v>1.0710899999999999</v>
      </c>
      <c r="J13" s="618" t="s">
        <v>1</v>
      </c>
    </row>
    <row r="14" spans="1:10" ht="14.4" customHeight="1" x14ac:dyDescent="0.3">
      <c r="A14" s="614" t="s">
        <v>554</v>
      </c>
      <c r="B14" s="615" t="s">
        <v>558</v>
      </c>
      <c r="C14" s="616">
        <v>1082.2494199999999</v>
      </c>
      <c r="D14" s="616">
        <v>1122.006149999992</v>
      </c>
      <c r="E14" s="616"/>
      <c r="F14" s="616">
        <v>1206.5950599999999</v>
      </c>
      <c r="G14" s="616">
        <v>1074.6666666666667</v>
      </c>
      <c r="H14" s="616">
        <v>131.92839333333313</v>
      </c>
      <c r="I14" s="617">
        <v>1.1227621526054588</v>
      </c>
      <c r="J14" s="618" t="s">
        <v>559</v>
      </c>
    </row>
    <row r="16" spans="1:10" ht="14.4" customHeight="1" x14ac:dyDescent="0.3">
      <c r="A16" s="614" t="s">
        <v>554</v>
      </c>
      <c r="B16" s="615" t="s">
        <v>555</v>
      </c>
      <c r="C16" s="616" t="s">
        <v>556</v>
      </c>
      <c r="D16" s="616" t="s">
        <v>556</v>
      </c>
      <c r="E16" s="616"/>
      <c r="F16" s="616" t="s">
        <v>556</v>
      </c>
      <c r="G16" s="616" t="s">
        <v>556</v>
      </c>
      <c r="H16" s="616" t="s">
        <v>556</v>
      </c>
      <c r="I16" s="617" t="s">
        <v>556</v>
      </c>
      <c r="J16" s="618" t="s">
        <v>74</v>
      </c>
    </row>
    <row r="17" spans="1:10" ht="14.4" customHeight="1" x14ac:dyDescent="0.3">
      <c r="A17" s="614" t="s">
        <v>560</v>
      </c>
      <c r="B17" s="615" t="s">
        <v>561</v>
      </c>
      <c r="C17" s="616" t="s">
        <v>556</v>
      </c>
      <c r="D17" s="616" t="s">
        <v>556</v>
      </c>
      <c r="E17" s="616"/>
      <c r="F17" s="616" t="s">
        <v>556</v>
      </c>
      <c r="G17" s="616" t="s">
        <v>556</v>
      </c>
      <c r="H17" s="616" t="s">
        <v>556</v>
      </c>
      <c r="I17" s="617" t="s">
        <v>556</v>
      </c>
      <c r="J17" s="618" t="s">
        <v>0</v>
      </c>
    </row>
    <row r="18" spans="1:10" ht="14.4" customHeight="1" x14ac:dyDescent="0.3">
      <c r="A18" s="614" t="s">
        <v>560</v>
      </c>
      <c r="B18" s="615" t="s">
        <v>333</v>
      </c>
      <c r="C18" s="616">
        <v>126.0385</v>
      </c>
      <c r="D18" s="616">
        <v>115.335629999999</v>
      </c>
      <c r="E18" s="616"/>
      <c r="F18" s="616">
        <v>102.63066000000001</v>
      </c>
      <c r="G18" s="616">
        <v>100.33333333333333</v>
      </c>
      <c r="H18" s="616">
        <v>2.2973266666666774</v>
      </c>
      <c r="I18" s="617">
        <v>1.0228969435215949</v>
      </c>
      <c r="J18" s="618" t="s">
        <v>1</v>
      </c>
    </row>
    <row r="19" spans="1:10" ht="14.4" customHeight="1" x14ac:dyDescent="0.3">
      <c r="A19" s="614" t="s">
        <v>560</v>
      </c>
      <c r="B19" s="615" t="s">
        <v>334</v>
      </c>
      <c r="C19" s="616">
        <v>0.2011</v>
      </c>
      <c r="D19" s="616" t="s">
        <v>556</v>
      </c>
      <c r="E19" s="616"/>
      <c r="F19" s="616" t="s">
        <v>556</v>
      </c>
      <c r="G19" s="616" t="s">
        <v>556</v>
      </c>
      <c r="H19" s="616" t="s">
        <v>556</v>
      </c>
      <c r="I19" s="617" t="s">
        <v>556</v>
      </c>
      <c r="J19" s="618" t="s">
        <v>1</v>
      </c>
    </row>
    <row r="20" spans="1:10" ht="14.4" customHeight="1" x14ac:dyDescent="0.3">
      <c r="A20" s="614" t="s">
        <v>560</v>
      </c>
      <c r="B20" s="615" t="s">
        <v>335</v>
      </c>
      <c r="C20" s="616">
        <v>1.3089999999999999</v>
      </c>
      <c r="D20" s="616">
        <v>1.4075500000000001</v>
      </c>
      <c r="E20" s="616"/>
      <c r="F20" s="616">
        <v>5.6301600000000001</v>
      </c>
      <c r="G20" s="616">
        <v>0.33333333333333331</v>
      </c>
      <c r="H20" s="616">
        <v>5.296826666666667</v>
      </c>
      <c r="I20" s="617">
        <v>16.89048</v>
      </c>
      <c r="J20" s="618" t="s">
        <v>1</v>
      </c>
    </row>
    <row r="21" spans="1:10" ht="14.4" customHeight="1" x14ac:dyDescent="0.3">
      <c r="A21" s="614" t="s">
        <v>560</v>
      </c>
      <c r="B21" s="615" t="s">
        <v>336</v>
      </c>
      <c r="C21" s="616">
        <v>0</v>
      </c>
      <c r="D21" s="616">
        <v>0</v>
      </c>
      <c r="E21" s="616"/>
      <c r="F21" s="616" t="s">
        <v>556</v>
      </c>
      <c r="G21" s="616" t="s">
        <v>556</v>
      </c>
      <c r="H21" s="616" t="s">
        <v>556</v>
      </c>
      <c r="I21" s="617" t="s">
        <v>556</v>
      </c>
      <c r="J21" s="618" t="s">
        <v>1</v>
      </c>
    </row>
    <row r="22" spans="1:10" ht="14.4" customHeight="1" x14ac:dyDescent="0.3">
      <c r="A22" s="614" t="s">
        <v>560</v>
      </c>
      <c r="B22" s="615" t="s">
        <v>337</v>
      </c>
      <c r="C22" s="616">
        <v>33.725110000000001</v>
      </c>
      <c r="D22" s="616">
        <v>34.357029999999</v>
      </c>
      <c r="E22" s="616"/>
      <c r="F22" s="616">
        <v>31.628929999999997</v>
      </c>
      <c r="G22" s="616">
        <v>27.333333333333332</v>
      </c>
      <c r="H22" s="616">
        <v>4.2955966666666647</v>
      </c>
      <c r="I22" s="617">
        <v>1.157155975609756</v>
      </c>
      <c r="J22" s="618" t="s">
        <v>1</v>
      </c>
    </row>
    <row r="23" spans="1:10" ht="14.4" customHeight="1" x14ac:dyDescent="0.3">
      <c r="A23" s="614" t="s">
        <v>560</v>
      </c>
      <c r="B23" s="615" t="s">
        <v>338</v>
      </c>
      <c r="C23" s="616">
        <v>0.71572999999999998</v>
      </c>
      <c r="D23" s="616">
        <v>0.32608999999999999</v>
      </c>
      <c r="E23" s="616"/>
      <c r="F23" s="616">
        <v>9.3469999999999998E-2</v>
      </c>
      <c r="G23" s="616">
        <v>0.33333333333333331</v>
      </c>
      <c r="H23" s="616">
        <v>-0.23986333333333332</v>
      </c>
      <c r="I23" s="617">
        <v>0.28040999999999999</v>
      </c>
      <c r="J23" s="618" t="s">
        <v>1</v>
      </c>
    </row>
    <row r="24" spans="1:10" ht="14.4" customHeight="1" x14ac:dyDescent="0.3">
      <c r="A24" s="614" t="s">
        <v>560</v>
      </c>
      <c r="B24" s="615" t="s">
        <v>339</v>
      </c>
      <c r="C24" s="616">
        <v>2.5695600000000001</v>
      </c>
      <c r="D24" s="616">
        <v>8.5168999999999997</v>
      </c>
      <c r="E24" s="616"/>
      <c r="F24" s="616">
        <v>11.849599999999999</v>
      </c>
      <c r="G24" s="616">
        <v>10</v>
      </c>
      <c r="H24" s="616">
        <v>1.8495999999999988</v>
      </c>
      <c r="I24" s="617">
        <v>1.1849599999999998</v>
      </c>
      <c r="J24" s="618" t="s">
        <v>1</v>
      </c>
    </row>
    <row r="25" spans="1:10" ht="14.4" customHeight="1" x14ac:dyDescent="0.3">
      <c r="A25" s="614" t="s">
        <v>560</v>
      </c>
      <c r="B25" s="615" t="s">
        <v>562</v>
      </c>
      <c r="C25" s="616">
        <v>164.559</v>
      </c>
      <c r="D25" s="616">
        <v>159.943199999998</v>
      </c>
      <c r="E25" s="616"/>
      <c r="F25" s="616">
        <v>151.83282</v>
      </c>
      <c r="G25" s="616">
        <v>138.33333333333331</v>
      </c>
      <c r="H25" s="616">
        <v>13.499486666666684</v>
      </c>
      <c r="I25" s="617">
        <v>1.0975866506024097</v>
      </c>
      <c r="J25" s="618" t="s">
        <v>563</v>
      </c>
    </row>
    <row r="26" spans="1:10" ht="14.4" customHeight="1" x14ac:dyDescent="0.3">
      <c r="A26" s="614" t="s">
        <v>556</v>
      </c>
      <c r="B26" s="615" t="s">
        <v>556</v>
      </c>
      <c r="C26" s="616" t="s">
        <v>556</v>
      </c>
      <c r="D26" s="616" t="s">
        <v>556</v>
      </c>
      <c r="E26" s="616"/>
      <c r="F26" s="616" t="s">
        <v>556</v>
      </c>
      <c r="G26" s="616" t="s">
        <v>556</v>
      </c>
      <c r="H26" s="616" t="s">
        <v>556</v>
      </c>
      <c r="I26" s="617" t="s">
        <v>556</v>
      </c>
      <c r="J26" s="618" t="s">
        <v>564</v>
      </c>
    </row>
    <row r="27" spans="1:10" ht="14.4" customHeight="1" x14ac:dyDescent="0.3">
      <c r="A27" s="614" t="s">
        <v>565</v>
      </c>
      <c r="B27" s="615" t="s">
        <v>566</v>
      </c>
      <c r="C27" s="616" t="s">
        <v>556</v>
      </c>
      <c r="D27" s="616" t="s">
        <v>556</v>
      </c>
      <c r="E27" s="616"/>
      <c r="F27" s="616" t="s">
        <v>556</v>
      </c>
      <c r="G27" s="616" t="s">
        <v>556</v>
      </c>
      <c r="H27" s="616" t="s">
        <v>556</v>
      </c>
      <c r="I27" s="617" t="s">
        <v>556</v>
      </c>
      <c r="J27" s="618" t="s">
        <v>0</v>
      </c>
    </row>
    <row r="28" spans="1:10" ht="14.4" customHeight="1" x14ac:dyDescent="0.3">
      <c r="A28" s="614" t="s">
        <v>565</v>
      </c>
      <c r="B28" s="615" t="s">
        <v>333</v>
      </c>
      <c r="C28" s="616">
        <v>208.64528999999999</v>
      </c>
      <c r="D28" s="616">
        <v>165.44827999999899</v>
      </c>
      <c r="E28" s="616"/>
      <c r="F28" s="616">
        <v>156.36176</v>
      </c>
      <c r="G28" s="616">
        <v>151</v>
      </c>
      <c r="H28" s="616">
        <v>5.3617600000000039</v>
      </c>
      <c r="I28" s="617">
        <v>1.035508344370861</v>
      </c>
      <c r="J28" s="618" t="s">
        <v>1</v>
      </c>
    </row>
    <row r="29" spans="1:10" ht="14.4" customHeight="1" x14ac:dyDescent="0.3">
      <c r="A29" s="614" t="s">
        <v>565</v>
      </c>
      <c r="B29" s="615" t="s">
        <v>334</v>
      </c>
      <c r="C29" s="616">
        <v>0</v>
      </c>
      <c r="D29" s="616" t="s">
        <v>556</v>
      </c>
      <c r="E29" s="616"/>
      <c r="F29" s="616" t="s">
        <v>556</v>
      </c>
      <c r="G29" s="616" t="s">
        <v>556</v>
      </c>
      <c r="H29" s="616" t="s">
        <v>556</v>
      </c>
      <c r="I29" s="617" t="s">
        <v>556</v>
      </c>
      <c r="J29" s="618" t="s">
        <v>1</v>
      </c>
    </row>
    <row r="30" spans="1:10" ht="14.4" customHeight="1" x14ac:dyDescent="0.3">
      <c r="A30" s="614" t="s">
        <v>565</v>
      </c>
      <c r="B30" s="615" t="s">
        <v>336</v>
      </c>
      <c r="C30" s="616" t="s">
        <v>556</v>
      </c>
      <c r="D30" s="616" t="s">
        <v>556</v>
      </c>
      <c r="E30" s="616"/>
      <c r="F30" s="616">
        <v>13.300990000000001</v>
      </c>
      <c r="G30" s="616">
        <v>0</v>
      </c>
      <c r="H30" s="616">
        <v>13.300990000000001</v>
      </c>
      <c r="I30" s="617" t="s">
        <v>556</v>
      </c>
      <c r="J30" s="618" t="s">
        <v>1</v>
      </c>
    </row>
    <row r="31" spans="1:10" ht="14.4" customHeight="1" x14ac:dyDescent="0.3">
      <c r="A31" s="614" t="s">
        <v>565</v>
      </c>
      <c r="B31" s="615" t="s">
        <v>337</v>
      </c>
      <c r="C31" s="616">
        <v>49.763000000000005</v>
      </c>
      <c r="D31" s="616">
        <v>35.660189999998998</v>
      </c>
      <c r="E31" s="616"/>
      <c r="F31" s="616">
        <v>30.915479999999999</v>
      </c>
      <c r="G31" s="616">
        <v>27.666666666666668</v>
      </c>
      <c r="H31" s="616">
        <v>3.2488133333333309</v>
      </c>
      <c r="I31" s="617">
        <v>1.1174269879518071</v>
      </c>
      <c r="J31" s="618" t="s">
        <v>1</v>
      </c>
    </row>
    <row r="32" spans="1:10" ht="14.4" customHeight="1" x14ac:dyDescent="0.3">
      <c r="A32" s="614" t="s">
        <v>565</v>
      </c>
      <c r="B32" s="615" t="s">
        <v>338</v>
      </c>
      <c r="C32" s="616">
        <v>0.12559999999999999</v>
      </c>
      <c r="D32" s="616" t="s">
        <v>556</v>
      </c>
      <c r="E32" s="616"/>
      <c r="F32" s="616" t="s">
        <v>556</v>
      </c>
      <c r="G32" s="616" t="s">
        <v>556</v>
      </c>
      <c r="H32" s="616" t="s">
        <v>556</v>
      </c>
      <c r="I32" s="617" t="s">
        <v>556</v>
      </c>
      <c r="J32" s="618" t="s">
        <v>1</v>
      </c>
    </row>
    <row r="33" spans="1:10" ht="14.4" customHeight="1" x14ac:dyDescent="0.3">
      <c r="A33" s="614" t="s">
        <v>565</v>
      </c>
      <c r="B33" s="615" t="s">
        <v>339</v>
      </c>
      <c r="C33" s="616">
        <v>4.7481</v>
      </c>
      <c r="D33" s="616">
        <v>0.95679999999900001</v>
      </c>
      <c r="E33" s="616"/>
      <c r="F33" s="616">
        <v>0</v>
      </c>
      <c r="G33" s="616">
        <v>1</v>
      </c>
      <c r="H33" s="616">
        <v>-1</v>
      </c>
      <c r="I33" s="617">
        <v>0</v>
      </c>
      <c r="J33" s="618" t="s">
        <v>1</v>
      </c>
    </row>
    <row r="34" spans="1:10" ht="14.4" customHeight="1" x14ac:dyDescent="0.3">
      <c r="A34" s="614" t="s">
        <v>565</v>
      </c>
      <c r="B34" s="615" t="s">
        <v>567</v>
      </c>
      <c r="C34" s="616">
        <v>263.28199000000001</v>
      </c>
      <c r="D34" s="616">
        <v>202.06526999999699</v>
      </c>
      <c r="E34" s="616"/>
      <c r="F34" s="616">
        <v>200.57823000000002</v>
      </c>
      <c r="G34" s="616">
        <v>179.66666666666666</v>
      </c>
      <c r="H34" s="616">
        <v>20.911563333333362</v>
      </c>
      <c r="I34" s="617">
        <v>1.1163908905380335</v>
      </c>
      <c r="J34" s="618" t="s">
        <v>563</v>
      </c>
    </row>
    <row r="35" spans="1:10" ht="14.4" customHeight="1" x14ac:dyDescent="0.3">
      <c r="A35" s="614" t="s">
        <v>556</v>
      </c>
      <c r="B35" s="615" t="s">
        <v>556</v>
      </c>
      <c r="C35" s="616" t="s">
        <v>556</v>
      </c>
      <c r="D35" s="616" t="s">
        <v>556</v>
      </c>
      <c r="E35" s="616"/>
      <c r="F35" s="616" t="s">
        <v>556</v>
      </c>
      <c r="G35" s="616" t="s">
        <v>556</v>
      </c>
      <c r="H35" s="616" t="s">
        <v>556</v>
      </c>
      <c r="I35" s="617" t="s">
        <v>556</v>
      </c>
      <c r="J35" s="618" t="s">
        <v>564</v>
      </c>
    </row>
    <row r="36" spans="1:10" ht="14.4" customHeight="1" x14ac:dyDescent="0.3">
      <c r="A36" s="614" t="s">
        <v>568</v>
      </c>
      <c r="B36" s="615" t="s">
        <v>569</v>
      </c>
      <c r="C36" s="616" t="s">
        <v>556</v>
      </c>
      <c r="D36" s="616" t="s">
        <v>556</v>
      </c>
      <c r="E36" s="616"/>
      <c r="F36" s="616" t="s">
        <v>556</v>
      </c>
      <c r="G36" s="616" t="s">
        <v>556</v>
      </c>
      <c r="H36" s="616" t="s">
        <v>556</v>
      </c>
      <c r="I36" s="617" t="s">
        <v>556</v>
      </c>
      <c r="J36" s="618" t="s">
        <v>0</v>
      </c>
    </row>
    <row r="37" spans="1:10" ht="14.4" customHeight="1" x14ac:dyDescent="0.3">
      <c r="A37" s="614" t="s">
        <v>568</v>
      </c>
      <c r="B37" s="615" t="s">
        <v>333</v>
      </c>
      <c r="C37" s="616">
        <v>0</v>
      </c>
      <c r="D37" s="616">
        <v>51.829459999999997</v>
      </c>
      <c r="E37" s="616"/>
      <c r="F37" s="616">
        <v>65.849800000000002</v>
      </c>
      <c r="G37" s="616">
        <v>75</v>
      </c>
      <c r="H37" s="616">
        <v>-9.1501999999999981</v>
      </c>
      <c r="I37" s="617">
        <v>0.87799733333333341</v>
      </c>
      <c r="J37" s="618" t="s">
        <v>1</v>
      </c>
    </row>
    <row r="38" spans="1:10" ht="14.4" customHeight="1" x14ac:dyDescent="0.3">
      <c r="A38" s="614" t="s">
        <v>568</v>
      </c>
      <c r="B38" s="615" t="s">
        <v>334</v>
      </c>
      <c r="C38" s="616">
        <v>0</v>
      </c>
      <c r="D38" s="616">
        <v>0.19825999999999999</v>
      </c>
      <c r="E38" s="616"/>
      <c r="F38" s="616">
        <v>0</v>
      </c>
      <c r="G38" s="616">
        <v>0.33333333333333331</v>
      </c>
      <c r="H38" s="616">
        <v>-0.33333333333333331</v>
      </c>
      <c r="I38" s="617">
        <v>0</v>
      </c>
      <c r="J38" s="618" t="s">
        <v>1</v>
      </c>
    </row>
    <row r="39" spans="1:10" ht="14.4" customHeight="1" x14ac:dyDescent="0.3">
      <c r="A39" s="614" t="s">
        <v>568</v>
      </c>
      <c r="B39" s="615" t="s">
        <v>335</v>
      </c>
      <c r="C39" s="616">
        <v>0</v>
      </c>
      <c r="D39" s="616">
        <v>4.2226300000000005</v>
      </c>
      <c r="E39" s="616"/>
      <c r="F39" s="616">
        <v>0</v>
      </c>
      <c r="G39" s="616">
        <v>3.6666666666666665</v>
      </c>
      <c r="H39" s="616">
        <v>-3.6666666666666665</v>
      </c>
      <c r="I39" s="617">
        <v>0</v>
      </c>
      <c r="J39" s="618" t="s">
        <v>1</v>
      </c>
    </row>
    <row r="40" spans="1:10" ht="14.4" customHeight="1" x14ac:dyDescent="0.3">
      <c r="A40" s="614" t="s">
        <v>568</v>
      </c>
      <c r="B40" s="615" t="s">
        <v>336</v>
      </c>
      <c r="C40" s="616">
        <v>0</v>
      </c>
      <c r="D40" s="616">
        <v>0</v>
      </c>
      <c r="E40" s="616"/>
      <c r="F40" s="616" t="s">
        <v>556</v>
      </c>
      <c r="G40" s="616" t="s">
        <v>556</v>
      </c>
      <c r="H40" s="616" t="s">
        <v>556</v>
      </c>
      <c r="I40" s="617" t="s">
        <v>556</v>
      </c>
      <c r="J40" s="618" t="s">
        <v>1</v>
      </c>
    </row>
    <row r="41" spans="1:10" ht="14.4" customHeight="1" x14ac:dyDescent="0.3">
      <c r="A41" s="614" t="s">
        <v>568</v>
      </c>
      <c r="B41" s="615" t="s">
        <v>337</v>
      </c>
      <c r="C41" s="616">
        <v>0</v>
      </c>
      <c r="D41" s="616">
        <v>91.40446</v>
      </c>
      <c r="E41" s="616"/>
      <c r="F41" s="616">
        <v>191.64213999999998</v>
      </c>
      <c r="G41" s="616">
        <v>120.66666666666667</v>
      </c>
      <c r="H41" s="616">
        <v>70.975473333333312</v>
      </c>
      <c r="I41" s="617">
        <v>1.5881945303867402</v>
      </c>
      <c r="J41" s="618" t="s">
        <v>1</v>
      </c>
    </row>
    <row r="42" spans="1:10" ht="14.4" customHeight="1" x14ac:dyDescent="0.3">
      <c r="A42" s="614" t="s">
        <v>568</v>
      </c>
      <c r="B42" s="615" t="s">
        <v>338</v>
      </c>
      <c r="C42" s="616">
        <v>0</v>
      </c>
      <c r="D42" s="616">
        <v>0.83101999999999998</v>
      </c>
      <c r="E42" s="616"/>
      <c r="F42" s="616">
        <v>2.5164399999999998</v>
      </c>
      <c r="G42" s="616">
        <v>1.6666666666666667</v>
      </c>
      <c r="H42" s="616">
        <v>0.84977333333333305</v>
      </c>
      <c r="I42" s="617">
        <v>1.5098639999999999</v>
      </c>
      <c r="J42" s="618" t="s">
        <v>1</v>
      </c>
    </row>
    <row r="43" spans="1:10" ht="14.4" customHeight="1" x14ac:dyDescent="0.3">
      <c r="A43" s="614" t="s">
        <v>568</v>
      </c>
      <c r="B43" s="615" t="s">
        <v>339</v>
      </c>
      <c r="C43" s="616" t="s">
        <v>556</v>
      </c>
      <c r="D43" s="616">
        <v>1.9136</v>
      </c>
      <c r="E43" s="616"/>
      <c r="F43" s="616">
        <v>0</v>
      </c>
      <c r="G43" s="616">
        <v>1.6666666666666667</v>
      </c>
      <c r="H43" s="616">
        <v>-1.6666666666666667</v>
      </c>
      <c r="I43" s="617">
        <v>0</v>
      </c>
      <c r="J43" s="618" t="s">
        <v>1</v>
      </c>
    </row>
    <row r="44" spans="1:10" ht="14.4" customHeight="1" x14ac:dyDescent="0.3">
      <c r="A44" s="614" t="s">
        <v>568</v>
      </c>
      <c r="B44" s="615" t="s">
        <v>570</v>
      </c>
      <c r="C44" s="616">
        <v>0</v>
      </c>
      <c r="D44" s="616">
        <v>150.39943</v>
      </c>
      <c r="E44" s="616"/>
      <c r="F44" s="616">
        <v>260.00837999999999</v>
      </c>
      <c r="G44" s="616">
        <v>203</v>
      </c>
      <c r="H44" s="616">
        <v>57.008379999999988</v>
      </c>
      <c r="I44" s="617">
        <v>1.2808294581280788</v>
      </c>
      <c r="J44" s="618" t="s">
        <v>563</v>
      </c>
    </row>
    <row r="45" spans="1:10" ht="14.4" customHeight="1" x14ac:dyDescent="0.3">
      <c r="A45" s="614" t="s">
        <v>556</v>
      </c>
      <c r="B45" s="615" t="s">
        <v>556</v>
      </c>
      <c r="C45" s="616" t="s">
        <v>556</v>
      </c>
      <c r="D45" s="616" t="s">
        <v>556</v>
      </c>
      <c r="E45" s="616"/>
      <c r="F45" s="616" t="s">
        <v>556</v>
      </c>
      <c r="G45" s="616" t="s">
        <v>556</v>
      </c>
      <c r="H45" s="616" t="s">
        <v>556</v>
      </c>
      <c r="I45" s="617" t="s">
        <v>556</v>
      </c>
      <c r="J45" s="618" t="s">
        <v>564</v>
      </c>
    </row>
    <row r="46" spans="1:10" ht="14.4" customHeight="1" x14ac:dyDescent="0.3">
      <c r="A46" s="614" t="s">
        <v>571</v>
      </c>
      <c r="B46" s="615" t="s">
        <v>572</v>
      </c>
      <c r="C46" s="616" t="s">
        <v>556</v>
      </c>
      <c r="D46" s="616" t="s">
        <v>556</v>
      </c>
      <c r="E46" s="616"/>
      <c r="F46" s="616" t="s">
        <v>556</v>
      </c>
      <c r="G46" s="616" t="s">
        <v>556</v>
      </c>
      <c r="H46" s="616" t="s">
        <v>556</v>
      </c>
      <c r="I46" s="617" t="s">
        <v>556</v>
      </c>
      <c r="J46" s="618" t="s">
        <v>0</v>
      </c>
    </row>
    <row r="47" spans="1:10" ht="14.4" customHeight="1" x14ac:dyDescent="0.3">
      <c r="A47" s="614" t="s">
        <v>571</v>
      </c>
      <c r="B47" s="615" t="s">
        <v>333</v>
      </c>
      <c r="C47" s="616">
        <v>77.511319999999998</v>
      </c>
      <c r="D47" s="616">
        <v>77.418099999999995</v>
      </c>
      <c r="E47" s="616"/>
      <c r="F47" s="616">
        <v>40.459899999999998</v>
      </c>
      <c r="G47" s="616">
        <v>66.666666666666671</v>
      </c>
      <c r="H47" s="616">
        <v>-26.206766666666674</v>
      </c>
      <c r="I47" s="617">
        <v>0.6068984999999999</v>
      </c>
      <c r="J47" s="618" t="s">
        <v>1</v>
      </c>
    </row>
    <row r="48" spans="1:10" ht="14.4" customHeight="1" x14ac:dyDescent="0.3">
      <c r="A48" s="614" t="s">
        <v>571</v>
      </c>
      <c r="B48" s="615" t="s">
        <v>339</v>
      </c>
      <c r="C48" s="616">
        <v>0</v>
      </c>
      <c r="D48" s="616" t="s">
        <v>556</v>
      </c>
      <c r="E48" s="616"/>
      <c r="F48" s="616">
        <v>0.95679999999999998</v>
      </c>
      <c r="G48" s="616">
        <v>0</v>
      </c>
      <c r="H48" s="616">
        <v>0.95679999999999998</v>
      </c>
      <c r="I48" s="617" t="s">
        <v>556</v>
      </c>
      <c r="J48" s="618" t="s">
        <v>1</v>
      </c>
    </row>
    <row r="49" spans="1:10" ht="14.4" customHeight="1" x14ac:dyDescent="0.3">
      <c r="A49" s="614" t="s">
        <v>571</v>
      </c>
      <c r="B49" s="615" t="s">
        <v>573</v>
      </c>
      <c r="C49" s="616">
        <v>77.511319999999998</v>
      </c>
      <c r="D49" s="616">
        <v>77.418099999999995</v>
      </c>
      <c r="E49" s="616"/>
      <c r="F49" s="616">
        <v>41.416699999999999</v>
      </c>
      <c r="G49" s="616">
        <v>66.666666666666671</v>
      </c>
      <c r="H49" s="616">
        <v>-25.249966666666673</v>
      </c>
      <c r="I49" s="617">
        <v>0.62125049999999993</v>
      </c>
      <c r="J49" s="618" t="s">
        <v>563</v>
      </c>
    </row>
    <row r="50" spans="1:10" ht="14.4" customHeight="1" x14ac:dyDescent="0.3">
      <c r="A50" s="614" t="s">
        <v>556</v>
      </c>
      <c r="B50" s="615" t="s">
        <v>556</v>
      </c>
      <c r="C50" s="616" t="s">
        <v>556</v>
      </c>
      <c r="D50" s="616" t="s">
        <v>556</v>
      </c>
      <c r="E50" s="616"/>
      <c r="F50" s="616" t="s">
        <v>556</v>
      </c>
      <c r="G50" s="616" t="s">
        <v>556</v>
      </c>
      <c r="H50" s="616" t="s">
        <v>556</v>
      </c>
      <c r="I50" s="617" t="s">
        <v>556</v>
      </c>
      <c r="J50" s="618" t="s">
        <v>564</v>
      </c>
    </row>
    <row r="51" spans="1:10" ht="14.4" customHeight="1" x14ac:dyDescent="0.3">
      <c r="A51" s="614" t="s">
        <v>574</v>
      </c>
      <c r="B51" s="615" t="s">
        <v>575</v>
      </c>
      <c r="C51" s="616" t="s">
        <v>556</v>
      </c>
      <c r="D51" s="616" t="s">
        <v>556</v>
      </c>
      <c r="E51" s="616"/>
      <c r="F51" s="616" t="s">
        <v>556</v>
      </c>
      <c r="G51" s="616" t="s">
        <v>556</v>
      </c>
      <c r="H51" s="616" t="s">
        <v>556</v>
      </c>
      <c r="I51" s="617" t="s">
        <v>556</v>
      </c>
      <c r="J51" s="618" t="s">
        <v>0</v>
      </c>
    </row>
    <row r="52" spans="1:10" ht="14.4" customHeight="1" x14ac:dyDescent="0.3">
      <c r="A52" s="614" t="s">
        <v>574</v>
      </c>
      <c r="B52" s="615" t="s">
        <v>333</v>
      </c>
      <c r="C52" s="616">
        <v>206.47915999999998</v>
      </c>
      <c r="D52" s="616">
        <v>198.83893999999901</v>
      </c>
      <c r="E52" s="616"/>
      <c r="F52" s="616">
        <v>179.91298</v>
      </c>
      <c r="G52" s="616">
        <v>191</v>
      </c>
      <c r="H52" s="616">
        <v>-11.087019999999995</v>
      </c>
      <c r="I52" s="617">
        <v>0.94195277486911</v>
      </c>
      <c r="J52" s="618" t="s">
        <v>1</v>
      </c>
    </row>
    <row r="53" spans="1:10" ht="14.4" customHeight="1" x14ac:dyDescent="0.3">
      <c r="A53" s="614" t="s">
        <v>574</v>
      </c>
      <c r="B53" s="615" t="s">
        <v>334</v>
      </c>
      <c r="C53" s="616">
        <v>4.2625099999999998</v>
      </c>
      <c r="D53" s="616">
        <v>12.73798</v>
      </c>
      <c r="E53" s="616"/>
      <c r="F53" s="616">
        <v>23.793120000000002</v>
      </c>
      <c r="G53" s="616">
        <v>16</v>
      </c>
      <c r="H53" s="616">
        <v>7.7931200000000018</v>
      </c>
      <c r="I53" s="617">
        <v>1.4870700000000001</v>
      </c>
      <c r="J53" s="618" t="s">
        <v>1</v>
      </c>
    </row>
    <row r="54" spans="1:10" ht="14.4" customHeight="1" x14ac:dyDescent="0.3">
      <c r="A54" s="614" t="s">
        <v>574</v>
      </c>
      <c r="B54" s="615" t="s">
        <v>557</v>
      </c>
      <c r="C54" s="616">
        <v>0</v>
      </c>
      <c r="D54" s="616" t="s">
        <v>556</v>
      </c>
      <c r="E54" s="616"/>
      <c r="F54" s="616" t="s">
        <v>556</v>
      </c>
      <c r="G54" s="616" t="s">
        <v>556</v>
      </c>
      <c r="H54" s="616" t="s">
        <v>556</v>
      </c>
      <c r="I54" s="617" t="s">
        <v>556</v>
      </c>
      <c r="J54" s="618" t="s">
        <v>1</v>
      </c>
    </row>
    <row r="55" spans="1:10" ht="14.4" customHeight="1" x14ac:dyDescent="0.3">
      <c r="A55" s="614" t="s">
        <v>574</v>
      </c>
      <c r="B55" s="615" t="s">
        <v>335</v>
      </c>
      <c r="C55" s="616">
        <v>2.7225999999999999</v>
      </c>
      <c r="D55" s="616">
        <v>0</v>
      </c>
      <c r="E55" s="616"/>
      <c r="F55" s="616">
        <v>0</v>
      </c>
      <c r="G55" s="616">
        <v>3.6666666666666665</v>
      </c>
      <c r="H55" s="616">
        <v>-3.6666666666666665</v>
      </c>
      <c r="I55" s="617">
        <v>0</v>
      </c>
      <c r="J55" s="618" t="s">
        <v>1</v>
      </c>
    </row>
    <row r="56" spans="1:10" ht="14.4" customHeight="1" x14ac:dyDescent="0.3">
      <c r="A56" s="614" t="s">
        <v>574</v>
      </c>
      <c r="B56" s="615" t="s">
        <v>336</v>
      </c>
      <c r="C56" s="616">
        <v>0</v>
      </c>
      <c r="D56" s="616" t="s">
        <v>556</v>
      </c>
      <c r="E56" s="616"/>
      <c r="F56" s="616" t="s">
        <v>556</v>
      </c>
      <c r="G56" s="616" t="s">
        <v>556</v>
      </c>
      <c r="H56" s="616" t="s">
        <v>556</v>
      </c>
      <c r="I56" s="617" t="s">
        <v>556</v>
      </c>
      <c r="J56" s="618" t="s">
        <v>1</v>
      </c>
    </row>
    <row r="57" spans="1:10" ht="14.4" customHeight="1" x14ac:dyDescent="0.3">
      <c r="A57" s="614" t="s">
        <v>574</v>
      </c>
      <c r="B57" s="615" t="s">
        <v>337</v>
      </c>
      <c r="C57" s="616">
        <v>56.208150000000003</v>
      </c>
      <c r="D57" s="616">
        <v>45.427889999999998</v>
      </c>
      <c r="E57" s="616"/>
      <c r="F57" s="616">
        <v>43.423860000000005</v>
      </c>
      <c r="G57" s="616">
        <v>35</v>
      </c>
      <c r="H57" s="616">
        <v>8.4238600000000048</v>
      </c>
      <c r="I57" s="617">
        <v>1.2406817142857145</v>
      </c>
      <c r="J57" s="618" t="s">
        <v>1</v>
      </c>
    </row>
    <row r="58" spans="1:10" ht="14.4" customHeight="1" x14ac:dyDescent="0.3">
      <c r="A58" s="614" t="s">
        <v>574</v>
      </c>
      <c r="B58" s="615" t="s">
        <v>576</v>
      </c>
      <c r="C58" s="616">
        <v>269.67241999999999</v>
      </c>
      <c r="D58" s="616">
        <v>257.004809999999</v>
      </c>
      <c r="E58" s="616"/>
      <c r="F58" s="616">
        <v>247.12995999999998</v>
      </c>
      <c r="G58" s="616">
        <v>245.66666666666666</v>
      </c>
      <c r="H58" s="616">
        <v>1.4632933333333256</v>
      </c>
      <c r="I58" s="617">
        <v>1.0059564179104477</v>
      </c>
      <c r="J58" s="618" t="s">
        <v>563</v>
      </c>
    </row>
    <row r="59" spans="1:10" ht="14.4" customHeight="1" x14ac:dyDescent="0.3">
      <c r="A59" s="614" t="s">
        <v>556</v>
      </c>
      <c r="B59" s="615" t="s">
        <v>556</v>
      </c>
      <c r="C59" s="616" t="s">
        <v>556</v>
      </c>
      <c r="D59" s="616" t="s">
        <v>556</v>
      </c>
      <c r="E59" s="616"/>
      <c r="F59" s="616" t="s">
        <v>556</v>
      </c>
      <c r="G59" s="616" t="s">
        <v>556</v>
      </c>
      <c r="H59" s="616" t="s">
        <v>556</v>
      </c>
      <c r="I59" s="617" t="s">
        <v>556</v>
      </c>
      <c r="J59" s="618" t="s">
        <v>564</v>
      </c>
    </row>
    <row r="60" spans="1:10" ht="14.4" customHeight="1" x14ac:dyDescent="0.3">
      <c r="A60" s="614" t="s">
        <v>577</v>
      </c>
      <c r="B60" s="615" t="s">
        <v>578</v>
      </c>
      <c r="C60" s="616" t="s">
        <v>556</v>
      </c>
      <c r="D60" s="616" t="s">
        <v>556</v>
      </c>
      <c r="E60" s="616"/>
      <c r="F60" s="616" t="s">
        <v>556</v>
      </c>
      <c r="G60" s="616" t="s">
        <v>556</v>
      </c>
      <c r="H60" s="616" t="s">
        <v>556</v>
      </c>
      <c r="I60" s="617" t="s">
        <v>556</v>
      </c>
      <c r="J60" s="618" t="s">
        <v>0</v>
      </c>
    </row>
    <row r="61" spans="1:10" ht="14.4" customHeight="1" x14ac:dyDescent="0.3">
      <c r="A61" s="614" t="s">
        <v>577</v>
      </c>
      <c r="B61" s="615" t="s">
        <v>333</v>
      </c>
      <c r="C61" s="616">
        <v>157.90189000000001</v>
      </c>
      <c r="D61" s="616">
        <v>158.67876999999899</v>
      </c>
      <c r="E61" s="616"/>
      <c r="F61" s="616">
        <v>235.24737999999996</v>
      </c>
      <c r="G61" s="616">
        <v>165.33333333333334</v>
      </c>
      <c r="H61" s="616">
        <v>69.914046666666621</v>
      </c>
      <c r="I61" s="617">
        <v>1.4228672177419353</v>
      </c>
      <c r="J61" s="618" t="s">
        <v>1</v>
      </c>
    </row>
    <row r="62" spans="1:10" ht="14.4" customHeight="1" x14ac:dyDescent="0.3">
      <c r="A62" s="614" t="s">
        <v>577</v>
      </c>
      <c r="B62" s="615" t="s">
        <v>337</v>
      </c>
      <c r="C62" s="616">
        <v>69.857100000000003</v>
      </c>
      <c r="D62" s="616">
        <v>29.420349999998997</v>
      </c>
      <c r="E62" s="616"/>
      <c r="F62" s="616">
        <v>0</v>
      </c>
      <c r="G62" s="616">
        <v>11</v>
      </c>
      <c r="H62" s="616">
        <v>-11</v>
      </c>
      <c r="I62" s="617">
        <v>0</v>
      </c>
      <c r="J62" s="618" t="s">
        <v>1</v>
      </c>
    </row>
    <row r="63" spans="1:10" ht="14.4" customHeight="1" x14ac:dyDescent="0.3">
      <c r="A63" s="614" t="s">
        <v>577</v>
      </c>
      <c r="B63" s="615" t="s">
        <v>339</v>
      </c>
      <c r="C63" s="616">
        <v>79.465699999999998</v>
      </c>
      <c r="D63" s="616">
        <v>87.076220000000006</v>
      </c>
      <c r="E63" s="616"/>
      <c r="F63" s="616">
        <v>70.381590000000003</v>
      </c>
      <c r="G63" s="616">
        <v>65</v>
      </c>
      <c r="H63" s="616">
        <v>5.3815900000000028</v>
      </c>
      <c r="I63" s="617">
        <v>1.0827936923076924</v>
      </c>
      <c r="J63" s="618" t="s">
        <v>1</v>
      </c>
    </row>
    <row r="64" spans="1:10" ht="14.4" customHeight="1" x14ac:dyDescent="0.3">
      <c r="A64" s="614" t="s">
        <v>577</v>
      </c>
      <c r="B64" s="615" t="s">
        <v>579</v>
      </c>
      <c r="C64" s="616">
        <v>307.22469000000001</v>
      </c>
      <c r="D64" s="616">
        <v>275.17533999999796</v>
      </c>
      <c r="E64" s="616"/>
      <c r="F64" s="616">
        <v>305.62896999999998</v>
      </c>
      <c r="G64" s="616">
        <v>241.33333333333334</v>
      </c>
      <c r="H64" s="616">
        <v>64.295636666666638</v>
      </c>
      <c r="I64" s="617">
        <v>1.2664183839779004</v>
      </c>
      <c r="J64" s="618" t="s">
        <v>563</v>
      </c>
    </row>
    <row r="65" spans="1:10" ht="14.4" customHeight="1" x14ac:dyDescent="0.3">
      <c r="A65" s="614" t="s">
        <v>556</v>
      </c>
      <c r="B65" s="615" t="s">
        <v>556</v>
      </c>
      <c r="C65" s="616" t="s">
        <v>556</v>
      </c>
      <c r="D65" s="616" t="s">
        <v>556</v>
      </c>
      <c r="E65" s="616"/>
      <c r="F65" s="616" t="s">
        <v>556</v>
      </c>
      <c r="G65" s="616" t="s">
        <v>556</v>
      </c>
      <c r="H65" s="616" t="s">
        <v>556</v>
      </c>
      <c r="I65" s="617" t="s">
        <v>556</v>
      </c>
      <c r="J65" s="618" t="s">
        <v>564</v>
      </c>
    </row>
    <row r="66" spans="1:10" ht="14.4" customHeight="1" x14ac:dyDescent="0.3">
      <c r="A66" s="614" t="s">
        <v>554</v>
      </c>
      <c r="B66" s="615" t="s">
        <v>558</v>
      </c>
      <c r="C66" s="616">
        <v>1082.2494200000001</v>
      </c>
      <c r="D66" s="616">
        <v>1122.006149999992</v>
      </c>
      <c r="E66" s="616"/>
      <c r="F66" s="616">
        <v>1206.5950599999999</v>
      </c>
      <c r="G66" s="616">
        <v>1074.6666666666665</v>
      </c>
      <c r="H66" s="616">
        <v>131.92839333333336</v>
      </c>
      <c r="I66" s="617">
        <v>1.1227621526054592</v>
      </c>
      <c r="J66" s="618" t="s">
        <v>559</v>
      </c>
    </row>
  </sheetData>
  <mergeCells count="3">
    <mergeCell ref="F3:I3"/>
    <mergeCell ref="C4:D4"/>
    <mergeCell ref="A1:I1"/>
  </mergeCells>
  <conditionalFormatting sqref="F15 F67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66">
    <cfRule type="expression" dxfId="60" priority="5">
      <formula>$H16&gt;0</formula>
    </cfRule>
  </conditionalFormatting>
  <conditionalFormatting sqref="A16:A66">
    <cfRule type="expression" dxfId="59" priority="2">
      <formula>AND($J16&lt;&gt;"mezeraKL",$J16&lt;&gt;"")</formula>
    </cfRule>
  </conditionalFormatting>
  <conditionalFormatting sqref="I16:I66">
    <cfRule type="expression" dxfId="58" priority="6">
      <formula>$I16&gt;1</formula>
    </cfRule>
  </conditionalFormatting>
  <conditionalFormatting sqref="B16:B66">
    <cfRule type="expression" dxfId="57" priority="1">
      <formula>OR($J16="NS",$J16="SumaNS",$J16="Účet")</formula>
    </cfRule>
  </conditionalFormatting>
  <conditionalFormatting sqref="A16:D66 F16:I66">
    <cfRule type="expression" dxfId="56" priority="8">
      <formula>AND($J16&lt;&gt;"",$J16&lt;&gt;"mezeraKL")</formula>
    </cfRule>
  </conditionalFormatting>
  <conditionalFormatting sqref="B16:D66 F16:I66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6 F16:I66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152.1725565701712</v>
      </c>
      <c r="M3" s="210">
        <f>SUBTOTAL(9,M5:M1048576)</f>
        <v>7413.4666666666662</v>
      </c>
      <c r="N3" s="211">
        <f>SUBTOTAL(9,N5:N1048576)</f>
        <v>1128126.1757144118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554</v>
      </c>
      <c r="B5" s="625" t="s">
        <v>555</v>
      </c>
      <c r="C5" s="626" t="s">
        <v>560</v>
      </c>
      <c r="D5" s="627" t="s">
        <v>1700</v>
      </c>
      <c r="E5" s="626" t="s">
        <v>580</v>
      </c>
      <c r="F5" s="627" t="s">
        <v>1706</v>
      </c>
      <c r="G5" s="626"/>
      <c r="H5" s="626" t="s">
        <v>581</v>
      </c>
      <c r="I5" s="626" t="s">
        <v>582</v>
      </c>
      <c r="J5" s="626" t="s">
        <v>583</v>
      </c>
      <c r="K5" s="626" t="s">
        <v>584</v>
      </c>
      <c r="L5" s="628">
        <v>25.37</v>
      </c>
      <c r="M5" s="628">
        <v>1</v>
      </c>
      <c r="N5" s="629">
        <v>25.37</v>
      </c>
    </row>
    <row r="6" spans="1:14" ht="14.4" customHeight="1" x14ac:dyDescent="0.3">
      <c r="A6" s="630" t="s">
        <v>554</v>
      </c>
      <c r="B6" s="631" t="s">
        <v>555</v>
      </c>
      <c r="C6" s="632" t="s">
        <v>560</v>
      </c>
      <c r="D6" s="633" t="s">
        <v>1700</v>
      </c>
      <c r="E6" s="632" t="s">
        <v>580</v>
      </c>
      <c r="F6" s="633" t="s">
        <v>1706</v>
      </c>
      <c r="G6" s="632"/>
      <c r="H6" s="632" t="s">
        <v>585</v>
      </c>
      <c r="I6" s="632" t="s">
        <v>585</v>
      </c>
      <c r="J6" s="632" t="s">
        <v>586</v>
      </c>
      <c r="K6" s="632" t="s">
        <v>587</v>
      </c>
      <c r="L6" s="634">
        <v>130.10000000000002</v>
      </c>
      <c r="M6" s="634">
        <v>2</v>
      </c>
      <c r="N6" s="635">
        <v>260.20000000000005</v>
      </c>
    </row>
    <row r="7" spans="1:14" ht="14.4" customHeight="1" x14ac:dyDescent="0.3">
      <c r="A7" s="630" t="s">
        <v>554</v>
      </c>
      <c r="B7" s="631" t="s">
        <v>555</v>
      </c>
      <c r="C7" s="632" t="s">
        <v>560</v>
      </c>
      <c r="D7" s="633" t="s">
        <v>1700</v>
      </c>
      <c r="E7" s="632" t="s">
        <v>580</v>
      </c>
      <c r="F7" s="633" t="s">
        <v>1706</v>
      </c>
      <c r="G7" s="632" t="s">
        <v>588</v>
      </c>
      <c r="H7" s="632" t="s">
        <v>589</v>
      </c>
      <c r="I7" s="632" t="s">
        <v>590</v>
      </c>
      <c r="J7" s="632" t="s">
        <v>591</v>
      </c>
      <c r="K7" s="632" t="s">
        <v>592</v>
      </c>
      <c r="L7" s="634">
        <v>84.569999999999979</v>
      </c>
      <c r="M7" s="634">
        <v>1</v>
      </c>
      <c r="N7" s="635">
        <v>84.569999999999979</v>
      </c>
    </row>
    <row r="8" spans="1:14" ht="14.4" customHeight="1" x14ac:dyDescent="0.3">
      <c r="A8" s="630" t="s">
        <v>554</v>
      </c>
      <c r="B8" s="631" t="s">
        <v>555</v>
      </c>
      <c r="C8" s="632" t="s">
        <v>560</v>
      </c>
      <c r="D8" s="633" t="s">
        <v>1700</v>
      </c>
      <c r="E8" s="632" t="s">
        <v>580</v>
      </c>
      <c r="F8" s="633" t="s">
        <v>1706</v>
      </c>
      <c r="G8" s="632" t="s">
        <v>588</v>
      </c>
      <c r="H8" s="632" t="s">
        <v>593</v>
      </c>
      <c r="I8" s="632" t="s">
        <v>594</v>
      </c>
      <c r="J8" s="632" t="s">
        <v>595</v>
      </c>
      <c r="K8" s="632" t="s">
        <v>596</v>
      </c>
      <c r="L8" s="634">
        <v>101.89970177331618</v>
      </c>
      <c r="M8" s="634">
        <v>2</v>
      </c>
      <c r="N8" s="635">
        <v>203.79940354663236</v>
      </c>
    </row>
    <row r="9" spans="1:14" ht="14.4" customHeight="1" x14ac:dyDescent="0.3">
      <c r="A9" s="630" t="s">
        <v>554</v>
      </c>
      <c r="B9" s="631" t="s">
        <v>555</v>
      </c>
      <c r="C9" s="632" t="s">
        <v>560</v>
      </c>
      <c r="D9" s="633" t="s">
        <v>1700</v>
      </c>
      <c r="E9" s="632" t="s">
        <v>580</v>
      </c>
      <c r="F9" s="633" t="s">
        <v>1706</v>
      </c>
      <c r="G9" s="632" t="s">
        <v>588</v>
      </c>
      <c r="H9" s="632" t="s">
        <v>597</v>
      </c>
      <c r="I9" s="632" t="s">
        <v>598</v>
      </c>
      <c r="J9" s="632" t="s">
        <v>599</v>
      </c>
      <c r="K9" s="632" t="s">
        <v>600</v>
      </c>
      <c r="L9" s="634">
        <v>67.929999999999978</v>
      </c>
      <c r="M9" s="634">
        <v>1</v>
      </c>
      <c r="N9" s="635">
        <v>67.929999999999978</v>
      </c>
    </row>
    <row r="10" spans="1:14" ht="14.4" customHeight="1" x14ac:dyDescent="0.3">
      <c r="A10" s="630" t="s">
        <v>554</v>
      </c>
      <c r="B10" s="631" t="s">
        <v>555</v>
      </c>
      <c r="C10" s="632" t="s">
        <v>560</v>
      </c>
      <c r="D10" s="633" t="s">
        <v>1700</v>
      </c>
      <c r="E10" s="632" t="s">
        <v>580</v>
      </c>
      <c r="F10" s="633" t="s">
        <v>1706</v>
      </c>
      <c r="G10" s="632" t="s">
        <v>588</v>
      </c>
      <c r="H10" s="632" t="s">
        <v>601</v>
      </c>
      <c r="I10" s="632" t="s">
        <v>602</v>
      </c>
      <c r="J10" s="632" t="s">
        <v>603</v>
      </c>
      <c r="K10" s="632" t="s">
        <v>604</v>
      </c>
      <c r="L10" s="634">
        <v>58.969999999999985</v>
      </c>
      <c r="M10" s="634">
        <v>2</v>
      </c>
      <c r="N10" s="635">
        <v>117.93999999999997</v>
      </c>
    </row>
    <row r="11" spans="1:14" ht="14.4" customHeight="1" x14ac:dyDescent="0.3">
      <c r="A11" s="630" t="s">
        <v>554</v>
      </c>
      <c r="B11" s="631" t="s">
        <v>555</v>
      </c>
      <c r="C11" s="632" t="s">
        <v>560</v>
      </c>
      <c r="D11" s="633" t="s">
        <v>1700</v>
      </c>
      <c r="E11" s="632" t="s">
        <v>580</v>
      </c>
      <c r="F11" s="633" t="s">
        <v>1706</v>
      </c>
      <c r="G11" s="632" t="s">
        <v>588</v>
      </c>
      <c r="H11" s="632" t="s">
        <v>605</v>
      </c>
      <c r="I11" s="632" t="s">
        <v>606</v>
      </c>
      <c r="J11" s="632" t="s">
        <v>607</v>
      </c>
      <c r="K11" s="632" t="s">
        <v>608</v>
      </c>
      <c r="L11" s="634">
        <v>31.1</v>
      </c>
      <c r="M11" s="634">
        <v>1</v>
      </c>
      <c r="N11" s="635">
        <v>31.1</v>
      </c>
    </row>
    <row r="12" spans="1:14" ht="14.4" customHeight="1" x14ac:dyDescent="0.3">
      <c r="A12" s="630" t="s">
        <v>554</v>
      </c>
      <c r="B12" s="631" t="s">
        <v>555</v>
      </c>
      <c r="C12" s="632" t="s">
        <v>560</v>
      </c>
      <c r="D12" s="633" t="s">
        <v>1700</v>
      </c>
      <c r="E12" s="632" t="s">
        <v>580</v>
      </c>
      <c r="F12" s="633" t="s">
        <v>1706</v>
      </c>
      <c r="G12" s="632" t="s">
        <v>588</v>
      </c>
      <c r="H12" s="632" t="s">
        <v>609</v>
      </c>
      <c r="I12" s="632" t="s">
        <v>610</v>
      </c>
      <c r="J12" s="632" t="s">
        <v>611</v>
      </c>
      <c r="K12" s="632" t="s">
        <v>612</v>
      </c>
      <c r="L12" s="634">
        <v>84.89</v>
      </c>
      <c r="M12" s="634">
        <v>1</v>
      </c>
      <c r="N12" s="635">
        <v>84.89</v>
      </c>
    </row>
    <row r="13" spans="1:14" ht="14.4" customHeight="1" x14ac:dyDescent="0.3">
      <c r="A13" s="630" t="s">
        <v>554</v>
      </c>
      <c r="B13" s="631" t="s">
        <v>555</v>
      </c>
      <c r="C13" s="632" t="s">
        <v>560</v>
      </c>
      <c r="D13" s="633" t="s">
        <v>1700</v>
      </c>
      <c r="E13" s="632" t="s">
        <v>580</v>
      </c>
      <c r="F13" s="633" t="s">
        <v>1706</v>
      </c>
      <c r="G13" s="632" t="s">
        <v>588</v>
      </c>
      <c r="H13" s="632" t="s">
        <v>613</v>
      </c>
      <c r="I13" s="632" t="s">
        <v>614</v>
      </c>
      <c r="J13" s="632" t="s">
        <v>615</v>
      </c>
      <c r="K13" s="632" t="s">
        <v>616</v>
      </c>
      <c r="L13" s="634">
        <v>81.072285043820628</v>
      </c>
      <c r="M13" s="634">
        <v>45</v>
      </c>
      <c r="N13" s="635">
        <v>3648.2528269719282</v>
      </c>
    </row>
    <row r="14" spans="1:14" ht="14.4" customHeight="1" x14ac:dyDescent="0.3">
      <c r="A14" s="630" t="s">
        <v>554</v>
      </c>
      <c r="B14" s="631" t="s">
        <v>555</v>
      </c>
      <c r="C14" s="632" t="s">
        <v>560</v>
      </c>
      <c r="D14" s="633" t="s">
        <v>1700</v>
      </c>
      <c r="E14" s="632" t="s">
        <v>580</v>
      </c>
      <c r="F14" s="633" t="s">
        <v>1706</v>
      </c>
      <c r="G14" s="632" t="s">
        <v>588</v>
      </c>
      <c r="H14" s="632" t="s">
        <v>617</v>
      </c>
      <c r="I14" s="632" t="s">
        <v>618</v>
      </c>
      <c r="J14" s="632" t="s">
        <v>619</v>
      </c>
      <c r="K14" s="632" t="s">
        <v>620</v>
      </c>
      <c r="L14" s="634">
        <v>61.9</v>
      </c>
      <c r="M14" s="634">
        <v>1</v>
      </c>
      <c r="N14" s="635">
        <v>61.9</v>
      </c>
    </row>
    <row r="15" spans="1:14" ht="14.4" customHeight="1" x14ac:dyDescent="0.3">
      <c r="A15" s="630" t="s">
        <v>554</v>
      </c>
      <c r="B15" s="631" t="s">
        <v>555</v>
      </c>
      <c r="C15" s="632" t="s">
        <v>560</v>
      </c>
      <c r="D15" s="633" t="s">
        <v>1700</v>
      </c>
      <c r="E15" s="632" t="s">
        <v>580</v>
      </c>
      <c r="F15" s="633" t="s">
        <v>1706</v>
      </c>
      <c r="G15" s="632" t="s">
        <v>588</v>
      </c>
      <c r="H15" s="632" t="s">
        <v>621</v>
      </c>
      <c r="I15" s="632" t="s">
        <v>622</v>
      </c>
      <c r="J15" s="632" t="s">
        <v>623</v>
      </c>
      <c r="K15" s="632" t="s">
        <v>608</v>
      </c>
      <c r="L15" s="634">
        <v>67.385051234100487</v>
      </c>
      <c r="M15" s="634">
        <v>71</v>
      </c>
      <c r="N15" s="635">
        <v>4784.3386376211347</v>
      </c>
    </row>
    <row r="16" spans="1:14" ht="14.4" customHeight="1" x14ac:dyDescent="0.3">
      <c r="A16" s="630" t="s">
        <v>554</v>
      </c>
      <c r="B16" s="631" t="s">
        <v>555</v>
      </c>
      <c r="C16" s="632" t="s">
        <v>560</v>
      </c>
      <c r="D16" s="633" t="s">
        <v>1700</v>
      </c>
      <c r="E16" s="632" t="s">
        <v>580</v>
      </c>
      <c r="F16" s="633" t="s">
        <v>1706</v>
      </c>
      <c r="G16" s="632" t="s">
        <v>588</v>
      </c>
      <c r="H16" s="632" t="s">
        <v>624</v>
      </c>
      <c r="I16" s="632" t="s">
        <v>625</v>
      </c>
      <c r="J16" s="632" t="s">
        <v>626</v>
      </c>
      <c r="K16" s="632" t="s">
        <v>627</v>
      </c>
      <c r="L16" s="634">
        <v>57.981556244670948</v>
      </c>
      <c r="M16" s="634">
        <v>48</v>
      </c>
      <c r="N16" s="635">
        <v>2783.1146997442056</v>
      </c>
    </row>
    <row r="17" spans="1:14" ht="14.4" customHeight="1" x14ac:dyDescent="0.3">
      <c r="A17" s="630" t="s">
        <v>554</v>
      </c>
      <c r="B17" s="631" t="s">
        <v>555</v>
      </c>
      <c r="C17" s="632" t="s">
        <v>560</v>
      </c>
      <c r="D17" s="633" t="s">
        <v>1700</v>
      </c>
      <c r="E17" s="632" t="s">
        <v>580</v>
      </c>
      <c r="F17" s="633" t="s">
        <v>1706</v>
      </c>
      <c r="G17" s="632" t="s">
        <v>588</v>
      </c>
      <c r="H17" s="632" t="s">
        <v>628</v>
      </c>
      <c r="I17" s="632" t="s">
        <v>629</v>
      </c>
      <c r="J17" s="632" t="s">
        <v>630</v>
      </c>
      <c r="K17" s="632" t="s">
        <v>631</v>
      </c>
      <c r="L17" s="634">
        <v>151.13912518855244</v>
      </c>
      <c r="M17" s="634">
        <v>1</v>
      </c>
      <c r="N17" s="635">
        <v>151.13912518855244</v>
      </c>
    </row>
    <row r="18" spans="1:14" ht="14.4" customHeight="1" x14ac:dyDescent="0.3">
      <c r="A18" s="630" t="s">
        <v>554</v>
      </c>
      <c r="B18" s="631" t="s">
        <v>555</v>
      </c>
      <c r="C18" s="632" t="s">
        <v>560</v>
      </c>
      <c r="D18" s="633" t="s">
        <v>1700</v>
      </c>
      <c r="E18" s="632" t="s">
        <v>580</v>
      </c>
      <c r="F18" s="633" t="s">
        <v>1706</v>
      </c>
      <c r="G18" s="632" t="s">
        <v>588</v>
      </c>
      <c r="H18" s="632" t="s">
        <v>632</v>
      </c>
      <c r="I18" s="632" t="s">
        <v>633</v>
      </c>
      <c r="J18" s="632" t="s">
        <v>634</v>
      </c>
      <c r="K18" s="632" t="s">
        <v>635</v>
      </c>
      <c r="L18" s="634">
        <v>265.39999999999998</v>
      </c>
      <c r="M18" s="634">
        <v>2</v>
      </c>
      <c r="N18" s="635">
        <v>530.79999999999995</v>
      </c>
    </row>
    <row r="19" spans="1:14" ht="14.4" customHeight="1" x14ac:dyDescent="0.3">
      <c r="A19" s="630" t="s">
        <v>554</v>
      </c>
      <c r="B19" s="631" t="s">
        <v>555</v>
      </c>
      <c r="C19" s="632" t="s">
        <v>560</v>
      </c>
      <c r="D19" s="633" t="s">
        <v>1700</v>
      </c>
      <c r="E19" s="632" t="s">
        <v>580</v>
      </c>
      <c r="F19" s="633" t="s">
        <v>1706</v>
      </c>
      <c r="G19" s="632" t="s">
        <v>588</v>
      </c>
      <c r="H19" s="632" t="s">
        <v>636</v>
      </c>
      <c r="I19" s="632" t="s">
        <v>637</v>
      </c>
      <c r="J19" s="632" t="s">
        <v>638</v>
      </c>
      <c r="K19" s="632" t="s">
        <v>639</v>
      </c>
      <c r="L19" s="634">
        <v>40.19</v>
      </c>
      <c r="M19" s="634">
        <v>2</v>
      </c>
      <c r="N19" s="635">
        <v>80.38</v>
      </c>
    </row>
    <row r="20" spans="1:14" ht="14.4" customHeight="1" x14ac:dyDescent="0.3">
      <c r="A20" s="630" t="s">
        <v>554</v>
      </c>
      <c r="B20" s="631" t="s">
        <v>555</v>
      </c>
      <c r="C20" s="632" t="s">
        <v>560</v>
      </c>
      <c r="D20" s="633" t="s">
        <v>1700</v>
      </c>
      <c r="E20" s="632" t="s">
        <v>580</v>
      </c>
      <c r="F20" s="633" t="s">
        <v>1706</v>
      </c>
      <c r="G20" s="632" t="s">
        <v>588</v>
      </c>
      <c r="H20" s="632" t="s">
        <v>640</v>
      </c>
      <c r="I20" s="632" t="s">
        <v>640</v>
      </c>
      <c r="J20" s="632" t="s">
        <v>641</v>
      </c>
      <c r="K20" s="632" t="s">
        <v>642</v>
      </c>
      <c r="L20" s="634">
        <v>38.23534056931684</v>
      </c>
      <c r="M20" s="634">
        <v>9</v>
      </c>
      <c r="N20" s="635">
        <v>344.11806512385158</v>
      </c>
    </row>
    <row r="21" spans="1:14" ht="14.4" customHeight="1" x14ac:dyDescent="0.3">
      <c r="A21" s="630" t="s">
        <v>554</v>
      </c>
      <c r="B21" s="631" t="s">
        <v>555</v>
      </c>
      <c r="C21" s="632" t="s">
        <v>560</v>
      </c>
      <c r="D21" s="633" t="s">
        <v>1700</v>
      </c>
      <c r="E21" s="632" t="s">
        <v>580</v>
      </c>
      <c r="F21" s="633" t="s">
        <v>1706</v>
      </c>
      <c r="G21" s="632" t="s">
        <v>588</v>
      </c>
      <c r="H21" s="632" t="s">
        <v>643</v>
      </c>
      <c r="I21" s="632" t="s">
        <v>644</v>
      </c>
      <c r="J21" s="632" t="s">
        <v>645</v>
      </c>
      <c r="K21" s="632" t="s">
        <v>646</v>
      </c>
      <c r="L21" s="634">
        <v>73.4752371401771</v>
      </c>
      <c r="M21" s="634">
        <v>4</v>
      </c>
      <c r="N21" s="635">
        <v>293.9009485607084</v>
      </c>
    </row>
    <row r="22" spans="1:14" ht="14.4" customHeight="1" x14ac:dyDescent="0.3">
      <c r="A22" s="630" t="s">
        <v>554</v>
      </c>
      <c r="B22" s="631" t="s">
        <v>555</v>
      </c>
      <c r="C22" s="632" t="s">
        <v>560</v>
      </c>
      <c r="D22" s="633" t="s">
        <v>1700</v>
      </c>
      <c r="E22" s="632" t="s">
        <v>580</v>
      </c>
      <c r="F22" s="633" t="s">
        <v>1706</v>
      </c>
      <c r="G22" s="632" t="s">
        <v>588</v>
      </c>
      <c r="H22" s="632" t="s">
        <v>647</v>
      </c>
      <c r="I22" s="632" t="s">
        <v>648</v>
      </c>
      <c r="J22" s="632" t="s">
        <v>649</v>
      </c>
      <c r="K22" s="632" t="s">
        <v>650</v>
      </c>
      <c r="L22" s="634">
        <v>118.72952542036847</v>
      </c>
      <c r="M22" s="634">
        <v>1</v>
      </c>
      <c r="N22" s="635">
        <v>118.72952542036847</v>
      </c>
    </row>
    <row r="23" spans="1:14" ht="14.4" customHeight="1" x14ac:dyDescent="0.3">
      <c r="A23" s="630" t="s">
        <v>554</v>
      </c>
      <c r="B23" s="631" t="s">
        <v>555</v>
      </c>
      <c r="C23" s="632" t="s">
        <v>560</v>
      </c>
      <c r="D23" s="633" t="s">
        <v>1700</v>
      </c>
      <c r="E23" s="632" t="s">
        <v>580</v>
      </c>
      <c r="F23" s="633" t="s">
        <v>1706</v>
      </c>
      <c r="G23" s="632" t="s">
        <v>588</v>
      </c>
      <c r="H23" s="632" t="s">
        <v>651</v>
      </c>
      <c r="I23" s="632" t="s">
        <v>652</v>
      </c>
      <c r="J23" s="632" t="s">
        <v>653</v>
      </c>
      <c r="K23" s="632" t="s">
        <v>654</v>
      </c>
      <c r="L23" s="634">
        <v>59.43</v>
      </c>
      <c r="M23" s="634">
        <v>1</v>
      </c>
      <c r="N23" s="635">
        <v>59.43</v>
      </c>
    </row>
    <row r="24" spans="1:14" ht="14.4" customHeight="1" x14ac:dyDescent="0.3">
      <c r="A24" s="630" t="s">
        <v>554</v>
      </c>
      <c r="B24" s="631" t="s">
        <v>555</v>
      </c>
      <c r="C24" s="632" t="s">
        <v>560</v>
      </c>
      <c r="D24" s="633" t="s">
        <v>1700</v>
      </c>
      <c r="E24" s="632" t="s">
        <v>580</v>
      </c>
      <c r="F24" s="633" t="s">
        <v>1706</v>
      </c>
      <c r="G24" s="632" t="s">
        <v>588</v>
      </c>
      <c r="H24" s="632" t="s">
        <v>655</v>
      </c>
      <c r="I24" s="632" t="s">
        <v>656</v>
      </c>
      <c r="J24" s="632" t="s">
        <v>657</v>
      </c>
      <c r="K24" s="632" t="s">
        <v>658</v>
      </c>
      <c r="L24" s="634">
        <v>76.920000000000016</v>
      </c>
      <c r="M24" s="634">
        <v>2</v>
      </c>
      <c r="N24" s="635">
        <v>153.84000000000003</v>
      </c>
    </row>
    <row r="25" spans="1:14" ht="14.4" customHeight="1" x14ac:dyDescent="0.3">
      <c r="A25" s="630" t="s">
        <v>554</v>
      </c>
      <c r="B25" s="631" t="s">
        <v>555</v>
      </c>
      <c r="C25" s="632" t="s">
        <v>560</v>
      </c>
      <c r="D25" s="633" t="s">
        <v>1700</v>
      </c>
      <c r="E25" s="632" t="s">
        <v>580</v>
      </c>
      <c r="F25" s="633" t="s">
        <v>1706</v>
      </c>
      <c r="G25" s="632" t="s">
        <v>588</v>
      </c>
      <c r="H25" s="632" t="s">
        <v>659</v>
      </c>
      <c r="I25" s="632" t="s">
        <v>660</v>
      </c>
      <c r="J25" s="632" t="s">
        <v>661</v>
      </c>
      <c r="K25" s="632" t="s">
        <v>662</v>
      </c>
      <c r="L25" s="634">
        <v>22.556164549249079</v>
      </c>
      <c r="M25" s="634">
        <v>179</v>
      </c>
      <c r="N25" s="635">
        <v>4037.553454315585</v>
      </c>
    </row>
    <row r="26" spans="1:14" ht="14.4" customHeight="1" x14ac:dyDescent="0.3">
      <c r="A26" s="630" t="s">
        <v>554</v>
      </c>
      <c r="B26" s="631" t="s">
        <v>555</v>
      </c>
      <c r="C26" s="632" t="s">
        <v>560</v>
      </c>
      <c r="D26" s="633" t="s">
        <v>1700</v>
      </c>
      <c r="E26" s="632" t="s">
        <v>580</v>
      </c>
      <c r="F26" s="633" t="s">
        <v>1706</v>
      </c>
      <c r="G26" s="632" t="s">
        <v>588</v>
      </c>
      <c r="H26" s="632" t="s">
        <v>663</v>
      </c>
      <c r="I26" s="632" t="s">
        <v>664</v>
      </c>
      <c r="J26" s="632" t="s">
        <v>665</v>
      </c>
      <c r="K26" s="632" t="s">
        <v>666</v>
      </c>
      <c r="L26" s="634">
        <v>223.47</v>
      </c>
      <c r="M26" s="634">
        <v>1</v>
      </c>
      <c r="N26" s="635">
        <v>223.47</v>
      </c>
    </row>
    <row r="27" spans="1:14" ht="14.4" customHeight="1" x14ac:dyDescent="0.3">
      <c r="A27" s="630" t="s">
        <v>554</v>
      </c>
      <c r="B27" s="631" t="s">
        <v>555</v>
      </c>
      <c r="C27" s="632" t="s">
        <v>560</v>
      </c>
      <c r="D27" s="633" t="s">
        <v>1700</v>
      </c>
      <c r="E27" s="632" t="s">
        <v>580</v>
      </c>
      <c r="F27" s="633" t="s">
        <v>1706</v>
      </c>
      <c r="G27" s="632" t="s">
        <v>588</v>
      </c>
      <c r="H27" s="632" t="s">
        <v>667</v>
      </c>
      <c r="I27" s="632" t="s">
        <v>668</v>
      </c>
      <c r="J27" s="632" t="s">
        <v>669</v>
      </c>
      <c r="K27" s="632" t="s">
        <v>670</v>
      </c>
      <c r="L27" s="634">
        <v>75.239999999999995</v>
      </c>
      <c r="M27" s="634">
        <v>1</v>
      </c>
      <c r="N27" s="635">
        <v>75.239999999999995</v>
      </c>
    </row>
    <row r="28" spans="1:14" ht="14.4" customHeight="1" x14ac:dyDescent="0.3">
      <c r="A28" s="630" t="s">
        <v>554</v>
      </c>
      <c r="B28" s="631" t="s">
        <v>555</v>
      </c>
      <c r="C28" s="632" t="s">
        <v>560</v>
      </c>
      <c r="D28" s="633" t="s">
        <v>1700</v>
      </c>
      <c r="E28" s="632" t="s">
        <v>580</v>
      </c>
      <c r="F28" s="633" t="s">
        <v>1706</v>
      </c>
      <c r="G28" s="632" t="s">
        <v>588</v>
      </c>
      <c r="H28" s="632" t="s">
        <v>671</v>
      </c>
      <c r="I28" s="632" t="s">
        <v>672</v>
      </c>
      <c r="J28" s="632" t="s">
        <v>673</v>
      </c>
      <c r="K28" s="632" t="s">
        <v>674</v>
      </c>
      <c r="L28" s="634">
        <v>22.249931223110515</v>
      </c>
      <c r="M28" s="634">
        <v>1</v>
      </c>
      <c r="N28" s="635">
        <v>22.249931223110515</v>
      </c>
    </row>
    <row r="29" spans="1:14" ht="14.4" customHeight="1" x14ac:dyDescent="0.3">
      <c r="A29" s="630" t="s">
        <v>554</v>
      </c>
      <c r="B29" s="631" t="s">
        <v>555</v>
      </c>
      <c r="C29" s="632" t="s">
        <v>560</v>
      </c>
      <c r="D29" s="633" t="s">
        <v>1700</v>
      </c>
      <c r="E29" s="632" t="s">
        <v>580</v>
      </c>
      <c r="F29" s="633" t="s">
        <v>1706</v>
      </c>
      <c r="G29" s="632" t="s">
        <v>588</v>
      </c>
      <c r="H29" s="632" t="s">
        <v>675</v>
      </c>
      <c r="I29" s="632" t="s">
        <v>676</v>
      </c>
      <c r="J29" s="632" t="s">
        <v>677</v>
      </c>
      <c r="K29" s="632" t="s">
        <v>678</v>
      </c>
      <c r="L29" s="634">
        <v>68.300000000000011</v>
      </c>
      <c r="M29" s="634">
        <v>1</v>
      </c>
      <c r="N29" s="635">
        <v>68.300000000000011</v>
      </c>
    </row>
    <row r="30" spans="1:14" ht="14.4" customHeight="1" x14ac:dyDescent="0.3">
      <c r="A30" s="630" t="s">
        <v>554</v>
      </c>
      <c r="B30" s="631" t="s">
        <v>555</v>
      </c>
      <c r="C30" s="632" t="s">
        <v>560</v>
      </c>
      <c r="D30" s="633" t="s">
        <v>1700</v>
      </c>
      <c r="E30" s="632" t="s">
        <v>580</v>
      </c>
      <c r="F30" s="633" t="s">
        <v>1706</v>
      </c>
      <c r="G30" s="632" t="s">
        <v>588</v>
      </c>
      <c r="H30" s="632" t="s">
        <v>679</v>
      </c>
      <c r="I30" s="632" t="s">
        <v>680</v>
      </c>
      <c r="J30" s="632" t="s">
        <v>681</v>
      </c>
      <c r="K30" s="632" t="s">
        <v>682</v>
      </c>
      <c r="L30" s="634">
        <v>147.91000000000003</v>
      </c>
      <c r="M30" s="634">
        <v>1</v>
      </c>
      <c r="N30" s="635">
        <v>147.91000000000003</v>
      </c>
    </row>
    <row r="31" spans="1:14" ht="14.4" customHeight="1" x14ac:dyDescent="0.3">
      <c r="A31" s="630" t="s">
        <v>554</v>
      </c>
      <c r="B31" s="631" t="s">
        <v>555</v>
      </c>
      <c r="C31" s="632" t="s">
        <v>560</v>
      </c>
      <c r="D31" s="633" t="s">
        <v>1700</v>
      </c>
      <c r="E31" s="632" t="s">
        <v>580</v>
      </c>
      <c r="F31" s="633" t="s">
        <v>1706</v>
      </c>
      <c r="G31" s="632" t="s">
        <v>588</v>
      </c>
      <c r="H31" s="632" t="s">
        <v>683</v>
      </c>
      <c r="I31" s="632" t="s">
        <v>684</v>
      </c>
      <c r="J31" s="632" t="s">
        <v>685</v>
      </c>
      <c r="K31" s="632" t="s">
        <v>686</v>
      </c>
      <c r="L31" s="634">
        <v>72.167975322758394</v>
      </c>
      <c r="M31" s="634">
        <v>5</v>
      </c>
      <c r="N31" s="635">
        <v>360.839876613792</v>
      </c>
    </row>
    <row r="32" spans="1:14" ht="14.4" customHeight="1" x14ac:dyDescent="0.3">
      <c r="A32" s="630" t="s">
        <v>554</v>
      </c>
      <c r="B32" s="631" t="s">
        <v>555</v>
      </c>
      <c r="C32" s="632" t="s">
        <v>560</v>
      </c>
      <c r="D32" s="633" t="s">
        <v>1700</v>
      </c>
      <c r="E32" s="632" t="s">
        <v>580</v>
      </c>
      <c r="F32" s="633" t="s">
        <v>1706</v>
      </c>
      <c r="G32" s="632" t="s">
        <v>588</v>
      </c>
      <c r="H32" s="632" t="s">
        <v>687</v>
      </c>
      <c r="I32" s="632" t="s">
        <v>688</v>
      </c>
      <c r="J32" s="632" t="s">
        <v>689</v>
      </c>
      <c r="K32" s="632" t="s">
        <v>690</v>
      </c>
      <c r="L32" s="634">
        <v>45.779999999999994</v>
      </c>
      <c r="M32" s="634">
        <v>1</v>
      </c>
      <c r="N32" s="635">
        <v>45.779999999999994</v>
      </c>
    </row>
    <row r="33" spans="1:14" ht="14.4" customHeight="1" x14ac:dyDescent="0.3">
      <c r="A33" s="630" t="s">
        <v>554</v>
      </c>
      <c r="B33" s="631" t="s">
        <v>555</v>
      </c>
      <c r="C33" s="632" t="s">
        <v>560</v>
      </c>
      <c r="D33" s="633" t="s">
        <v>1700</v>
      </c>
      <c r="E33" s="632" t="s">
        <v>580</v>
      </c>
      <c r="F33" s="633" t="s">
        <v>1706</v>
      </c>
      <c r="G33" s="632" t="s">
        <v>588</v>
      </c>
      <c r="H33" s="632" t="s">
        <v>691</v>
      </c>
      <c r="I33" s="632" t="s">
        <v>692</v>
      </c>
      <c r="J33" s="632" t="s">
        <v>693</v>
      </c>
      <c r="K33" s="632" t="s">
        <v>694</v>
      </c>
      <c r="L33" s="634">
        <v>75.968670167607598</v>
      </c>
      <c r="M33" s="634">
        <v>1</v>
      </c>
      <c r="N33" s="635">
        <v>75.968670167607598</v>
      </c>
    </row>
    <row r="34" spans="1:14" ht="14.4" customHeight="1" x14ac:dyDescent="0.3">
      <c r="A34" s="630" t="s">
        <v>554</v>
      </c>
      <c r="B34" s="631" t="s">
        <v>555</v>
      </c>
      <c r="C34" s="632" t="s">
        <v>560</v>
      </c>
      <c r="D34" s="633" t="s">
        <v>1700</v>
      </c>
      <c r="E34" s="632" t="s">
        <v>580</v>
      </c>
      <c r="F34" s="633" t="s">
        <v>1706</v>
      </c>
      <c r="G34" s="632" t="s">
        <v>588</v>
      </c>
      <c r="H34" s="632" t="s">
        <v>695</v>
      </c>
      <c r="I34" s="632" t="s">
        <v>696</v>
      </c>
      <c r="J34" s="632" t="s">
        <v>697</v>
      </c>
      <c r="K34" s="632" t="s">
        <v>698</v>
      </c>
      <c r="L34" s="634">
        <v>49.7</v>
      </c>
      <c r="M34" s="634">
        <v>1</v>
      </c>
      <c r="N34" s="635">
        <v>49.7</v>
      </c>
    </row>
    <row r="35" spans="1:14" ht="14.4" customHeight="1" x14ac:dyDescent="0.3">
      <c r="A35" s="630" t="s">
        <v>554</v>
      </c>
      <c r="B35" s="631" t="s">
        <v>555</v>
      </c>
      <c r="C35" s="632" t="s">
        <v>560</v>
      </c>
      <c r="D35" s="633" t="s">
        <v>1700</v>
      </c>
      <c r="E35" s="632" t="s">
        <v>580</v>
      </c>
      <c r="F35" s="633" t="s">
        <v>1706</v>
      </c>
      <c r="G35" s="632" t="s">
        <v>588</v>
      </c>
      <c r="H35" s="632" t="s">
        <v>699</v>
      </c>
      <c r="I35" s="632" t="s">
        <v>700</v>
      </c>
      <c r="J35" s="632" t="s">
        <v>701</v>
      </c>
      <c r="K35" s="632" t="s">
        <v>702</v>
      </c>
      <c r="L35" s="634">
        <v>41.080000000000005</v>
      </c>
      <c r="M35" s="634">
        <v>1</v>
      </c>
      <c r="N35" s="635">
        <v>41.080000000000005</v>
      </c>
    </row>
    <row r="36" spans="1:14" ht="14.4" customHeight="1" x14ac:dyDescent="0.3">
      <c r="A36" s="630" t="s">
        <v>554</v>
      </c>
      <c r="B36" s="631" t="s">
        <v>555</v>
      </c>
      <c r="C36" s="632" t="s">
        <v>560</v>
      </c>
      <c r="D36" s="633" t="s">
        <v>1700</v>
      </c>
      <c r="E36" s="632" t="s">
        <v>580</v>
      </c>
      <c r="F36" s="633" t="s">
        <v>1706</v>
      </c>
      <c r="G36" s="632" t="s">
        <v>588</v>
      </c>
      <c r="H36" s="632" t="s">
        <v>703</v>
      </c>
      <c r="I36" s="632" t="s">
        <v>704</v>
      </c>
      <c r="J36" s="632" t="s">
        <v>705</v>
      </c>
      <c r="K36" s="632" t="s">
        <v>706</v>
      </c>
      <c r="L36" s="634">
        <v>37.919975658955785</v>
      </c>
      <c r="M36" s="634">
        <v>1</v>
      </c>
      <c r="N36" s="635">
        <v>37.919975658955785</v>
      </c>
    </row>
    <row r="37" spans="1:14" ht="14.4" customHeight="1" x14ac:dyDescent="0.3">
      <c r="A37" s="630" t="s">
        <v>554</v>
      </c>
      <c r="B37" s="631" t="s">
        <v>555</v>
      </c>
      <c r="C37" s="632" t="s">
        <v>560</v>
      </c>
      <c r="D37" s="633" t="s">
        <v>1700</v>
      </c>
      <c r="E37" s="632" t="s">
        <v>580</v>
      </c>
      <c r="F37" s="633" t="s">
        <v>1706</v>
      </c>
      <c r="G37" s="632" t="s">
        <v>588</v>
      </c>
      <c r="H37" s="632" t="s">
        <v>707</v>
      </c>
      <c r="I37" s="632" t="s">
        <v>708</v>
      </c>
      <c r="J37" s="632" t="s">
        <v>709</v>
      </c>
      <c r="K37" s="632" t="s">
        <v>710</v>
      </c>
      <c r="L37" s="634">
        <v>39.090000000000003</v>
      </c>
      <c r="M37" s="634">
        <v>1</v>
      </c>
      <c r="N37" s="635">
        <v>39.090000000000003</v>
      </c>
    </row>
    <row r="38" spans="1:14" ht="14.4" customHeight="1" x14ac:dyDescent="0.3">
      <c r="A38" s="630" t="s">
        <v>554</v>
      </c>
      <c r="B38" s="631" t="s">
        <v>555</v>
      </c>
      <c r="C38" s="632" t="s">
        <v>560</v>
      </c>
      <c r="D38" s="633" t="s">
        <v>1700</v>
      </c>
      <c r="E38" s="632" t="s">
        <v>580</v>
      </c>
      <c r="F38" s="633" t="s">
        <v>1706</v>
      </c>
      <c r="G38" s="632" t="s">
        <v>588</v>
      </c>
      <c r="H38" s="632" t="s">
        <v>711</v>
      </c>
      <c r="I38" s="632" t="s">
        <v>712</v>
      </c>
      <c r="J38" s="632" t="s">
        <v>713</v>
      </c>
      <c r="K38" s="632" t="s">
        <v>714</v>
      </c>
      <c r="L38" s="634">
        <v>116.85999999999997</v>
      </c>
      <c r="M38" s="634">
        <v>1</v>
      </c>
      <c r="N38" s="635">
        <v>116.85999999999997</v>
      </c>
    </row>
    <row r="39" spans="1:14" ht="14.4" customHeight="1" x14ac:dyDescent="0.3">
      <c r="A39" s="630" t="s">
        <v>554</v>
      </c>
      <c r="B39" s="631" t="s">
        <v>555</v>
      </c>
      <c r="C39" s="632" t="s">
        <v>560</v>
      </c>
      <c r="D39" s="633" t="s">
        <v>1700</v>
      </c>
      <c r="E39" s="632" t="s">
        <v>580</v>
      </c>
      <c r="F39" s="633" t="s">
        <v>1706</v>
      </c>
      <c r="G39" s="632" t="s">
        <v>588</v>
      </c>
      <c r="H39" s="632" t="s">
        <v>715</v>
      </c>
      <c r="I39" s="632" t="s">
        <v>238</v>
      </c>
      <c r="J39" s="632" t="s">
        <v>716</v>
      </c>
      <c r="K39" s="632"/>
      <c r="L39" s="634">
        <v>41.04</v>
      </c>
      <c r="M39" s="634">
        <v>1</v>
      </c>
      <c r="N39" s="635">
        <v>41.04</v>
      </c>
    </row>
    <row r="40" spans="1:14" ht="14.4" customHeight="1" x14ac:dyDescent="0.3">
      <c r="A40" s="630" t="s">
        <v>554</v>
      </c>
      <c r="B40" s="631" t="s">
        <v>555</v>
      </c>
      <c r="C40" s="632" t="s">
        <v>560</v>
      </c>
      <c r="D40" s="633" t="s">
        <v>1700</v>
      </c>
      <c r="E40" s="632" t="s">
        <v>580</v>
      </c>
      <c r="F40" s="633" t="s">
        <v>1706</v>
      </c>
      <c r="G40" s="632" t="s">
        <v>588</v>
      </c>
      <c r="H40" s="632" t="s">
        <v>717</v>
      </c>
      <c r="I40" s="632" t="s">
        <v>238</v>
      </c>
      <c r="J40" s="632" t="s">
        <v>718</v>
      </c>
      <c r="K40" s="632"/>
      <c r="L40" s="634">
        <v>42.71</v>
      </c>
      <c r="M40" s="634">
        <v>1</v>
      </c>
      <c r="N40" s="635">
        <v>42.71</v>
      </c>
    </row>
    <row r="41" spans="1:14" ht="14.4" customHeight="1" x14ac:dyDescent="0.3">
      <c r="A41" s="630" t="s">
        <v>554</v>
      </c>
      <c r="B41" s="631" t="s">
        <v>555</v>
      </c>
      <c r="C41" s="632" t="s">
        <v>560</v>
      </c>
      <c r="D41" s="633" t="s">
        <v>1700</v>
      </c>
      <c r="E41" s="632" t="s">
        <v>580</v>
      </c>
      <c r="F41" s="633" t="s">
        <v>1706</v>
      </c>
      <c r="G41" s="632" t="s">
        <v>588</v>
      </c>
      <c r="H41" s="632" t="s">
        <v>719</v>
      </c>
      <c r="I41" s="632" t="s">
        <v>238</v>
      </c>
      <c r="J41" s="632" t="s">
        <v>720</v>
      </c>
      <c r="K41" s="632"/>
      <c r="L41" s="634">
        <v>143.81687498892666</v>
      </c>
      <c r="M41" s="634">
        <v>10</v>
      </c>
      <c r="N41" s="635">
        <v>1438.1687498892666</v>
      </c>
    </row>
    <row r="42" spans="1:14" ht="14.4" customHeight="1" x14ac:dyDescent="0.3">
      <c r="A42" s="630" t="s">
        <v>554</v>
      </c>
      <c r="B42" s="631" t="s">
        <v>555</v>
      </c>
      <c r="C42" s="632" t="s">
        <v>560</v>
      </c>
      <c r="D42" s="633" t="s">
        <v>1700</v>
      </c>
      <c r="E42" s="632" t="s">
        <v>580</v>
      </c>
      <c r="F42" s="633" t="s">
        <v>1706</v>
      </c>
      <c r="G42" s="632" t="s">
        <v>588</v>
      </c>
      <c r="H42" s="632" t="s">
        <v>721</v>
      </c>
      <c r="I42" s="632" t="s">
        <v>722</v>
      </c>
      <c r="J42" s="632" t="s">
        <v>723</v>
      </c>
      <c r="K42" s="632" t="s">
        <v>724</v>
      </c>
      <c r="L42" s="634">
        <v>28.41</v>
      </c>
      <c r="M42" s="634">
        <v>1</v>
      </c>
      <c r="N42" s="635">
        <v>28.41</v>
      </c>
    </row>
    <row r="43" spans="1:14" ht="14.4" customHeight="1" x14ac:dyDescent="0.3">
      <c r="A43" s="630" t="s">
        <v>554</v>
      </c>
      <c r="B43" s="631" t="s">
        <v>555</v>
      </c>
      <c r="C43" s="632" t="s">
        <v>560</v>
      </c>
      <c r="D43" s="633" t="s">
        <v>1700</v>
      </c>
      <c r="E43" s="632" t="s">
        <v>580</v>
      </c>
      <c r="F43" s="633" t="s">
        <v>1706</v>
      </c>
      <c r="G43" s="632" t="s">
        <v>588</v>
      </c>
      <c r="H43" s="632" t="s">
        <v>725</v>
      </c>
      <c r="I43" s="632" t="s">
        <v>726</v>
      </c>
      <c r="J43" s="632" t="s">
        <v>727</v>
      </c>
      <c r="K43" s="632" t="s">
        <v>728</v>
      </c>
      <c r="L43" s="634">
        <v>64.376999999999995</v>
      </c>
      <c r="M43" s="634">
        <v>1</v>
      </c>
      <c r="N43" s="635">
        <v>64.376999999999995</v>
      </c>
    </row>
    <row r="44" spans="1:14" ht="14.4" customHeight="1" x14ac:dyDescent="0.3">
      <c r="A44" s="630" t="s">
        <v>554</v>
      </c>
      <c r="B44" s="631" t="s">
        <v>555</v>
      </c>
      <c r="C44" s="632" t="s">
        <v>560</v>
      </c>
      <c r="D44" s="633" t="s">
        <v>1700</v>
      </c>
      <c r="E44" s="632" t="s">
        <v>580</v>
      </c>
      <c r="F44" s="633" t="s">
        <v>1706</v>
      </c>
      <c r="G44" s="632" t="s">
        <v>588</v>
      </c>
      <c r="H44" s="632" t="s">
        <v>729</v>
      </c>
      <c r="I44" s="632" t="s">
        <v>730</v>
      </c>
      <c r="J44" s="632" t="s">
        <v>731</v>
      </c>
      <c r="K44" s="632" t="s">
        <v>732</v>
      </c>
      <c r="L44" s="634">
        <v>18.190000000000001</v>
      </c>
      <c r="M44" s="634">
        <v>1</v>
      </c>
      <c r="N44" s="635">
        <v>18.190000000000001</v>
      </c>
    </row>
    <row r="45" spans="1:14" ht="14.4" customHeight="1" x14ac:dyDescent="0.3">
      <c r="A45" s="630" t="s">
        <v>554</v>
      </c>
      <c r="B45" s="631" t="s">
        <v>555</v>
      </c>
      <c r="C45" s="632" t="s">
        <v>560</v>
      </c>
      <c r="D45" s="633" t="s">
        <v>1700</v>
      </c>
      <c r="E45" s="632" t="s">
        <v>580</v>
      </c>
      <c r="F45" s="633" t="s">
        <v>1706</v>
      </c>
      <c r="G45" s="632" t="s">
        <v>588</v>
      </c>
      <c r="H45" s="632" t="s">
        <v>733</v>
      </c>
      <c r="I45" s="632" t="s">
        <v>238</v>
      </c>
      <c r="J45" s="632" t="s">
        <v>734</v>
      </c>
      <c r="K45" s="632" t="s">
        <v>735</v>
      </c>
      <c r="L45" s="634">
        <v>43.48</v>
      </c>
      <c r="M45" s="634">
        <v>1</v>
      </c>
      <c r="N45" s="635">
        <v>43.48</v>
      </c>
    </row>
    <row r="46" spans="1:14" ht="14.4" customHeight="1" x14ac:dyDescent="0.3">
      <c r="A46" s="630" t="s">
        <v>554</v>
      </c>
      <c r="B46" s="631" t="s">
        <v>555</v>
      </c>
      <c r="C46" s="632" t="s">
        <v>560</v>
      </c>
      <c r="D46" s="633" t="s">
        <v>1700</v>
      </c>
      <c r="E46" s="632" t="s">
        <v>580</v>
      </c>
      <c r="F46" s="633" t="s">
        <v>1706</v>
      </c>
      <c r="G46" s="632" t="s">
        <v>588</v>
      </c>
      <c r="H46" s="632" t="s">
        <v>736</v>
      </c>
      <c r="I46" s="632" t="s">
        <v>737</v>
      </c>
      <c r="J46" s="632" t="s">
        <v>738</v>
      </c>
      <c r="K46" s="632" t="s">
        <v>739</v>
      </c>
      <c r="L46" s="634">
        <v>59.21</v>
      </c>
      <c r="M46" s="634">
        <v>3</v>
      </c>
      <c r="N46" s="635">
        <v>177.63</v>
      </c>
    </row>
    <row r="47" spans="1:14" ht="14.4" customHeight="1" x14ac:dyDescent="0.3">
      <c r="A47" s="630" t="s">
        <v>554</v>
      </c>
      <c r="B47" s="631" t="s">
        <v>555</v>
      </c>
      <c r="C47" s="632" t="s">
        <v>560</v>
      </c>
      <c r="D47" s="633" t="s">
        <v>1700</v>
      </c>
      <c r="E47" s="632" t="s">
        <v>580</v>
      </c>
      <c r="F47" s="633" t="s">
        <v>1706</v>
      </c>
      <c r="G47" s="632" t="s">
        <v>588</v>
      </c>
      <c r="H47" s="632" t="s">
        <v>740</v>
      </c>
      <c r="I47" s="632" t="s">
        <v>741</v>
      </c>
      <c r="J47" s="632" t="s">
        <v>738</v>
      </c>
      <c r="K47" s="632" t="s">
        <v>742</v>
      </c>
      <c r="L47" s="634">
        <v>29.52</v>
      </c>
      <c r="M47" s="634">
        <v>1</v>
      </c>
      <c r="N47" s="635">
        <v>29.52</v>
      </c>
    </row>
    <row r="48" spans="1:14" ht="14.4" customHeight="1" x14ac:dyDescent="0.3">
      <c r="A48" s="630" t="s">
        <v>554</v>
      </c>
      <c r="B48" s="631" t="s">
        <v>555</v>
      </c>
      <c r="C48" s="632" t="s">
        <v>560</v>
      </c>
      <c r="D48" s="633" t="s">
        <v>1700</v>
      </c>
      <c r="E48" s="632" t="s">
        <v>580</v>
      </c>
      <c r="F48" s="633" t="s">
        <v>1706</v>
      </c>
      <c r="G48" s="632" t="s">
        <v>588</v>
      </c>
      <c r="H48" s="632" t="s">
        <v>743</v>
      </c>
      <c r="I48" s="632" t="s">
        <v>744</v>
      </c>
      <c r="J48" s="632" t="s">
        <v>713</v>
      </c>
      <c r="K48" s="632" t="s">
        <v>745</v>
      </c>
      <c r="L48" s="634">
        <v>180.03338071827736</v>
      </c>
      <c r="M48" s="634">
        <v>3</v>
      </c>
      <c r="N48" s="635">
        <v>540.10014215483204</v>
      </c>
    </row>
    <row r="49" spans="1:14" ht="14.4" customHeight="1" x14ac:dyDescent="0.3">
      <c r="A49" s="630" t="s">
        <v>554</v>
      </c>
      <c r="B49" s="631" t="s">
        <v>555</v>
      </c>
      <c r="C49" s="632" t="s">
        <v>560</v>
      </c>
      <c r="D49" s="633" t="s">
        <v>1700</v>
      </c>
      <c r="E49" s="632" t="s">
        <v>580</v>
      </c>
      <c r="F49" s="633" t="s">
        <v>1706</v>
      </c>
      <c r="G49" s="632" t="s">
        <v>588</v>
      </c>
      <c r="H49" s="632" t="s">
        <v>746</v>
      </c>
      <c r="I49" s="632" t="s">
        <v>747</v>
      </c>
      <c r="J49" s="632" t="s">
        <v>748</v>
      </c>
      <c r="K49" s="632" t="s">
        <v>749</v>
      </c>
      <c r="L49" s="634">
        <v>36.27330717375488</v>
      </c>
      <c r="M49" s="634">
        <v>3</v>
      </c>
      <c r="N49" s="635">
        <v>108.81992152126463</v>
      </c>
    </row>
    <row r="50" spans="1:14" ht="14.4" customHeight="1" x14ac:dyDescent="0.3">
      <c r="A50" s="630" t="s">
        <v>554</v>
      </c>
      <c r="B50" s="631" t="s">
        <v>555</v>
      </c>
      <c r="C50" s="632" t="s">
        <v>560</v>
      </c>
      <c r="D50" s="633" t="s">
        <v>1700</v>
      </c>
      <c r="E50" s="632" t="s">
        <v>580</v>
      </c>
      <c r="F50" s="633" t="s">
        <v>1706</v>
      </c>
      <c r="G50" s="632" t="s">
        <v>588</v>
      </c>
      <c r="H50" s="632" t="s">
        <v>750</v>
      </c>
      <c r="I50" s="632" t="s">
        <v>751</v>
      </c>
      <c r="J50" s="632" t="s">
        <v>752</v>
      </c>
      <c r="K50" s="632" t="s">
        <v>753</v>
      </c>
      <c r="L50" s="634">
        <v>198.44</v>
      </c>
      <c r="M50" s="634">
        <v>1</v>
      </c>
      <c r="N50" s="635">
        <v>198.44</v>
      </c>
    </row>
    <row r="51" spans="1:14" ht="14.4" customHeight="1" x14ac:dyDescent="0.3">
      <c r="A51" s="630" t="s">
        <v>554</v>
      </c>
      <c r="B51" s="631" t="s">
        <v>555</v>
      </c>
      <c r="C51" s="632" t="s">
        <v>560</v>
      </c>
      <c r="D51" s="633" t="s">
        <v>1700</v>
      </c>
      <c r="E51" s="632" t="s">
        <v>580</v>
      </c>
      <c r="F51" s="633" t="s">
        <v>1706</v>
      </c>
      <c r="G51" s="632" t="s">
        <v>588</v>
      </c>
      <c r="H51" s="632" t="s">
        <v>754</v>
      </c>
      <c r="I51" s="632" t="s">
        <v>755</v>
      </c>
      <c r="J51" s="632" t="s">
        <v>756</v>
      </c>
      <c r="K51" s="632" t="s">
        <v>757</v>
      </c>
      <c r="L51" s="634">
        <v>28.156990002745101</v>
      </c>
      <c r="M51" s="634">
        <v>10</v>
      </c>
      <c r="N51" s="635">
        <v>281.56990002745101</v>
      </c>
    </row>
    <row r="52" spans="1:14" ht="14.4" customHeight="1" x14ac:dyDescent="0.3">
      <c r="A52" s="630" t="s">
        <v>554</v>
      </c>
      <c r="B52" s="631" t="s">
        <v>555</v>
      </c>
      <c r="C52" s="632" t="s">
        <v>560</v>
      </c>
      <c r="D52" s="633" t="s">
        <v>1700</v>
      </c>
      <c r="E52" s="632" t="s">
        <v>580</v>
      </c>
      <c r="F52" s="633" t="s">
        <v>1706</v>
      </c>
      <c r="G52" s="632" t="s">
        <v>588</v>
      </c>
      <c r="H52" s="632" t="s">
        <v>758</v>
      </c>
      <c r="I52" s="632" t="s">
        <v>759</v>
      </c>
      <c r="J52" s="632" t="s">
        <v>760</v>
      </c>
      <c r="K52" s="632" t="s">
        <v>761</v>
      </c>
      <c r="L52" s="634">
        <v>527.84996576953768</v>
      </c>
      <c r="M52" s="634">
        <v>4</v>
      </c>
      <c r="N52" s="635">
        <v>2111.3998630781507</v>
      </c>
    </row>
    <row r="53" spans="1:14" ht="14.4" customHeight="1" x14ac:dyDescent="0.3">
      <c r="A53" s="630" t="s">
        <v>554</v>
      </c>
      <c r="B53" s="631" t="s">
        <v>555</v>
      </c>
      <c r="C53" s="632" t="s">
        <v>560</v>
      </c>
      <c r="D53" s="633" t="s">
        <v>1700</v>
      </c>
      <c r="E53" s="632" t="s">
        <v>580</v>
      </c>
      <c r="F53" s="633" t="s">
        <v>1706</v>
      </c>
      <c r="G53" s="632" t="s">
        <v>588</v>
      </c>
      <c r="H53" s="632" t="s">
        <v>762</v>
      </c>
      <c r="I53" s="632" t="s">
        <v>238</v>
      </c>
      <c r="J53" s="632" t="s">
        <v>763</v>
      </c>
      <c r="K53" s="632"/>
      <c r="L53" s="634">
        <v>163.72999999999999</v>
      </c>
      <c r="M53" s="634">
        <v>3</v>
      </c>
      <c r="N53" s="635">
        <v>491.18999999999994</v>
      </c>
    </row>
    <row r="54" spans="1:14" ht="14.4" customHeight="1" x14ac:dyDescent="0.3">
      <c r="A54" s="630" t="s">
        <v>554</v>
      </c>
      <c r="B54" s="631" t="s">
        <v>555</v>
      </c>
      <c r="C54" s="632" t="s">
        <v>560</v>
      </c>
      <c r="D54" s="633" t="s">
        <v>1700</v>
      </c>
      <c r="E54" s="632" t="s">
        <v>580</v>
      </c>
      <c r="F54" s="633" t="s">
        <v>1706</v>
      </c>
      <c r="G54" s="632" t="s">
        <v>588</v>
      </c>
      <c r="H54" s="632" t="s">
        <v>764</v>
      </c>
      <c r="I54" s="632" t="s">
        <v>765</v>
      </c>
      <c r="J54" s="632" t="s">
        <v>661</v>
      </c>
      <c r="K54" s="632" t="s">
        <v>766</v>
      </c>
      <c r="L54" s="634">
        <v>60.350055957849747</v>
      </c>
      <c r="M54" s="634">
        <v>48</v>
      </c>
      <c r="N54" s="635">
        <v>2896.8026859767879</v>
      </c>
    </row>
    <row r="55" spans="1:14" ht="14.4" customHeight="1" x14ac:dyDescent="0.3">
      <c r="A55" s="630" t="s">
        <v>554</v>
      </c>
      <c r="B55" s="631" t="s">
        <v>555</v>
      </c>
      <c r="C55" s="632" t="s">
        <v>560</v>
      </c>
      <c r="D55" s="633" t="s">
        <v>1700</v>
      </c>
      <c r="E55" s="632" t="s">
        <v>580</v>
      </c>
      <c r="F55" s="633" t="s">
        <v>1706</v>
      </c>
      <c r="G55" s="632" t="s">
        <v>588</v>
      </c>
      <c r="H55" s="632" t="s">
        <v>767</v>
      </c>
      <c r="I55" s="632" t="s">
        <v>768</v>
      </c>
      <c r="J55" s="632" t="s">
        <v>769</v>
      </c>
      <c r="K55" s="632" t="s">
        <v>770</v>
      </c>
      <c r="L55" s="634">
        <v>67.412304221500591</v>
      </c>
      <c r="M55" s="634">
        <v>1</v>
      </c>
      <c r="N55" s="635">
        <v>67.412304221500591</v>
      </c>
    </row>
    <row r="56" spans="1:14" ht="14.4" customHeight="1" x14ac:dyDescent="0.3">
      <c r="A56" s="630" t="s">
        <v>554</v>
      </c>
      <c r="B56" s="631" t="s">
        <v>555</v>
      </c>
      <c r="C56" s="632" t="s">
        <v>560</v>
      </c>
      <c r="D56" s="633" t="s">
        <v>1700</v>
      </c>
      <c r="E56" s="632" t="s">
        <v>580</v>
      </c>
      <c r="F56" s="633" t="s">
        <v>1706</v>
      </c>
      <c r="G56" s="632" t="s">
        <v>588</v>
      </c>
      <c r="H56" s="632" t="s">
        <v>771</v>
      </c>
      <c r="I56" s="632" t="s">
        <v>772</v>
      </c>
      <c r="J56" s="632" t="s">
        <v>773</v>
      </c>
      <c r="K56" s="632" t="s">
        <v>774</v>
      </c>
      <c r="L56" s="634">
        <v>26.71</v>
      </c>
      <c r="M56" s="634">
        <v>1</v>
      </c>
      <c r="N56" s="635">
        <v>26.71</v>
      </c>
    </row>
    <row r="57" spans="1:14" ht="14.4" customHeight="1" x14ac:dyDescent="0.3">
      <c r="A57" s="630" t="s">
        <v>554</v>
      </c>
      <c r="B57" s="631" t="s">
        <v>555</v>
      </c>
      <c r="C57" s="632" t="s">
        <v>560</v>
      </c>
      <c r="D57" s="633" t="s">
        <v>1700</v>
      </c>
      <c r="E57" s="632" t="s">
        <v>580</v>
      </c>
      <c r="F57" s="633" t="s">
        <v>1706</v>
      </c>
      <c r="G57" s="632" t="s">
        <v>588</v>
      </c>
      <c r="H57" s="632" t="s">
        <v>775</v>
      </c>
      <c r="I57" s="632" t="s">
        <v>776</v>
      </c>
      <c r="J57" s="632" t="s">
        <v>777</v>
      </c>
      <c r="K57" s="632" t="s">
        <v>778</v>
      </c>
      <c r="L57" s="634">
        <v>108.05500000000001</v>
      </c>
      <c r="M57" s="634">
        <v>2</v>
      </c>
      <c r="N57" s="635">
        <v>216.11</v>
      </c>
    </row>
    <row r="58" spans="1:14" ht="14.4" customHeight="1" x14ac:dyDescent="0.3">
      <c r="A58" s="630" t="s">
        <v>554</v>
      </c>
      <c r="B58" s="631" t="s">
        <v>555</v>
      </c>
      <c r="C58" s="632" t="s">
        <v>560</v>
      </c>
      <c r="D58" s="633" t="s">
        <v>1700</v>
      </c>
      <c r="E58" s="632" t="s">
        <v>580</v>
      </c>
      <c r="F58" s="633" t="s">
        <v>1706</v>
      </c>
      <c r="G58" s="632" t="s">
        <v>588</v>
      </c>
      <c r="H58" s="632" t="s">
        <v>779</v>
      </c>
      <c r="I58" s="632" t="s">
        <v>238</v>
      </c>
      <c r="J58" s="632" t="s">
        <v>780</v>
      </c>
      <c r="K58" s="632"/>
      <c r="L58" s="634">
        <v>64.650000000000006</v>
      </c>
      <c r="M58" s="634">
        <v>1</v>
      </c>
      <c r="N58" s="635">
        <v>64.650000000000006</v>
      </c>
    </row>
    <row r="59" spans="1:14" ht="14.4" customHeight="1" x14ac:dyDescent="0.3">
      <c r="A59" s="630" t="s">
        <v>554</v>
      </c>
      <c r="B59" s="631" t="s">
        <v>555</v>
      </c>
      <c r="C59" s="632" t="s">
        <v>560</v>
      </c>
      <c r="D59" s="633" t="s">
        <v>1700</v>
      </c>
      <c r="E59" s="632" t="s">
        <v>580</v>
      </c>
      <c r="F59" s="633" t="s">
        <v>1706</v>
      </c>
      <c r="G59" s="632" t="s">
        <v>588</v>
      </c>
      <c r="H59" s="632" t="s">
        <v>781</v>
      </c>
      <c r="I59" s="632" t="s">
        <v>782</v>
      </c>
      <c r="J59" s="632" t="s">
        <v>783</v>
      </c>
      <c r="K59" s="632" t="s">
        <v>784</v>
      </c>
      <c r="L59" s="634">
        <v>59.050060569453116</v>
      </c>
      <c r="M59" s="634">
        <v>3</v>
      </c>
      <c r="N59" s="635">
        <v>177.15018170835936</v>
      </c>
    </row>
    <row r="60" spans="1:14" ht="14.4" customHeight="1" x14ac:dyDescent="0.3">
      <c r="A60" s="630" t="s">
        <v>554</v>
      </c>
      <c r="B60" s="631" t="s">
        <v>555</v>
      </c>
      <c r="C60" s="632" t="s">
        <v>560</v>
      </c>
      <c r="D60" s="633" t="s">
        <v>1700</v>
      </c>
      <c r="E60" s="632" t="s">
        <v>580</v>
      </c>
      <c r="F60" s="633" t="s">
        <v>1706</v>
      </c>
      <c r="G60" s="632" t="s">
        <v>588</v>
      </c>
      <c r="H60" s="632" t="s">
        <v>785</v>
      </c>
      <c r="I60" s="632" t="s">
        <v>786</v>
      </c>
      <c r="J60" s="632" t="s">
        <v>787</v>
      </c>
      <c r="K60" s="632" t="s">
        <v>788</v>
      </c>
      <c r="L60" s="634">
        <v>49.528276549154583</v>
      </c>
      <c r="M60" s="634">
        <v>24</v>
      </c>
      <c r="N60" s="635">
        <v>1188.67863717971</v>
      </c>
    </row>
    <row r="61" spans="1:14" ht="14.4" customHeight="1" x14ac:dyDescent="0.3">
      <c r="A61" s="630" t="s">
        <v>554</v>
      </c>
      <c r="B61" s="631" t="s">
        <v>555</v>
      </c>
      <c r="C61" s="632" t="s">
        <v>560</v>
      </c>
      <c r="D61" s="633" t="s">
        <v>1700</v>
      </c>
      <c r="E61" s="632" t="s">
        <v>580</v>
      </c>
      <c r="F61" s="633" t="s">
        <v>1706</v>
      </c>
      <c r="G61" s="632" t="s">
        <v>588</v>
      </c>
      <c r="H61" s="632" t="s">
        <v>789</v>
      </c>
      <c r="I61" s="632" t="s">
        <v>238</v>
      </c>
      <c r="J61" s="632" t="s">
        <v>790</v>
      </c>
      <c r="K61" s="632"/>
      <c r="L61" s="634">
        <v>102.08763486769249</v>
      </c>
      <c r="M61" s="634">
        <v>8</v>
      </c>
      <c r="N61" s="635">
        <v>816.70107894153989</v>
      </c>
    </row>
    <row r="62" spans="1:14" ht="14.4" customHeight="1" x14ac:dyDescent="0.3">
      <c r="A62" s="630" t="s">
        <v>554</v>
      </c>
      <c r="B62" s="631" t="s">
        <v>555</v>
      </c>
      <c r="C62" s="632" t="s">
        <v>560</v>
      </c>
      <c r="D62" s="633" t="s">
        <v>1700</v>
      </c>
      <c r="E62" s="632" t="s">
        <v>580</v>
      </c>
      <c r="F62" s="633" t="s">
        <v>1706</v>
      </c>
      <c r="G62" s="632" t="s">
        <v>588</v>
      </c>
      <c r="H62" s="632" t="s">
        <v>791</v>
      </c>
      <c r="I62" s="632" t="s">
        <v>238</v>
      </c>
      <c r="J62" s="632" t="s">
        <v>792</v>
      </c>
      <c r="K62" s="632"/>
      <c r="L62" s="634">
        <v>145.34500000000003</v>
      </c>
      <c r="M62" s="634">
        <v>2</v>
      </c>
      <c r="N62" s="635">
        <v>290.69000000000005</v>
      </c>
    </row>
    <row r="63" spans="1:14" ht="14.4" customHeight="1" x14ac:dyDescent="0.3">
      <c r="A63" s="630" t="s">
        <v>554</v>
      </c>
      <c r="B63" s="631" t="s">
        <v>555</v>
      </c>
      <c r="C63" s="632" t="s">
        <v>560</v>
      </c>
      <c r="D63" s="633" t="s">
        <v>1700</v>
      </c>
      <c r="E63" s="632" t="s">
        <v>580</v>
      </c>
      <c r="F63" s="633" t="s">
        <v>1706</v>
      </c>
      <c r="G63" s="632" t="s">
        <v>588</v>
      </c>
      <c r="H63" s="632" t="s">
        <v>793</v>
      </c>
      <c r="I63" s="632" t="s">
        <v>794</v>
      </c>
      <c r="J63" s="632" t="s">
        <v>795</v>
      </c>
      <c r="K63" s="632" t="s">
        <v>796</v>
      </c>
      <c r="L63" s="634">
        <v>4141.7286533936431</v>
      </c>
      <c r="M63" s="634">
        <v>6</v>
      </c>
      <c r="N63" s="635">
        <v>24850.37192036186</v>
      </c>
    </row>
    <row r="64" spans="1:14" ht="14.4" customHeight="1" x14ac:dyDescent="0.3">
      <c r="A64" s="630" t="s">
        <v>554</v>
      </c>
      <c r="B64" s="631" t="s">
        <v>555</v>
      </c>
      <c r="C64" s="632" t="s">
        <v>560</v>
      </c>
      <c r="D64" s="633" t="s">
        <v>1700</v>
      </c>
      <c r="E64" s="632" t="s">
        <v>580</v>
      </c>
      <c r="F64" s="633" t="s">
        <v>1706</v>
      </c>
      <c r="G64" s="632" t="s">
        <v>588</v>
      </c>
      <c r="H64" s="632" t="s">
        <v>797</v>
      </c>
      <c r="I64" s="632" t="s">
        <v>238</v>
      </c>
      <c r="J64" s="632" t="s">
        <v>798</v>
      </c>
      <c r="K64" s="632"/>
      <c r="L64" s="634">
        <v>105.66</v>
      </c>
      <c r="M64" s="634">
        <v>1</v>
      </c>
      <c r="N64" s="635">
        <v>105.66</v>
      </c>
    </row>
    <row r="65" spans="1:14" ht="14.4" customHeight="1" x14ac:dyDescent="0.3">
      <c r="A65" s="630" t="s">
        <v>554</v>
      </c>
      <c r="B65" s="631" t="s">
        <v>555</v>
      </c>
      <c r="C65" s="632" t="s">
        <v>560</v>
      </c>
      <c r="D65" s="633" t="s">
        <v>1700</v>
      </c>
      <c r="E65" s="632" t="s">
        <v>580</v>
      </c>
      <c r="F65" s="633" t="s">
        <v>1706</v>
      </c>
      <c r="G65" s="632" t="s">
        <v>588</v>
      </c>
      <c r="H65" s="632" t="s">
        <v>799</v>
      </c>
      <c r="I65" s="632" t="s">
        <v>800</v>
      </c>
      <c r="J65" s="632" t="s">
        <v>645</v>
      </c>
      <c r="K65" s="632" t="s">
        <v>801</v>
      </c>
      <c r="L65" s="634">
        <v>66.39</v>
      </c>
      <c r="M65" s="634">
        <v>1</v>
      </c>
      <c r="N65" s="635">
        <v>66.39</v>
      </c>
    </row>
    <row r="66" spans="1:14" ht="14.4" customHeight="1" x14ac:dyDescent="0.3">
      <c r="A66" s="630" t="s">
        <v>554</v>
      </c>
      <c r="B66" s="631" t="s">
        <v>555</v>
      </c>
      <c r="C66" s="632" t="s">
        <v>560</v>
      </c>
      <c r="D66" s="633" t="s">
        <v>1700</v>
      </c>
      <c r="E66" s="632" t="s">
        <v>580</v>
      </c>
      <c r="F66" s="633" t="s">
        <v>1706</v>
      </c>
      <c r="G66" s="632" t="s">
        <v>588</v>
      </c>
      <c r="H66" s="632" t="s">
        <v>802</v>
      </c>
      <c r="I66" s="632" t="s">
        <v>803</v>
      </c>
      <c r="J66" s="632" t="s">
        <v>804</v>
      </c>
      <c r="K66" s="632" t="s">
        <v>805</v>
      </c>
      <c r="L66" s="634">
        <v>59.65</v>
      </c>
      <c r="M66" s="634">
        <v>1</v>
      </c>
      <c r="N66" s="635">
        <v>59.65</v>
      </c>
    </row>
    <row r="67" spans="1:14" ht="14.4" customHeight="1" x14ac:dyDescent="0.3">
      <c r="A67" s="630" t="s">
        <v>554</v>
      </c>
      <c r="B67" s="631" t="s">
        <v>555</v>
      </c>
      <c r="C67" s="632" t="s">
        <v>560</v>
      </c>
      <c r="D67" s="633" t="s">
        <v>1700</v>
      </c>
      <c r="E67" s="632" t="s">
        <v>580</v>
      </c>
      <c r="F67" s="633" t="s">
        <v>1706</v>
      </c>
      <c r="G67" s="632" t="s">
        <v>588</v>
      </c>
      <c r="H67" s="632" t="s">
        <v>806</v>
      </c>
      <c r="I67" s="632" t="s">
        <v>238</v>
      </c>
      <c r="J67" s="632" t="s">
        <v>807</v>
      </c>
      <c r="K67" s="632"/>
      <c r="L67" s="634">
        <v>0</v>
      </c>
      <c r="M67" s="634">
        <v>0</v>
      </c>
      <c r="N67" s="635">
        <v>0</v>
      </c>
    </row>
    <row r="68" spans="1:14" ht="14.4" customHeight="1" x14ac:dyDescent="0.3">
      <c r="A68" s="630" t="s">
        <v>554</v>
      </c>
      <c r="B68" s="631" t="s">
        <v>555</v>
      </c>
      <c r="C68" s="632" t="s">
        <v>560</v>
      </c>
      <c r="D68" s="633" t="s">
        <v>1700</v>
      </c>
      <c r="E68" s="632" t="s">
        <v>580</v>
      </c>
      <c r="F68" s="633" t="s">
        <v>1706</v>
      </c>
      <c r="G68" s="632" t="s">
        <v>588</v>
      </c>
      <c r="H68" s="632" t="s">
        <v>808</v>
      </c>
      <c r="I68" s="632" t="s">
        <v>809</v>
      </c>
      <c r="J68" s="632" t="s">
        <v>810</v>
      </c>
      <c r="K68" s="632" t="s">
        <v>811</v>
      </c>
      <c r="L68" s="634">
        <v>70.459837518122399</v>
      </c>
      <c r="M68" s="634">
        <v>1</v>
      </c>
      <c r="N68" s="635">
        <v>70.459837518122399</v>
      </c>
    </row>
    <row r="69" spans="1:14" ht="14.4" customHeight="1" x14ac:dyDescent="0.3">
      <c r="A69" s="630" t="s">
        <v>554</v>
      </c>
      <c r="B69" s="631" t="s">
        <v>555</v>
      </c>
      <c r="C69" s="632" t="s">
        <v>560</v>
      </c>
      <c r="D69" s="633" t="s">
        <v>1700</v>
      </c>
      <c r="E69" s="632" t="s">
        <v>580</v>
      </c>
      <c r="F69" s="633" t="s">
        <v>1706</v>
      </c>
      <c r="G69" s="632" t="s">
        <v>588</v>
      </c>
      <c r="H69" s="632" t="s">
        <v>812</v>
      </c>
      <c r="I69" s="632" t="s">
        <v>813</v>
      </c>
      <c r="J69" s="632" t="s">
        <v>814</v>
      </c>
      <c r="K69" s="632"/>
      <c r="L69" s="634">
        <v>296.2999999999999</v>
      </c>
      <c r="M69" s="634">
        <v>1</v>
      </c>
      <c r="N69" s="635">
        <v>296.2999999999999</v>
      </c>
    </row>
    <row r="70" spans="1:14" ht="14.4" customHeight="1" x14ac:dyDescent="0.3">
      <c r="A70" s="630" t="s">
        <v>554</v>
      </c>
      <c r="B70" s="631" t="s">
        <v>555</v>
      </c>
      <c r="C70" s="632" t="s">
        <v>560</v>
      </c>
      <c r="D70" s="633" t="s">
        <v>1700</v>
      </c>
      <c r="E70" s="632" t="s">
        <v>580</v>
      </c>
      <c r="F70" s="633" t="s">
        <v>1706</v>
      </c>
      <c r="G70" s="632" t="s">
        <v>588</v>
      </c>
      <c r="H70" s="632" t="s">
        <v>815</v>
      </c>
      <c r="I70" s="632" t="s">
        <v>816</v>
      </c>
      <c r="J70" s="632" t="s">
        <v>817</v>
      </c>
      <c r="K70" s="632" t="s">
        <v>818</v>
      </c>
      <c r="L70" s="634">
        <v>19.350000000000001</v>
      </c>
      <c r="M70" s="634">
        <v>1</v>
      </c>
      <c r="N70" s="635">
        <v>19.350000000000001</v>
      </c>
    </row>
    <row r="71" spans="1:14" ht="14.4" customHeight="1" x14ac:dyDescent="0.3">
      <c r="A71" s="630" t="s">
        <v>554</v>
      </c>
      <c r="B71" s="631" t="s">
        <v>555</v>
      </c>
      <c r="C71" s="632" t="s">
        <v>560</v>
      </c>
      <c r="D71" s="633" t="s">
        <v>1700</v>
      </c>
      <c r="E71" s="632" t="s">
        <v>580</v>
      </c>
      <c r="F71" s="633" t="s">
        <v>1706</v>
      </c>
      <c r="G71" s="632" t="s">
        <v>588</v>
      </c>
      <c r="H71" s="632" t="s">
        <v>819</v>
      </c>
      <c r="I71" s="632" t="s">
        <v>238</v>
      </c>
      <c r="J71" s="632" t="s">
        <v>820</v>
      </c>
      <c r="K71" s="632"/>
      <c r="L71" s="634">
        <v>85.74379923213418</v>
      </c>
      <c r="M71" s="634">
        <v>1</v>
      </c>
      <c r="N71" s="635">
        <v>85.74379923213418</v>
      </c>
    </row>
    <row r="72" spans="1:14" ht="14.4" customHeight="1" x14ac:dyDescent="0.3">
      <c r="A72" s="630" t="s">
        <v>554</v>
      </c>
      <c r="B72" s="631" t="s">
        <v>555</v>
      </c>
      <c r="C72" s="632" t="s">
        <v>560</v>
      </c>
      <c r="D72" s="633" t="s">
        <v>1700</v>
      </c>
      <c r="E72" s="632" t="s">
        <v>580</v>
      </c>
      <c r="F72" s="633" t="s">
        <v>1706</v>
      </c>
      <c r="G72" s="632" t="s">
        <v>588</v>
      </c>
      <c r="H72" s="632" t="s">
        <v>821</v>
      </c>
      <c r="I72" s="632" t="s">
        <v>821</v>
      </c>
      <c r="J72" s="632" t="s">
        <v>822</v>
      </c>
      <c r="K72" s="632" t="s">
        <v>823</v>
      </c>
      <c r="L72" s="634">
        <v>285.01679999999999</v>
      </c>
      <c r="M72" s="634">
        <v>1</v>
      </c>
      <c r="N72" s="635">
        <v>285.01679999999999</v>
      </c>
    </row>
    <row r="73" spans="1:14" ht="14.4" customHeight="1" x14ac:dyDescent="0.3">
      <c r="A73" s="630" t="s">
        <v>554</v>
      </c>
      <c r="B73" s="631" t="s">
        <v>555</v>
      </c>
      <c r="C73" s="632" t="s">
        <v>560</v>
      </c>
      <c r="D73" s="633" t="s">
        <v>1700</v>
      </c>
      <c r="E73" s="632" t="s">
        <v>580</v>
      </c>
      <c r="F73" s="633" t="s">
        <v>1706</v>
      </c>
      <c r="G73" s="632" t="s">
        <v>588</v>
      </c>
      <c r="H73" s="632" t="s">
        <v>824</v>
      </c>
      <c r="I73" s="632" t="s">
        <v>238</v>
      </c>
      <c r="J73" s="632" t="s">
        <v>825</v>
      </c>
      <c r="K73" s="632"/>
      <c r="L73" s="634">
        <v>53.660108213587797</v>
      </c>
      <c r="M73" s="634">
        <v>5</v>
      </c>
      <c r="N73" s="635">
        <v>268.30054106793898</v>
      </c>
    </row>
    <row r="74" spans="1:14" ht="14.4" customHeight="1" x14ac:dyDescent="0.3">
      <c r="A74" s="630" t="s">
        <v>554</v>
      </c>
      <c r="B74" s="631" t="s">
        <v>555</v>
      </c>
      <c r="C74" s="632" t="s">
        <v>560</v>
      </c>
      <c r="D74" s="633" t="s">
        <v>1700</v>
      </c>
      <c r="E74" s="632" t="s">
        <v>580</v>
      </c>
      <c r="F74" s="633" t="s">
        <v>1706</v>
      </c>
      <c r="G74" s="632" t="s">
        <v>588</v>
      </c>
      <c r="H74" s="632" t="s">
        <v>826</v>
      </c>
      <c r="I74" s="632" t="s">
        <v>827</v>
      </c>
      <c r="J74" s="632" t="s">
        <v>828</v>
      </c>
      <c r="K74" s="632" t="s">
        <v>829</v>
      </c>
      <c r="L74" s="634">
        <v>188.19</v>
      </c>
      <c r="M74" s="634">
        <v>1</v>
      </c>
      <c r="N74" s="635">
        <v>188.19</v>
      </c>
    </row>
    <row r="75" spans="1:14" ht="14.4" customHeight="1" x14ac:dyDescent="0.3">
      <c r="A75" s="630" t="s">
        <v>554</v>
      </c>
      <c r="B75" s="631" t="s">
        <v>555</v>
      </c>
      <c r="C75" s="632" t="s">
        <v>560</v>
      </c>
      <c r="D75" s="633" t="s">
        <v>1700</v>
      </c>
      <c r="E75" s="632" t="s">
        <v>580</v>
      </c>
      <c r="F75" s="633" t="s">
        <v>1706</v>
      </c>
      <c r="G75" s="632" t="s">
        <v>588</v>
      </c>
      <c r="H75" s="632" t="s">
        <v>830</v>
      </c>
      <c r="I75" s="632" t="s">
        <v>830</v>
      </c>
      <c r="J75" s="632" t="s">
        <v>603</v>
      </c>
      <c r="K75" s="632" t="s">
        <v>831</v>
      </c>
      <c r="L75" s="634">
        <v>60.259999999999984</v>
      </c>
      <c r="M75" s="634">
        <v>1</v>
      </c>
      <c r="N75" s="635">
        <v>60.259999999999984</v>
      </c>
    </row>
    <row r="76" spans="1:14" ht="14.4" customHeight="1" x14ac:dyDescent="0.3">
      <c r="A76" s="630" t="s">
        <v>554</v>
      </c>
      <c r="B76" s="631" t="s">
        <v>555</v>
      </c>
      <c r="C76" s="632" t="s">
        <v>560</v>
      </c>
      <c r="D76" s="633" t="s">
        <v>1700</v>
      </c>
      <c r="E76" s="632" t="s">
        <v>580</v>
      </c>
      <c r="F76" s="633" t="s">
        <v>1706</v>
      </c>
      <c r="G76" s="632" t="s">
        <v>588</v>
      </c>
      <c r="H76" s="632" t="s">
        <v>832</v>
      </c>
      <c r="I76" s="632" t="s">
        <v>238</v>
      </c>
      <c r="J76" s="632" t="s">
        <v>833</v>
      </c>
      <c r="K76" s="632"/>
      <c r="L76" s="634">
        <v>145.34459999999999</v>
      </c>
      <c r="M76" s="634">
        <v>10</v>
      </c>
      <c r="N76" s="635">
        <v>1453.4459999999999</v>
      </c>
    </row>
    <row r="77" spans="1:14" ht="14.4" customHeight="1" x14ac:dyDescent="0.3">
      <c r="A77" s="630" t="s">
        <v>554</v>
      </c>
      <c r="B77" s="631" t="s">
        <v>555</v>
      </c>
      <c r="C77" s="632" t="s">
        <v>560</v>
      </c>
      <c r="D77" s="633" t="s">
        <v>1700</v>
      </c>
      <c r="E77" s="632" t="s">
        <v>580</v>
      </c>
      <c r="F77" s="633" t="s">
        <v>1706</v>
      </c>
      <c r="G77" s="632" t="s">
        <v>588</v>
      </c>
      <c r="H77" s="632" t="s">
        <v>834</v>
      </c>
      <c r="I77" s="632" t="s">
        <v>238</v>
      </c>
      <c r="J77" s="632" t="s">
        <v>835</v>
      </c>
      <c r="K77" s="632"/>
      <c r="L77" s="634">
        <v>169.94</v>
      </c>
      <c r="M77" s="634">
        <v>3</v>
      </c>
      <c r="N77" s="635">
        <v>509.82</v>
      </c>
    </row>
    <row r="78" spans="1:14" ht="14.4" customHeight="1" x14ac:dyDescent="0.3">
      <c r="A78" s="630" t="s">
        <v>554</v>
      </c>
      <c r="B78" s="631" t="s">
        <v>555</v>
      </c>
      <c r="C78" s="632" t="s">
        <v>560</v>
      </c>
      <c r="D78" s="633" t="s">
        <v>1700</v>
      </c>
      <c r="E78" s="632" t="s">
        <v>580</v>
      </c>
      <c r="F78" s="633" t="s">
        <v>1706</v>
      </c>
      <c r="G78" s="632" t="s">
        <v>588</v>
      </c>
      <c r="H78" s="632" t="s">
        <v>836</v>
      </c>
      <c r="I78" s="632" t="s">
        <v>836</v>
      </c>
      <c r="J78" s="632" t="s">
        <v>837</v>
      </c>
      <c r="K78" s="632" t="s">
        <v>838</v>
      </c>
      <c r="L78" s="634">
        <v>162.22999999999993</v>
      </c>
      <c r="M78" s="634">
        <v>1</v>
      </c>
      <c r="N78" s="635">
        <v>162.22999999999993</v>
      </c>
    </row>
    <row r="79" spans="1:14" ht="14.4" customHeight="1" x14ac:dyDescent="0.3">
      <c r="A79" s="630" t="s">
        <v>554</v>
      </c>
      <c r="B79" s="631" t="s">
        <v>555</v>
      </c>
      <c r="C79" s="632" t="s">
        <v>560</v>
      </c>
      <c r="D79" s="633" t="s">
        <v>1700</v>
      </c>
      <c r="E79" s="632" t="s">
        <v>580</v>
      </c>
      <c r="F79" s="633" t="s">
        <v>1706</v>
      </c>
      <c r="G79" s="632" t="s">
        <v>588</v>
      </c>
      <c r="H79" s="632" t="s">
        <v>839</v>
      </c>
      <c r="I79" s="632" t="s">
        <v>840</v>
      </c>
      <c r="J79" s="632" t="s">
        <v>841</v>
      </c>
      <c r="K79" s="632" t="s">
        <v>842</v>
      </c>
      <c r="L79" s="634">
        <v>273.21992322700646</v>
      </c>
      <c r="M79" s="634">
        <v>2</v>
      </c>
      <c r="N79" s="635">
        <v>546.43984645401292</v>
      </c>
    </row>
    <row r="80" spans="1:14" ht="14.4" customHeight="1" x14ac:dyDescent="0.3">
      <c r="A80" s="630" t="s">
        <v>554</v>
      </c>
      <c r="B80" s="631" t="s">
        <v>555</v>
      </c>
      <c r="C80" s="632" t="s">
        <v>560</v>
      </c>
      <c r="D80" s="633" t="s">
        <v>1700</v>
      </c>
      <c r="E80" s="632" t="s">
        <v>580</v>
      </c>
      <c r="F80" s="633" t="s">
        <v>1706</v>
      </c>
      <c r="G80" s="632" t="s">
        <v>843</v>
      </c>
      <c r="H80" s="632" t="s">
        <v>844</v>
      </c>
      <c r="I80" s="632" t="s">
        <v>845</v>
      </c>
      <c r="J80" s="632" t="s">
        <v>586</v>
      </c>
      <c r="K80" s="632" t="s">
        <v>846</v>
      </c>
      <c r="L80" s="634">
        <v>133.85986802678278</v>
      </c>
      <c r="M80" s="634">
        <v>3</v>
      </c>
      <c r="N80" s="635">
        <v>401.5796040803483</v>
      </c>
    </row>
    <row r="81" spans="1:14" ht="14.4" customHeight="1" x14ac:dyDescent="0.3">
      <c r="A81" s="630" t="s">
        <v>554</v>
      </c>
      <c r="B81" s="631" t="s">
        <v>555</v>
      </c>
      <c r="C81" s="632" t="s">
        <v>560</v>
      </c>
      <c r="D81" s="633" t="s">
        <v>1700</v>
      </c>
      <c r="E81" s="632" t="s">
        <v>580</v>
      </c>
      <c r="F81" s="633" t="s">
        <v>1706</v>
      </c>
      <c r="G81" s="632" t="s">
        <v>843</v>
      </c>
      <c r="H81" s="632" t="s">
        <v>847</v>
      </c>
      <c r="I81" s="632" t="s">
        <v>848</v>
      </c>
      <c r="J81" s="632" t="s">
        <v>849</v>
      </c>
      <c r="K81" s="632" t="s">
        <v>753</v>
      </c>
      <c r="L81" s="634">
        <v>193.60944135895275</v>
      </c>
      <c r="M81" s="634">
        <v>1</v>
      </c>
      <c r="N81" s="635">
        <v>193.60944135895275</v>
      </c>
    </row>
    <row r="82" spans="1:14" ht="14.4" customHeight="1" x14ac:dyDescent="0.3">
      <c r="A82" s="630" t="s">
        <v>554</v>
      </c>
      <c r="B82" s="631" t="s">
        <v>555</v>
      </c>
      <c r="C82" s="632" t="s">
        <v>560</v>
      </c>
      <c r="D82" s="633" t="s">
        <v>1700</v>
      </c>
      <c r="E82" s="632" t="s">
        <v>580</v>
      </c>
      <c r="F82" s="633" t="s">
        <v>1706</v>
      </c>
      <c r="G82" s="632" t="s">
        <v>843</v>
      </c>
      <c r="H82" s="632" t="s">
        <v>850</v>
      </c>
      <c r="I82" s="632" t="s">
        <v>851</v>
      </c>
      <c r="J82" s="632" t="s">
        <v>852</v>
      </c>
      <c r="K82" s="632" t="s">
        <v>853</v>
      </c>
      <c r="L82" s="634">
        <v>492.19900392263349</v>
      </c>
      <c r="M82" s="634">
        <v>28</v>
      </c>
      <c r="N82" s="635">
        <v>13781.572109833738</v>
      </c>
    </row>
    <row r="83" spans="1:14" ht="14.4" customHeight="1" x14ac:dyDescent="0.3">
      <c r="A83" s="630" t="s">
        <v>554</v>
      </c>
      <c r="B83" s="631" t="s">
        <v>555</v>
      </c>
      <c r="C83" s="632" t="s">
        <v>560</v>
      </c>
      <c r="D83" s="633" t="s">
        <v>1700</v>
      </c>
      <c r="E83" s="632" t="s">
        <v>580</v>
      </c>
      <c r="F83" s="633" t="s">
        <v>1706</v>
      </c>
      <c r="G83" s="632" t="s">
        <v>843</v>
      </c>
      <c r="H83" s="632" t="s">
        <v>854</v>
      </c>
      <c r="I83" s="632" t="s">
        <v>855</v>
      </c>
      <c r="J83" s="632" t="s">
        <v>852</v>
      </c>
      <c r="K83" s="632" t="s">
        <v>856</v>
      </c>
      <c r="L83" s="634">
        <v>942.99999999999966</v>
      </c>
      <c r="M83" s="634">
        <v>2</v>
      </c>
      <c r="N83" s="635">
        <v>1885.9999999999993</v>
      </c>
    </row>
    <row r="84" spans="1:14" ht="14.4" customHeight="1" x14ac:dyDescent="0.3">
      <c r="A84" s="630" t="s">
        <v>554</v>
      </c>
      <c r="B84" s="631" t="s">
        <v>555</v>
      </c>
      <c r="C84" s="632" t="s">
        <v>560</v>
      </c>
      <c r="D84" s="633" t="s">
        <v>1700</v>
      </c>
      <c r="E84" s="632" t="s">
        <v>580</v>
      </c>
      <c r="F84" s="633" t="s">
        <v>1706</v>
      </c>
      <c r="G84" s="632" t="s">
        <v>843</v>
      </c>
      <c r="H84" s="632" t="s">
        <v>857</v>
      </c>
      <c r="I84" s="632" t="s">
        <v>858</v>
      </c>
      <c r="J84" s="632" t="s">
        <v>859</v>
      </c>
      <c r="K84" s="632" t="s">
        <v>860</v>
      </c>
      <c r="L84" s="634">
        <v>58.87996220462334</v>
      </c>
      <c r="M84" s="634">
        <v>2</v>
      </c>
      <c r="N84" s="635">
        <v>117.75992440924668</v>
      </c>
    </row>
    <row r="85" spans="1:14" ht="14.4" customHeight="1" x14ac:dyDescent="0.3">
      <c r="A85" s="630" t="s">
        <v>554</v>
      </c>
      <c r="B85" s="631" t="s">
        <v>555</v>
      </c>
      <c r="C85" s="632" t="s">
        <v>560</v>
      </c>
      <c r="D85" s="633" t="s">
        <v>1700</v>
      </c>
      <c r="E85" s="632" t="s">
        <v>580</v>
      </c>
      <c r="F85" s="633" t="s">
        <v>1706</v>
      </c>
      <c r="G85" s="632" t="s">
        <v>843</v>
      </c>
      <c r="H85" s="632" t="s">
        <v>861</v>
      </c>
      <c r="I85" s="632" t="s">
        <v>862</v>
      </c>
      <c r="J85" s="632" t="s">
        <v>863</v>
      </c>
      <c r="K85" s="632" t="s">
        <v>864</v>
      </c>
      <c r="L85" s="634">
        <v>115.45624999999998</v>
      </c>
      <c r="M85" s="634">
        <v>8</v>
      </c>
      <c r="N85" s="635">
        <v>923.64999999999986</v>
      </c>
    </row>
    <row r="86" spans="1:14" ht="14.4" customHeight="1" x14ac:dyDescent="0.3">
      <c r="A86" s="630" t="s">
        <v>554</v>
      </c>
      <c r="B86" s="631" t="s">
        <v>555</v>
      </c>
      <c r="C86" s="632" t="s">
        <v>560</v>
      </c>
      <c r="D86" s="633" t="s">
        <v>1700</v>
      </c>
      <c r="E86" s="632" t="s">
        <v>580</v>
      </c>
      <c r="F86" s="633" t="s">
        <v>1706</v>
      </c>
      <c r="G86" s="632" t="s">
        <v>843</v>
      </c>
      <c r="H86" s="632" t="s">
        <v>865</v>
      </c>
      <c r="I86" s="632" t="s">
        <v>866</v>
      </c>
      <c r="J86" s="632" t="s">
        <v>867</v>
      </c>
      <c r="K86" s="632" t="s">
        <v>868</v>
      </c>
      <c r="L86" s="634">
        <v>79.83</v>
      </c>
      <c r="M86" s="634">
        <v>1</v>
      </c>
      <c r="N86" s="635">
        <v>79.83</v>
      </c>
    </row>
    <row r="87" spans="1:14" ht="14.4" customHeight="1" x14ac:dyDescent="0.3">
      <c r="A87" s="630" t="s">
        <v>554</v>
      </c>
      <c r="B87" s="631" t="s">
        <v>555</v>
      </c>
      <c r="C87" s="632" t="s">
        <v>560</v>
      </c>
      <c r="D87" s="633" t="s">
        <v>1700</v>
      </c>
      <c r="E87" s="632" t="s">
        <v>580</v>
      </c>
      <c r="F87" s="633" t="s">
        <v>1706</v>
      </c>
      <c r="G87" s="632" t="s">
        <v>843</v>
      </c>
      <c r="H87" s="632" t="s">
        <v>869</v>
      </c>
      <c r="I87" s="632" t="s">
        <v>870</v>
      </c>
      <c r="J87" s="632" t="s">
        <v>871</v>
      </c>
      <c r="K87" s="632" t="s">
        <v>872</v>
      </c>
      <c r="L87" s="634">
        <v>95.570000000000007</v>
      </c>
      <c r="M87" s="634">
        <v>1</v>
      </c>
      <c r="N87" s="635">
        <v>95.570000000000007</v>
      </c>
    </row>
    <row r="88" spans="1:14" ht="14.4" customHeight="1" x14ac:dyDescent="0.3">
      <c r="A88" s="630" t="s">
        <v>554</v>
      </c>
      <c r="B88" s="631" t="s">
        <v>555</v>
      </c>
      <c r="C88" s="632" t="s">
        <v>560</v>
      </c>
      <c r="D88" s="633" t="s">
        <v>1700</v>
      </c>
      <c r="E88" s="632" t="s">
        <v>580</v>
      </c>
      <c r="F88" s="633" t="s">
        <v>1706</v>
      </c>
      <c r="G88" s="632" t="s">
        <v>843</v>
      </c>
      <c r="H88" s="632" t="s">
        <v>873</v>
      </c>
      <c r="I88" s="632" t="s">
        <v>874</v>
      </c>
      <c r="J88" s="632" t="s">
        <v>875</v>
      </c>
      <c r="K88" s="632" t="s">
        <v>876</v>
      </c>
      <c r="L88" s="634">
        <v>1428.01</v>
      </c>
      <c r="M88" s="634">
        <v>1</v>
      </c>
      <c r="N88" s="635">
        <v>1428.01</v>
      </c>
    </row>
    <row r="89" spans="1:14" ht="14.4" customHeight="1" x14ac:dyDescent="0.3">
      <c r="A89" s="630" t="s">
        <v>554</v>
      </c>
      <c r="B89" s="631" t="s">
        <v>555</v>
      </c>
      <c r="C89" s="632" t="s">
        <v>560</v>
      </c>
      <c r="D89" s="633" t="s">
        <v>1700</v>
      </c>
      <c r="E89" s="632" t="s">
        <v>580</v>
      </c>
      <c r="F89" s="633" t="s">
        <v>1706</v>
      </c>
      <c r="G89" s="632" t="s">
        <v>843</v>
      </c>
      <c r="H89" s="632" t="s">
        <v>877</v>
      </c>
      <c r="I89" s="632" t="s">
        <v>878</v>
      </c>
      <c r="J89" s="632" t="s">
        <v>879</v>
      </c>
      <c r="K89" s="632" t="s">
        <v>880</v>
      </c>
      <c r="L89" s="634">
        <v>337.8</v>
      </c>
      <c r="M89" s="634">
        <v>1</v>
      </c>
      <c r="N89" s="635">
        <v>337.8</v>
      </c>
    </row>
    <row r="90" spans="1:14" ht="14.4" customHeight="1" x14ac:dyDescent="0.3">
      <c r="A90" s="630" t="s">
        <v>554</v>
      </c>
      <c r="B90" s="631" t="s">
        <v>555</v>
      </c>
      <c r="C90" s="632" t="s">
        <v>560</v>
      </c>
      <c r="D90" s="633" t="s">
        <v>1700</v>
      </c>
      <c r="E90" s="632" t="s">
        <v>580</v>
      </c>
      <c r="F90" s="633" t="s">
        <v>1706</v>
      </c>
      <c r="G90" s="632" t="s">
        <v>843</v>
      </c>
      <c r="H90" s="632" t="s">
        <v>881</v>
      </c>
      <c r="I90" s="632" t="s">
        <v>882</v>
      </c>
      <c r="J90" s="632" t="s">
        <v>883</v>
      </c>
      <c r="K90" s="632" t="s">
        <v>884</v>
      </c>
      <c r="L90" s="634">
        <v>48.960000000000015</v>
      </c>
      <c r="M90" s="634">
        <v>1</v>
      </c>
      <c r="N90" s="635">
        <v>48.960000000000015</v>
      </c>
    </row>
    <row r="91" spans="1:14" ht="14.4" customHeight="1" x14ac:dyDescent="0.3">
      <c r="A91" s="630" t="s">
        <v>554</v>
      </c>
      <c r="B91" s="631" t="s">
        <v>555</v>
      </c>
      <c r="C91" s="632" t="s">
        <v>560</v>
      </c>
      <c r="D91" s="633" t="s">
        <v>1700</v>
      </c>
      <c r="E91" s="632" t="s">
        <v>580</v>
      </c>
      <c r="F91" s="633" t="s">
        <v>1706</v>
      </c>
      <c r="G91" s="632" t="s">
        <v>843</v>
      </c>
      <c r="H91" s="632" t="s">
        <v>885</v>
      </c>
      <c r="I91" s="632" t="s">
        <v>886</v>
      </c>
      <c r="J91" s="632" t="s">
        <v>887</v>
      </c>
      <c r="K91" s="632" t="s">
        <v>888</v>
      </c>
      <c r="L91" s="634">
        <v>98.07</v>
      </c>
      <c r="M91" s="634">
        <v>1</v>
      </c>
      <c r="N91" s="635">
        <v>98.07</v>
      </c>
    </row>
    <row r="92" spans="1:14" ht="14.4" customHeight="1" x14ac:dyDescent="0.3">
      <c r="A92" s="630" t="s">
        <v>554</v>
      </c>
      <c r="B92" s="631" t="s">
        <v>555</v>
      </c>
      <c r="C92" s="632" t="s">
        <v>560</v>
      </c>
      <c r="D92" s="633" t="s">
        <v>1700</v>
      </c>
      <c r="E92" s="632" t="s">
        <v>580</v>
      </c>
      <c r="F92" s="633" t="s">
        <v>1706</v>
      </c>
      <c r="G92" s="632" t="s">
        <v>843</v>
      </c>
      <c r="H92" s="632" t="s">
        <v>889</v>
      </c>
      <c r="I92" s="632" t="s">
        <v>890</v>
      </c>
      <c r="J92" s="632" t="s">
        <v>891</v>
      </c>
      <c r="K92" s="632" t="s">
        <v>892</v>
      </c>
      <c r="L92" s="634">
        <v>71.379841615640942</v>
      </c>
      <c r="M92" s="634">
        <v>1</v>
      </c>
      <c r="N92" s="635">
        <v>71.379841615640942</v>
      </c>
    </row>
    <row r="93" spans="1:14" ht="14.4" customHeight="1" x14ac:dyDescent="0.3">
      <c r="A93" s="630" t="s">
        <v>554</v>
      </c>
      <c r="B93" s="631" t="s">
        <v>555</v>
      </c>
      <c r="C93" s="632" t="s">
        <v>560</v>
      </c>
      <c r="D93" s="633" t="s">
        <v>1700</v>
      </c>
      <c r="E93" s="632" t="s">
        <v>580</v>
      </c>
      <c r="F93" s="633" t="s">
        <v>1706</v>
      </c>
      <c r="G93" s="632" t="s">
        <v>843</v>
      </c>
      <c r="H93" s="632" t="s">
        <v>893</v>
      </c>
      <c r="I93" s="632" t="s">
        <v>894</v>
      </c>
      <c r="J93" s="632" t="s">
        <v>895</v>
      </c>
      <c r="K93" s="632" t="s">
        <v>896</v>
      </c>
      <c r="L93" s="634">
        <v>105.91999999999999</v>
      </c>
      <c r="M93" s="634">
        <v>1</v>
      </c>
      <c r="N93" s="635">
        <v>105.91999999999999</v>
      </c>
    </row>
    <row r="94" spans="1:14" ht="14.4" customHeight="1" x14ac:dyDescent="0.3">
      <c r="A94" s="630" t="s">
        <v>554</v>
      </c>
      <c r="B94" s="631" t="s">
        <v>555</v>
      </c>
      <c r="C94" s="632" t="s">
        <v>560</v>
      </c>
      <c r="D94" s="633" t="s">
        <v>1700</v>
      </c>
      <c r="E94" s="632" t="s">
        <v>580</v>
      </c>
      <c r="F94" s="633" t="s">
        <v>1706</v>
      </c>
      <c r="G94" s="632" t="s">
        <v>843</v>
      </c>
      <c r="H94" s="632" t="s">
        <v>897</v>
      </c>
      <c r="I94" s="632" t="s">
        <v>898</v>
      </c>
      <c r="J94" s="632" t="s">
        <v>899</v>
      </c>
      <c r="K94" s="632" t="s">
        <v>900</v>
      </c>
      <c r="L94" s="634">
        <v>102.549626252472</v>
      </c>
      <c r="M94" s="634">
        <v>2</v>
      </c>
      <c r="N94" s="635">
        <v>205.09925250494399</v>
      </c>
    </row>
    <row r="95" spans="1:14" ht="14.4" customHeight="1" x14ac:dyDescent="0.3">
      <c r="A95" s="630" t="s">
        <v>554</v>
      </c>
      <c r="B95" s="631" t="s">
        <v>555</v>
      </c>
      <c r="C95" s="632" t="s">
        <v>560</v>
      </c>
      <c r="D95" s="633" t="s">
        <v>1700</v>
      </c>
      <c r="E95" s="632" t="s">
        <v>580</v>
      </c>
      <c r="F95" s="633" t="s">
        <v>1706</v>
      </c>
      <c r="G95" s="632" t="s">
        <v>843</v>
      </c>
      <c r="H95" s="632" t="s">
        <v>901</v>
      </c>
      <c r="I95" s="632" t="s">
        <v>902</v>
      </c>
      <c r="J95" s="632" t="s">
        <v>903</v>
      </c>
      <c r="K95" s="632" t="s">
        <v>904</v>
      </c>
      <c r="L95" s="634">
        <v>89.25</v>
      </c>
      <c r="M95" s="634">
        <v>1</v>
      </c>
      <c r="N95" s="635">
        <v>89.25</v>
      </c>
    </row>
    <row r="96" spans="1:14" ht="14.4" customHeight="1" x14ac:dyDescent="0.3">
      <c r="A96" s="630" t="s">
        <v>554</v>
      </c>
      <c r="B96" s="631" t="s">
        <v>555</v>
      </c>
      <c r="C96" s="632" t="s">
        <v>560</v>
      </c>
      <c r="D96" s="633" t="s">
        <v>1700</v>
      </c>
      <c r="E96" s="632" t="s">
        <v>580</v>
      </c>
      <c r="F96" s="633" t="s">
        <v>1706</v>
      </c>
      <c r="G96" s="632" t="s">
        <v>843</v>
      </c>
      <c r="H96" s="632" t="s">
        <v>905</v>
      </c>
      <c r="I96" s="632" t="s">
        <v>906</v>
      </c>
      <c r="J96" s="632" t="s">
        <v>907</v>
      </c>
      <c r="K96" s="632" t="s">
        <v>702</v>
      </c>
      <c r="L96" s="634">
        <v>82.1</v>
      </c>
      <c r="M96" s="634">
        <v>1</v>
      </c>
      <c r="N96" s="635">
        <v>82.1</v>
      </c>
    </row>
    <row r="97" spans="1:14" ht="14.4" customHeight="1" x14ac:dyDescent="0.3">
      <c r="A97" s="630" t="s">
        <v>554</v>
      </c>
      <c r="B97" s="631" t="s">
        <v>555</v>
      </c>
      <c r="C97" s="632" t="s">
        <v>560</v>
      </c>
      <c r="D97" s="633" t="s">
        <v>1700</v>
      </c>
      <c r="E97" s="632" t="s">
        <v>580</v>
      </c>
      <c r="F97" s="633" t="s">
        <v>1706</v>
      </c>
      <c r="G97" s="632" t="s">
        <v>843</v>
      </c>
      <c r="H97" s="632" t="s">
        <v>908</v>
      </c>
      <c r="I97" s="632" t="s">
        <v>909</v>
      </c>
      <c r="J97" s="632" t="s">
        <v>586</v>
      </c>
      <c r="K97" s="632" t="s">
        <v>910</v>
      </c>
      <c r="L97" s="634">
        <v>74.209597957734132</v>
      </c>
      <c r="M97" s="634">
        <v>6</v>
      </c>
      <c r="N97" s="635">
        <v>445.25758774640479</v>
      </c>
    </row>
    <row r="98" spans="1:14" ht="14.4" customHeight="1" x14ac:dyDescent="0.3">
      <c r="A98" s="630" t="s">
        <v>554</v>
      </c>
      <c r="B98" s="631" t="s">
        <v>555</v>
      </c>
      <c r="C98" s="632" t="s">
        <v>560</v>
      </c>
      <c r="D98" s="633" t="s">
        <v>1700</v>
      </c>
      <c r="E98" s="632" t="s">
        <v>580</v>
      </c>
      <c r="F98" s="633" t="s">
        <v>1706</v>
      </c>
      <c r="G98" s="632" t="s">
        <v>843</v>
      </c>
      <c r="H98" s="632" t="s">
        <v>911</v>
      </c>
      <c r="I98" s="632" t="s">
        <v>912</v>
      </c>
      <c r="J98" s="632" t="s">
        <v>913</v>
      </c>
      <c r="K98" s="632" t="s">
        <v>914</v>
      </c>
      <c r="L98" s="634">
        <v>163.47</v>
      </c>
      <c r="M98" s="634">
        <v>1</v>
      </c>
      <c r="N98" s="635">
        <v>163.47</v>
      </c>
    </row>
    <row r="99" spans="1:14" ht="14.4" customHeight="1" x14ac:dyDescent="0.3">
      <c r="A99" s="630" t="s">
        <v>554</v>
      </c>
      <c r="B99" s="631" t="s">
        <v>555</v>
      </c>
      <c r="C99" s="632" t="s">
        <v>560</v>
      </c>
      <c r="D99" s="633" t="s">
        <v>1700</v>
      </c>
      <c r="E99" s="632" t="s">
        <v>580</v>
      </c>
      <c r="F99" s="633" t="s">
        <v>1706</v>
      </c>
      <c r="G99" s="632" t="s">
        <v>843</v>
      </c>
      <c r="H99" s="632" t="s">
        <v>915</v>
      </c>
      <c r="I99" s="632" t="s">
        <v>916</v>
      </c>
      <c r="J99" s="632" t="s">
        <v>852</v>
      </c>
      <c r="K99" s="632" t="s">
        <v>917</v>
      </c>
      <c r="L99" s="634">
        <v>356.49948413675878</v>
      </c>
      <c r="M99" s="634">
        <v>4</v>
      </c>
      <c r="N99" s="635">
        <v>1425.9979365470351</v>
      </c>
    </row>
    <row r="100" spans="1:14" ht="14.4" customHeight="1" x14ac:dyDescent="0.3">
      <c r="A100" s="630" t="s">
        <v>554</v>
      </c>
      <c r="B100" s="631" t="s">
        <v>555</v>
      </c>
      <c r="C100" s="632" t="s">
        <v>560</v>
      </c>
      <c r="D100" s="633" t="s">
        <v>1700</v>
      </c>
      <c r="E100" s="632" t="s">
        <v>580</v>
      </c>
      <c r="F100" s="633" t="s">
        <v>1706</v>
      </c>
      <c r="G100" s="632" t="s">
        <v>843</v>
      </c>
      <c r="H100" s="632" t="s">
        <v>918</v>
      </c>
      <c r="I100" s="632" t="s">
        <v>919</v>
      </c>
      <c r="J100" s="632" t="s">
        <v>852</v>
      </c>
      <c r="K100" s="632" t="s">
        <v>920</v>
      </c>
      <c r="L100" s="634">
        <v>413.99971273511244</v>
      </c>
      <c r="M100" s="634">
        <v>52</v>
      </c>
      <c r="N100" s="635">
        <v>21527.985062225845</v>
      </c>
    </row>
    <row r="101" spans="1:14" ht="14.4" customHeight="1" x14ac:dyDescent="0.3">
      <c r="A101" s="630" t="s">
        <v>554</v>
      </c>
      <c r="B101" s="631" t="s">
        <v>555</v>
      </c>
      <c r="C101" s="632" t="s">
        <v>560</v>
      </c>
      <c r="D101" s="633" t="s">
        <v>1700</v>
      </c>
      <c r="E101" s="632" t="s">
        <v>580</v>
      </c>
      <c r="F101" s="633" t="s">
        <v>1706</v>
      </c>
      <c r="G101" s="632" t="s">
        <v>843</v>
      </c>
      <c r="H101" s="632" t="s">
        <v>921</v>
      </c>
      <c r="I101" s="632" t="s">
        <v>922</v>
      </c>
      <c r="J101" s="632" t="s">
        <v>923</v>
      </c>
      <c r="K101" s="632" t="s">
        <v>924</v>
      </c>
      <c r="L101" s="634">
        <v>128.40999999999991</v>
      </c>
      <c r="M101" s="634">
        <v>1</v>
      </c>
      <c r="N101" s="635">
        <v>128.40999999999991</v>
      </c>
    </row>
    <row r="102" spans="1:14" ht="14.4" customHeight="1" x14ac:dyDescent="0.3">
      <c r="A102" s="630" t="s">
        <v>554</v>
      </c>
      <c r="B102" s="631" t="s">
        <v>555</v>
      </c>
      <c r="C102" s="632" t="s">
        <v>560</v>
      </c>
      <c r="D102" s="633" t="s">
        <v>1700</v>
      </c>
      <c r="E102" s="632" t="s">
        <v>580</v>
      </c>
      <c r="F102" s="633" t="s">
        <v>1706</v>
      </c>
      <c r="G102" s="632" t="s">
        <v>843</v>
      </c>
      <c r="H102" s="632" t="s">
        <v>925</v>
      </c>
      <c r="I102" s="632" t="s">
        <v>925</v>
      </c>
      <c r="J102" s="632" t="s">
        <v>926</v>
      </c>
      <c r="K102" s="632" t="s">
        <v>927</v>
      </c>
      <c r="L102" s="634">
        <v>55.2</v>
      </c>
      <c r="M102" s="634">
        <v>1</v>
      </c>
      <c r="N102" s="635">
        <v>55.2</v>
      </c>
    </row>
    <row r="103" spans="1:14" ht="14.4" customHeight="1" x14ac:dyDescent="0.3">
      <c r="A103" s="630" t="s">
        <v>554</v>
      </c>
      <c r="B103" s="631" t="s">
        <v>555</v>
      </c>
      <c r="C103" s="632" t="s">
        <v>560</v>
      </c>
      <c r="D103" s="633" t="s">
        <v>1700</v>
      </c>
      <c r="E103" s="632" t="s">
        <v>928</v>
      </c>
      <c r="F103" s="633" t="s">
        <v>1707</v>
      </c>
      <c r="G103" s="632" t="s">
        <v>588</v>
      </c>
      <c r="H103" s="632" t="s">
        <v>929</v>
      </c>
      <c r="I103" s="632" t="s">
        <v>929</v>
      </c>
      <c r="J103" s="632" t="s">
        <v>930</v>
      </c>
      <c r="K103" s="632" t="s">
        <v>931</v>
      </c>
      <c r="L103" s="634">
        <v>72.84</v>
      </c>
      <c r="M103" s="634">
        <v>2</v>
      </c>
      <c r="N103" s="635">
        <v>145.68</v>
      </c>
    </row>
    <row r="104" spans="1:14" ht="14.4" customHeight="1" x14ac:dyDescent="0.3">
      <c r="A104" s="630" t="s">
        <v>554</v>
      </c>
      <c r="B104" s="631" t="s">
        <v>555</v>
      </c>
      <c r="C104" s="632" t="s">
        <v>560</v>
      </c>
      <c r="D104" s="633" t="s">
        <v>1700</v>
      </c>
      <c r="E104" s="632" t="s">
        <v>928</v>
      </c>
      <c r="F104" s="633" t="s">
        <v>1707</v>
      </c>
      <c r="G104" s="632" t="s">
        <v>588</v>
      </c>
      <c r="H104" s="632" t="s">
        <v>932</v>
      </c>
      <c r="I104" s="632" t="s">
        <v>933</v>
      </c>
      <c r="J104" s="632" t="s">
        <v>934</v>
      </c>
      <c r="K104" s="632" t="s">
        <v>935</v>
      </c>
      <c r="L104" s="634">
        <v>33.216189060038744</v>
      </c>
      <c r="M104" s="634">
        <v>16</v>
      </c>
      <c r="N104" s="635">
        <v>531.4590249606199</v>
      </c>
    </row>
    <row r="105" spans="1:14" ht="14.4" customHeight="1" x14ac:dyDescent="0.3">
      <c r="A105" s="630" t="s">
        <v>554</v>
      </c>
      <c r="B105" s="631" t="s">
        <v>555</v>
      </c>
      <c r="C105" s="632" t="s">
        <v>560</v>
      </c>
      <c r="D105" s="633" t="s">
        <v>1700</v>
      </c>
      <c r="E105" s="632" t="s">
        <v>928</v>
      </c>
      <c r="F105" s="633" t="s">
        <v>1707</v>
      </c>
      <c r="G105" s="632" t="s">
        <v>588</v>
      </c>
      <c r="H105" s="632" t="s">
        <v>936</v>
      </c>
      <c r="I105" s="632" t="s">
        <v>937</v>
      </c>
      <c r="J105" s="632" t="s">
        <v>938</v>
      </c>
      <c r="K105" s="632" t="s">
        <v>939</v>
      </c>
      <c r="L105" s="634">
        <v>517.50005806334173</v>
      </c>
      <c r="M105" s="634">
        <v>5.6</v>
      </c>
      <c r="N105" s="635">
        <v>2898.0003251547137</v>
      </c>
    </row>
    <row r="106" spans="1:14" ht="14.4" customHeight="1" x14ac:dyDescent="0.3">
      <c r="A106" s="630" t="s">
        <v>554</v>
      </c>
      <c r="B106" s="631" t="s">
        <v>555</v>
      </c>
      <c r="C106" s="632" t="s">
        <v>560</v>
      </c>
      <c r="D106" s="633" t="s">
        <v>1700</v>
      </c>
      <c r="E106" s="632" t="s">
        <v>928</v>
      </c>
      <c r="F106" s="633" t="s">
        <v>1707</v>
      </c>
      <c r="G106" s="632" t="s">
        <v>588</v>
      </c>
      <c r="H106" s="632" t="s">
        <v>940</v>
      </c>
      <c r="I106" s="632" t="s">
        <v>940</v>
      </c>
      <c r="J106" s="632" t="s">
        <v>941</v>
      </c>
      <c r="K106" s="632" t="s">
        <v>942</v>
      </c>
      <c r="L106" s="634">
        <v>814.63000000000034</v>
      </c>
      <c r="M106" s="634">
        <v>1.4</v>
      </c>
      <c r="N106" s="635">
        <v>1140.4820000000004</v>
      </c>
    </row>
    <row r="107" spans="1:14" ht="14.4" customHeight="1" x14ac:dyDescent="0.3">
      <c r="A107" s="630" t="s">
        <v>554</v>
      </c>
      <c r="B107" s="631" t="s">
        <v>555</v>
      </c>
      <c r="C107" s="632" t="s">
        <v>560</v>
      </c>
      <c r="D107" s="633" t="s">
        <v>1700</v>
      </c>
      <c r="E107" s="632" t="s">
        <v>928</v>
      </c>
      <c r="F107" s="633" t="s">
        <v>1707</v>
      </c>
      <c r="G107" s="632" t="s">
        <v>588</v>
      </c>
      <c r="H107" s="632" t="s">
        <v>943</v>
      </c>
      <c r="I107" s="632" t="s">
        <v>943</v>
      </c>
      <c r="J107" s="632" t="s">
        <v>944</v>
      </c>
      <c r="K107" s="632" t="s">
        <v>945</v>
      </c>
      <c r="L107" s="634">
        <v>1851.4999999999991</v>
      </c>
      <c r="M107" s="634">
        <v>0.1</v>
      </c>
      <c r="N107" s="635">
        <v>185.14999999999992</v>
      </c>
    </row>
    <row r="108" spans="1:14" ht="14.4" customHeight="1" x14ac:dyDescent="0.3">
      <c r="A108" s="630" t="s">
        <v>554</v>
      </c>
      <c r="B108" s="631" t="s">
        <v>555</v>
      </c>
      <c r="C108" s="632" t="s">
        <v>560</v>
      </c>
      <c r="D108" s="633" t="s">
        <v>1700</v>
      </c>
      <c r="E108" s="632" t="s">
        <v>928</v>
      </c>
      <c r="F108" s="633" t="s">
        <v>1707</v>
      </c>
      <c r="G108" s="632" t="s">
        <v>588</v>
      </c>
      <c r="H108" s="632" t="s">
        <v>946</v>
      </c>
      <c r="I108" s="632" t="s">
        <v>947</v>
      </c>
      <c r="J108" s="632" t="s">
        <v>948</v>
      </c>
      <c r="K108" s="632" t="s">
        <v>949</v>
      </c>
      <c r="L108" s="634">
        <v>80.14</v>
      </c>
      <c r="M108" s="634">
        <v>1</v>
      </c>
      <c r="N108" s="635">
        <v>80.14</v>
      </c>
    </row>
    <row r="109" spans="1:14" ht="14.4" customHeight="1" x14ac:dyDescent="0.3">
      <c r="A109" s="630" t="s">
        <v>554</v>
      </c>
      <c r="B109" s="631" t="s">
        <v>555</v>
      </c>
      <c r="C109" s="632" t="s">
        <v>560</v>
      </c>
      <c r="D109" s="633" t="s">
        <v>1700</v>
      </c>
      <c r="E109" s="632" t="s">
        <v>928</v>
      </c>
      <c r="F109" s="633" t="s">
        <v>1707</v>
      </c>
      <c r="G109" s="632" t="s">
        <v>843</v>
      </c>
      <c r="H109" s="632" t="s">
        <v>950</v>
      </c>
      <c r="I109" s="632" t="s">
        <v>951</v>
      </c>
      <c r="J109" s="632" t="s">
        <v>952</v>
      </c>
      <c r="K109" s="632" t="s">
        <v>953</v>
      </c>
      <c r="L109" s="634">
        <v>117.82</v>
      </c>
      <c r="M109" s="634">
        <v>1</v>
      </c>
      <c r="N109" s="635">
        <v>117.82</v>
      </c>
    </row>
    <row r="110" spans="1:14" ht="14.4" customHeight="1" x14ac:dyDescent="0.3">
      <c r="A110" s="630" t="s">
        <v>554</v>
      </c>
      <c r="B110" s="631" t="s">
        <v>555</v>
      </c>
      <c r="C110" s="632" t="s">
        <v>560</v>
      </c>
      <c r="D110" s="633" t="s">
        <v>1700</v>
      </c>
      <c r="E110" s="632" t="s">
        <v>928</v>
      </c>
      <c r="F110" s="633" t="s">
        <v>1707</v>
      </c>
      <c r="G110" s="632" t="s">
        <v>843</v>
      </c>
      <c r="H110" s="632" t="s">
        <v>954</v>
      </c>
      <c r="I110" s="632" t="s">
        <v>955</v>
      </c>
      <c r="J110" s="632" t="s">
        <v>956</v>
      </c>
      <c r="K110" s="632" t="s">
        <v>957</v>
      </c>
      <c r="L110" s="634">
        <v>88.599988284261869</v>
      </c>
      <c r="M110" s="634">
        <v>45</v>
      </c>
      <c r="N110" s="635">
        <v>3986.9994727917842</v>
      </c>
    </row>
    <row r="111" spans="1:14" ht="14.4" customHeight="1" x14ac:dyDescent="0.3">
      <c r="A111" s="630" t="s">
        <v>554</v>
      </c>
      <c r="B111" s="631" t="s">
        <v>555</v>
      </c>
      <c r="C111" s="632" t="s">
        <v>560</v>
      </c>
      <c r="D111" s="633" t="s">
        <v>1700</v>
      </c>
      <c r="E111" s="632" t="s">
        <v>928</v>
      </c>
      <c r="F111" s="633" t="s">
        <v>1707</v>
      </c>
      <c r="G111" s="632" t="s">
        <v>843</v>
      </c>
      <c r="H111" s="632" t="s">
        <v>958</v>
      </c>
      <c r="I111" s="632" t="s">
        <v>959</v>
      </c>
      <c r="J111" s="632" t="s">
        <v>960</v>
      </c>
      <c r="K111" s="632" t="s">
        <v>961</v>
      </c>
      <c r="L111" s="634">
        <v>138.19800000000004</v>
      </c>
      <c r="M111" s="634">
        <v>10</v>
      </c>
      <c r="N111" s="635">
        <v>1381.9800000000002</v>
      </c>
    </row>
    <row r="112" spans="1:14" ht="14.4" customHeight="1" x14ac:dyDescent="0.3">
      <c r="A112" s="630" t="s">
        <v>554</v>
      </c>
      <c r="B112" s="631" t="s">
        <v>555</v>
      </c>
      <c r="C112" s="632" t="s">
        <v>560</v>
      </c>
      <c r="D112" s="633" t="s">
        <v>1700</v>
      </c>
      <c r="E112" s="632" t="s">
        <v>928</v>
      </c>
      <c r="F112" s="633" t="s">
        <v>1707</v>
      </c>
      <c r="G112" s="632" t="s">
        <v>843</v>
      </c>
      <c r="H112" s="632" t="s">
        <v>962</v>
      </c>
      <c r="I112" s="632" t="s">
        <v>963</v>
      </c>
      <c r="J112" s="632" t="s">
        <v>964</v>
      </c>
      <c r="K112" s="632" t="s">
        <v>961</v>
      </c>
      <c r="L112" s="634">
        <v>57.370000000000005</v>
      </c>
      <c r="M112" s="634">
        <v>2</v>
      </c>
      <c r="N112" s="635">
        <v>114.74000000000001</v>
      </c>
    </row>
    <row r="113" spans="1:14" ht="14.4" customHeight="1" x14ac:dyDescent="0.3">
      <c r="A113" s="630" t="s">
        <v>554</v>
      </c>
      <c r="B113" s="631" t="s">
        <v>555</v>
      </c>
      <c r="C113" s="632" t="s">
        <v>560</v>
      </c>
      <c r="D113" s="633" t="s">
        <v>1700</v>
      </c>
      <c r="E113" s="632" t="s">
        <v>928</v>
      </c>
      <c r="F113" s="633" t="s">
        <v>1707</v>
      </c>
      <c r="G113" s="632" t="s">
        <v>843</v>
      </c>
      <c r="H113" s="632" t="s">
        <v>965</v>
      </c>
      <c r="I113" s="632" t="s">
        <v>966</v>
      </c>
      <c r="J113" s="632" t="s">
        <v>967</v>
      </c>
      <c r="K113" s="632" t="s">
        <v>968</v>
      </c>
      <c r="L113" s="634">
        <v>208.78494338315528</v>
      </c>
      <c r="M113" s="634">
        <v>22.500000000000057</v>
      </c>
      <c r="N113" s="635">
        <v>4697.6612261210057</v>
      </c>
    </row>
    <row r="114" spans="1:14" ht="14.4" customHeight="1" x14ac:dyDescent="0.3">
      <c r="A114" s="630" t="s">
        <v>554</v>
      </c>
      <c r="B114" s="631" t="s">
        <v>555</v>
      </c>
      <c r="C114" s="632" t="s">
        <v>560</v>
      </c>
      <c r="D114" s="633" t="s">
        <v>1700</v>
      </c>
      <c r="E114" s="632" t="s">
        <v>928</v>
      </c>
      <c r="F114" s="633" t="s">
        <v>1707</v>
      </c>
      <c r="G114" s="632" t="s">
        <v>843</v>
      </c>
      <c r="H114" s="632" t="s">
        <v>969</v>
      </c>
      <c r="I114" s="632" t="s">
        <v>970</v>
      </c>
      <c r="J114" s="632" t="s">
        <v>971</v>
      </c>
      <c r="K114" s="632" t="s">
        <v>972</v>
      </c>
      <c r="L114" s="634">
        <v>92.000000622448169</v>
      </c>
      <c r="M114" s="634">
        <v>15.4</v>
      </c>
      <c r="N114" s="635">
        <v>1416.8000095857019</v>
      </c>
    </row>
    <row r="115" spans="1:14" ht="14.4" customHeight="1" x14ac:dyDescent="0.3">
      <c r="A115" s="630" t="s">
        <v>554</v>
      </c>
      <c r="B115" s="631" t="s">
        <v>555</v>
      </c>
      <c r="C115" s="632" t="s">
        <v>560</v>
      </c>
      <c r="D115" s="633" t="s">
        <v>1700</v>
      </c>
      <c r="E115" s="632" t="s">
        <v>928</v>
      </c>
      <c r="F115" s="633" t="s">
        <v>1707</v>
      </c>
      <c r="G115" s="632" t="s">
        <v>843</v>
      </c>
      <c r="H115" s="632" t="s">
        <v>973</v>
      </c>
      <c r="I115" s="632" t="s">
        <v>974</v>
      </c>
      <c r="J115" s="632" t="s">
        <v>975</v>
      </c>
      <c r="K115" s="632" t="s">
        <v>976</v>
      </c>
      <c r="L115" s="634">
        <v>75.220098593538467</v>
      </c>
      <c r="M115" s="634">
        <v>179</v>
      </c>
      <c r="N115" s="635">
        <v>13464.397648243386</v>
      </c>
    </row>
    <row r="116" spans="1:14" ht="14.4" customHeight="1" x14ac:dyDescent="0.3">
      <c r="A116" s="630" t="s">
        <v>554</v>
      </c>
      <c r="B116" s="631" t="s">
        <v>555</v>
      </c>
      <c r="C116" s="632" t="s">
        <v>560</v>
      </c>
      <c r="D116" s="633" t="s">
        <v>1700</v>
      </c>
      <c r="E116" s="632" t="s">
        <v>928</v>
      </c>
      <c r="F116" s="633" t="s">
        <v>1707</v>
      </c>
      <c r="G116" s="632" t="s">
        <v>843</v>
      </c>
      <c r="H116" s="632" t="s">
        <v>977</v>
      </c>
      <c r="I116" s="632" t="s">
        <v>978</v>
      </c>
      <c r="J116" s="632" t="s">
        <v>979</v>
      </c>
      <c r="K116" s="632" t="s">
        <v>980</v>
      </c>
      <c r="L116" s="634">
        <v>104.42000000000003</v>
      </c>
      <c r="M116" s="634">
        <v>2</v>
      </c>
      <c r="N116" s="635">
        <v>208.84000000000006</v>
      </c>
    </row>
    <row r="117" spans="1:14" ht="14.4" customHeight="1" x14ac:dyDescent="0.3">
      <c r="A117" s="630" t="s">
        <v>554</v>
      </c>
      <c r="B117" s="631" t="s">
        <v>555</v>
      </c>
      <c r="C117" s="632" t="s">
        <v>560</v>
      </c>
      <c r="D117" s="633" t="s">
        <v>1700</v>
      </c>
      <c r="E117" s="632" t="s">
        <v>928</v>
      </c>
      <c r="F117" s="633" t="s">
        <v>1707</v>
      </c>
      <c r="G117" s="632" t="s">
        <v>843</v>
      </c>
      <c r="H117" s="632" t="s">
        <v>981</v>
      </c>
      <c r="I117" s="632" t="s">
        <v>982</v>
      </c>
      <c r="J117" s="632" t="s">
        <v>956</v>
      </c>
      <c r="K117" s="632" t="s">
        <v>983</v>
      </c>
      <c r="L117" s="634">
        <v>73.999816219050146</v>
      </c>
      <c r="M117" s="634">
        <v>15</v>
      </c>
      <c r="N117" s="635">
        <v>1109.9972432857521</v>
      </c>
    </row>
    <row r="118" spans="1:14" ht="14.4" customHeight="1" x14ac:dyDescent="0.3">
      <c r="A118" s="630" t="s">
        <v>554</v>
      </c>
      <c r="B118" s="631" t="s">
        <v>555</v>
      </c>
      <c r="C118" s="632" t="s">
        <v>560</v>
      </c>
      <c r="D118" s="633" t="s">
        <v>1700</v>
      </c>
      <c r="E118" s="632" t="s">
        <v>928</v>
      </c>
      <c r="F118" s="633" t="s">
        <v>1707</v>
      </c>
      <c r="G118" s="632" t="s">
        <v>843</v>
      </c>
      <c r="H118" s="632" t="s">
        <v>984</v>
      </c>
      <c r="I118" s="632" t="s">
        <v>985</v>
      </c>
      <c r="J118" s="632" t="s">
        <v>986</v>
      </c>
      <c r="K118" s="632" t="s">
        <v>987</v>
      </c>
      <c r="L118" s="634">
        <v>59.789583333333326</v>
      </c>
      <c r="M118" s="634">
        <v>24</v>
      </c>
      <c r="N118" s="635">
        <v>1434.9499999999998</v>
      </c>
    </row>
    <row r="119" spans="1:14" ht="14.4" customHeight="1" x14ac:dyDescent="0.3">
      <c r="A119" s="630" t="s">
        <v>554</v>
      </c>
      <c r="B119" s="631" t="s">
        <v>555</v>
      </c>
      <c r="C119" s="632" t="s">
        <v>560</v>
      </c>
      <c r="D119" s="633" t="s">
        <v>1700</v>
      </c>
      <c r="E119" s="632" t="s">
        <v>988</v>
      </c>
      <c r="F119" s="633" t="s">
        <v>1708</v>
      </c>
      <c r="G119" s="632" t="s">
        <v>588</v>
      </c>
      <c r="H119" s="632" t="s">
        <v>989</v>
      </c>
      <c r="I119" s="632" t="s">
        <v>990</v>
      </c>
      <c r="J119" s="632" t="s">
        <v>991</v>
      </c>
      <c r="K119" s="632" t="s">
        <v>992</v>
      </c>
      <c r="L119" s="634">
        <v>93.469999999999985</v>
      </c>
      <c r="M119" s="634">
        <v>1</v>
      </c>
      <c r="N119" s="635">
        <v>93.469999999999985</v>
      </c>
    </row>
    <row r="120" spans="1:14" ht="14.4" customHeight="1" x14ac:dyDescent="0.3">
      <c r="A120" s="630" t="s">
        <v>554</v>
      </c>
      <c r="B120" s="631" t="s">
        <v>555</v>
      </c>
      <c r="C120" s="632" t="s">
        <v>560</v>
      </c>
      <c r="D120" s="633" t="s">
        <v>1700</v>
      </c>
      <c r="E120" s="632" t="s">
        <v>988</v>
      </c>
      <c r="F120" s="633" t="s">
        <v>1708</v>
      </c>
      <c r="G120" s="632" t="s">
        <v>843</v>
      </c>
      <c r="H120" s="632" t="s">
        <v>993</v>
      </c>
      <c r="I120" s="632" t="s">
        <v>994</v>
      </c>
      <c r="J120" s="632" t="s">
        <v>995</v>
      </c>
      <c r="K120" s="632" t="s">
        <v>996</v>
      </c>
      <c r="L120" s="634">
        <v>0</v>
      </c>
      <c r="M120" s="634">
        <v>0</v>
      </c>
      <c r="N120" s="635">
        <v>0</v>
      </c>
    </row>
    <row r="121" spans="1:14" ht="14.4" customHeight="1" x14ac:dyDescent="0.3">
      <c r="A121" s="630" t="s">
        <v>554</v>
      </c>
      <c r="B121" s="631" t="s">
        <v>555</v>
      </c>
      <c r="C121" s="632" t="s">
        <v>560</v>
      </c>
      <c r="D121" s="633" t="s">
        <v>1700</v>
      </c>
      <c r="E121" s="632" t="s">
        <v>997</v>
      </c>
      <c r="F121" s="633" t="s">
        <v>1709</v>
      </c>
      <c r="G121" s="632"/>
      <c r="H121" s="632"/>
      <c r="I121" s="632" t="s">
        <v>998</v>
      </c>
      <c r="J121" s="632" t="s">
        <v>999</v>
      </c>
      <c r="K121" s="632"/>
      <c r="L121" s="634">
        <v>1407.54</v>
      </c>
      <c r="M121" s="634">
        <v>4</v>
      </c>
      <c r="N121" s="635">
        <v>5630.16</v>
      </c>
    </row>
    <row r="122" spans="1:14" ht="14.4" customHeight="1" x14ac:dyDescent="0.3">
      <c r="A122" s="630" t="s">
        <v>554</v>
      </c>
      <c r="B122" s="631" t="s">
        <v>555</v>
      </c>
      <c r="C122" s="632" t="s">
        <v>565</v>
      </c>
      <c r="D122" s="633" t="s">
        <v>1701</v>
      </c>
      <c r="E122" s="632" t="s">
        <v>580</v>
      </c>
      <c r="F122" s="633" t="s">
        <v>1706</v>
      </c>
      <c r="G122" s="632"/>
      <c r="H122" s="632" t="s">
        <v>1000</v>
      </c>
      <c r="I122" s="632" t="s">
        <v>1000</v>
      </c>
      <c r="J122" s="632" t="s">
        <v>1001</v>
      </c>
      <c r="K122" s="632" t="s">
        <v>1002</v>
      </c>
      <c r="L122" s="634">
        <v>49.889999999999986</v>
      </c>
      <c r="M122" s="634">
        <v>1</v>
      </c>
      <c r="N122" s="635">
        <v>49.889999999999986</v>
      </c>
    </row>
    <row r="123" spans="1:14" ht="14.4" customHeight="1" x14ac:dyDescent="0.3">
      <c r="A123" s="630" t="s">
        <v>554</v>
      </c>
      <c r="B123" s="631" t="s">
        <v>555</v>
      </c>
      <c r="C123" s="632" t="s">
        <v>565</v>
      </c>
      <c r="D123" s="633" t="s">
        <v>1701</v>
      </c>
      <c r="E123" s="632" t="s">
        <v>580</v>
      </c>
      <c r="F123" s="633" t="s">
        <v>1706</v>
      </c>
      <c r="G123" s="632" t="s">
        <v>588</v>
      </c>
      <c r="H123" s="632" t="s">
        <v>1003</v>
      </c>
      <c r="I123" s="632" t="s">
        <v>1003</v>
      </c>
      <c r="J123" s="632" t="s">
        <v>1004</v>
      </c>
      <c r="K123" s="632" t="s">
        <v>1005</v>
      </c>
      <c r="L123" s="634">
        <v>179.4</v>
      </c>
      <c r="M123" s="634">
        <v>107</v>
      </c>
      <c r="N123" s="635">
        <v>19195.8</v>
      </c>
    </row>
    <row r="124" spans="1:14" ht="14.4" customHeight="1" x14ac:dyDescent="0.3">
      <c r="A124" s="630" t="s">
        <v>554</v>
      </c>
      <c r="B124" s="631" t="s">
        <v>555</v>
      </c>
      <c r="C124" s="632" t="s">
        <v>565</v>
      </c>
      <c r="D124" s="633" t="s">
        <v>1701</v>
      </c>
      <c r="E124" s="632" t="s">
        <v>580</v>
      </c>
      <c r="F124" s="633" t="s">
        <v>1706</v>
      </c>
      <c r="G124" s="632" t="s">
        <v>588</v>
      </c>
      <c r="H124" s="632" t="s">
        <v>1006</v>
      </c>
      <c r="I124" s="632" t="s">
        <v>1006</v>
      </c>
      <c r="J124" s="632" t="s">
        <v>1007</v>
      </c>
      <c r="K124" s="632" t="s">
        <v>1008</v>
      </c>
      <c r="L124" s="634">
        <v>181.59</v>
      </c>
      <c r="M124" s="634">
        <v>6</v>
      </c>
      <c r="N124" s="635">
        <v>1089.54</v>
      </c>
    </row>
    <row r="125" spans="1:14" ht="14.4" customHeight="1" x14ac:dyDescent="0.3">
      <c r="A125" s="630" t="s">
        <v>554</v>
      </c>
      <c r="B125" s="631" t="s">
        <v>555</v>
      </c>
      <c r="C125" s="632" t="s">
        <v>565</v>
      </c>
      <c r="D125" s="633" t="s">
        <v>1701</v>
      </c>
      <c r="E125" s="632" t="s">
        <v>580</v>
      </c>
      <c r="F125" s="633" t="s">
        <v>1706</v>
      </c>
      <c r="G125" s="632" t="s">
        <v>588</v>
      </c>
      <c r="H125" s="632" t="s">
        <v>1009</v>
      </c>
      <c r="I125" s="632" t="s">
        <v>1009</v>
      </c>
      <c r="J125" s="632" t="s">
        <v>1004</v>
      </c>
      <c r="K125" s="632" t="s">
        <v>1010</v>
      </c>
      <c r="L125" s="634">
        <v>97.179962471596056</v>
      </c>
      <c r="M125" s="634">
        <v>35</v>
      </c>
      <c r="N125" s="635">
        <v>3401.298686505862</v>
      </c>
    </row>
    <row r="126" spans="1:14" ht="14.4" customHeight="1" x14ac:dyDescent="0.3">
      <c r="A126" s="630" t="s">
        <v>554</v>
      </c>
      <c r="B126" s="631" t="s">
        <v>555</v>
      </c>
      <c r="C126" s="632" t="s">
        <v>565</v>
      </c>
      <c r="D126" s="633" t="s">
        <v>1701</v>
      </c>
      <c r="E126" s="632" t="s">
        <v>580</v>
      </c>
      <c r="F126" s="633" t="s">
        <v>1706</v>
      </c>
      <c r="G126" s="632" t="s">
        <v>588</v>
      </c>
      <c r="H126" s="632" t="s">
        <v>1011</v>
      </c>
      <c r="I126" s="632" t="s">
        <v>1012</v>
      </c>
      <c r="J126" s="632" t="s">
        <v>1013</v>
      </c>
      <c r="K126" s="632" t="s">
        <v>1014</v>
      </c>
      <c r="L126" s="634">
        <v>53.649735400736851</v>
      </c>
      <c r="M126" s="634">
        <v>1</v>
      </c>
      <c r="N126" s="635">
        <v>53.649735400736851</v>
      </c>
    </row>
    <row r="127" spans="1:14" ht="14.4" customHeight="1" x14ac:dyDescent="0.3">
      <c r="A127" s="630" t="s">
        <v>554</v>
      </c>
      <c r="B127" s="631" t="s">
        <v>555</v>
      </c>
      <c r="C127" s="632" t="s">
        <v>565</v>
      </c>
      <c r="D127" s="633" t="s">
        <v>1701</v>
      </c>
      <c r="E127" s="632" t="s">
        <v>580</v>
      </c>
      <c r="F127" s="633" t="s">
        <v>1706</v>
      </c>
      <c r="G127" s="632" t="s">
        <v>588</v>
      </c>
      <c r="H127" s="632" t="s">
        <v>593</v>
      </c>
      <c r="I127" s="632" t="s">
        <v>594</v>
      </c>
      <c r="J127" s="632" t="s">
        <v>595</v>
      </c>
      <c r="K127" s="632" t="s">
        <v>596</v>
      </c>
      <c r="L127" s="634">
        <v>99.626679759136152</v>
      </c>
      <c r="M127" s="634">
        <v>3</v>
      </c>
      <c r="N127" s="635">
        <v>298.88003927740846</v>
      </c>
    </row>
    <row r="128" spans="1:14" ht="14.4" customHeight="1" x14ac:dyDescent="0.3">
      <c r="A128" s="630" t="s">
        <v>554</v>
      </c>
      <c r="B128" s="631" t="s">
        <v>555</v>
      </c>
      <c r="C128" s="632" t="s">
        <v>565</v>
      </c>
      <c r="D128" s="633" t="s">
        <v>1701</v>
      </c>
      <c r="E128" s="632" t="s">
        <v>580</v>
      </c>
      <c r="F128" s="633" t="s">
        <v>1706</v>
      </c>
      <c r="G128" s="632" t="s">
        <v>588</v>
      </c>
      <c r="H128" s="632" t="s">
        <v>1015</v>
      </c>
      <c r="I128" s="632" t="s">
        <v>1016</v>
      </c>
      <c r="J128" s="632" t="s">
        <v>787</v>
      </c>
      <c r="K128" s="632" t="s">
        <v>1017</v>
      </c>
      <c r="L128" s="634">
        <v>170.20256267100498</v>
      </c>
      <c r="M128" s="634">
        <v>8</v>
      </c>
      <c r="N128" s="635">
        <v>1361.6205013680399</v>
      </c>
    </row>
    <row r="129" spans="1:14" ht="14.4" customHeight="1" x14ac:dyDescent="0.3">
      <c r="A129" s="630" t="s">
        <v>554</v>
      </c>
      <c r="B129" s="631" t="s">
        <v>555</v>
      </c>
      <c r="C129" s="632" t="s">
        <v>565</v>
      </c>
      <c r="D129" s="633" t="s">
        <v>1701</v>
      </c>
      <c r="E129" s="632" t="s">
        <v>580</v>
      </c>
      <c r="F129" s="633" t="s">
        <v>1706</v>
      </c>
      <c r="G129" s="632" t="s">
        <v>588</v>
      </c>
      <c r="H129" s="632" t="s">
        <v>597</v>
      </c>
      <c r="I129" s="632" t="s">
        <v>598</v>
      </c>
      <c r="J129" s="632" t="s">
        <v>599</v>
      </c>
      <c r="K129" s="632" t="s">
        <v>600</v>
      </c>
      <c r="L129" s="634">
        <v>64.262500000000003</v>
      </c>
      <c r="M129" s="634">
        <v>4</v>
      </c>
      <c r="N129" s="635">
        <v>257.05</v>
      </c>
    </row>
    <row r="130" spans="1:14" ht="14.4" customHeight="1" x14ac:dyDescent="0.3">
      <c r="A130" s="630" t="s">
        <v>554</v>
      </c>
      <c r="B130" s="631" t="s">
        <v>555</v>
      </c>
      <c r="C130" s="632" t="s">
        <v>565</v>
      </c>
      <c r="D130" s="633" t="s">
        <v>1701</v>
      </c>
      <c r="E130" s="632" t="s">
        <v>580</v>
      </c>
      <c r="F130" s="633" t="s">
        <v>1706</v>
      </c>
      <c r="G130" s="632" t="s">
        <v>588</v>
      </c>
      <c r="H130" s="632" t="s">
        <v>613</v>
      </c>
      <c r="I130" s="632" t="s">
        <v>614</v>
      </c>
      <c r="J130" s="632" t="s">
        <v>615</v>
      </c>
      <c r="K130" s="632" t="s">
        <v>616</v>
      </c>
      <c r="L130" s="634">
        <v>81.06342697587759</v>
      </c>
      <c r="M130" s="634">
        <v>47</v>
      </c>
      <c r="N130" s="635">
        <v>3809.981067866247</v>
      </c>
    </row>
    <row r="131" spans="1:14" ht="14.4" customHeight="1" x14ac:dyDescent="0.3">
      <c r="A131" s="630" t="s">
        <v>554</v>
      </c>
      <c r="B131" s="631" t="s">
        <v>555</v>
      </c>
      <c r="C131" s="632" t="s">
        <v>565</v>
      </c>
      <c r="D131" s="633" t="s">
        <v>1701</v>
      </c>
      <c r="E131" s="632" t="s">
        <v>580</v>
      </c>
      <c r="F131" s="633" t="s">
        <v>1706</v>
      </c>
      <c r="G131" s="632" t="s">
        <v>588</v>
      </c>
      <c r="H131" s="632" t="s">
        <v>621</v>
      </c>
      <c r="I131" s="632" t="s">
        <v>622</v>
      </c>
      <c r="J131" s="632" t="s">
        <v>623</v>
      </c>
      <c r="K131" s="632" t="s">
        <v>608</v>
      </c>
      <c r="L131" s="634">
        <v>67.47</v>
      </c>
      <c r="M131" s="634">
        <v>1</v>
      </c>
      <c r="N131" s="635">
        <v>67.47</v>
      </c>
    </row>
    <row r="132" spans="1:14" ht="14.4" customHeight="1" x14ac:dyDescent="0.3">
      <c r="A132" s="630" t="s">
        <v>554</v>
      </c>
      <c r="B132" s="631" t="s">
        <v>555</v>
      </c>
      <c r="C132" s="632" t="s">
        <v>565</v>
      </c>
      <c r="D132" s="633" t="s">
        <v>1701</v>
      </c>
      <c r="E132" s="632" t="s">
        <v>580</v>
      </c>
      <c r="F132" s="633" t="s">
        <v>1706</v>
      </c>
      <c r="G132" s="632" t="s">
        <v>588</v>
      </c>
      <c r="H132" s="632" t="s">
        <v>624</v>
      </c>
      <c r="I132" s="632" t="s">
        <v>625</v>
      </c>
      <c r="J132" s="632" t="s">
        <v>626</v>
      </c>
      <c r="K132" s="632" t="s">
        <v>627</v>
      </c>
      <c r="L132" s="634">
        <v>59.228250350354962</v>
      </c>
      <c r="M132" s="634">
        <v>17</v>
      </c>
      <c r="N132" s="635">
        <v>1006.8802559560344</v>
      </c>
    </row>
    <row r="133" spans="1:14" ht="14.4" customHeight="1" x14ac:dyDescent="0.3">
      <c r="A133" s="630" t="s">
        <v>554</v>
      </c>
      <c r="B133" s="631" t="s">
        <v>555</v>
      </c>
      <c r="C133" s="632" t="s">
        <v>565</v>
      </c>
      <c r="D133" s="633" t="s">
        <v>1701</v>
      </c>
      <c r="E133" s="632" t="s">
        <v>580</v>
      </c>
      <c r="F133" s="633" t="s">
        <v>1706</v>
      </c>
      <c r="G133" s="632" t="s">
        <v>588</v>
      </c>
      <c r="H133" s="632" t="s">
        <v>1018</v>
      </c>
      <c r="I133" s="632" t="s">
        <v>1019</v>
      </c>
      <c r="J133" s="632" t="s">
        <v>586</v>
      </c>
      <c r="K133" s="632" t="s">
        <v>1020</v>
      </c>
      <c r="L133" s="634">
        <v>75.049869978448157</v>
      </c>
      <c r="M133" s="634">
        <v>1</v>
      </c>
      <c r="N133" s="635">
        <v>75.049869978448157</v>
      </c>
    </row>
    <row r="134" spans="1:14" ht="14.4" customHeight="1" x14ac:dyDescent="0.3">
      <c r="A134" s="630" t="s">
        <v>554</v>
      </c>
      <c r="B134" s="631" t="s">
        <v>555</v>
      </c>
      <c r="C134" s="632" t="s">
        <v>565</v>
      </c>
      <c r="D134" s="633" t="s">
        <v>1701</v>
      </c>
      <c r="E134" s="632" t="s">
        <v>580</v>
      </c>
      <c r="F134" s="633" t="s">
        <v>1706</v>
      </c>
      <c r="G134" s="632" t="s">
        <v>588</v>
      </c>
      <c r="H134" s="632" t="s">
        <v>640</v>
      </c>
      <c r="I134" s="632" t="s">
        <v>640</v>
      </c>
      <c r="J134" s="632" t="s">
        <v>641</v>
      </c>
      <c r="K134" s="632" t="s">
        <v>642</v>
      </c>
      <c r="L134" s="634">
        <v>38.221869512437529</v>
      </c>
      <c r="M134" s="634">
        <v>43</v>
      </c>
      <c r="N134" s="635">
        <v>1643.5403890348136</v>
      </c>
    </row>
    <row r="135" spans="1:14" ht="14.4" customHeight="1" x14ac:dyDescent="0.3">
      <c r="A135" s="630" t="s">
        <v>554</v>
      </c>
      <c r="B135" s="631" t="s">
        <v>555</v>
      </c>
      <c r="C135" s="632" t="s">
        <v>565</v>
      </c>
      <c r="D135" s="633" t="s">
        <v>1701</v>
      </c>
      <c r="E135" s="632" t="s">
        <v>580</v>
      </c>
      <c r="F135" s="633" t="s">
        <v>1706</v>
      </c>
      <c r="G135" s="632" t="s">
        <v>588</v>
      </c>
      <c r="H135" s="632" t="s">
        <v>1021</v>
      </c>
      <c r="I135" s="632" t="s">
        <v>1022</v>
      </c>
      <c r="J135" s="632" t="s">
        <v>1023</v>
      </c>
      <c r="K135" s="632" t="s">
        <v>1024</v>
      </c>
      <c r="L135" s="634">
        <v>339.78794069746596</v>
      </c>
      <c r="M135" s="634">
        <v>4</v>
      </c>
      <c r="N135" s="635">
        <v>1359.1517627898638</v>
      </c>
    </row>
    <row r="136" spans="1:14" ht="14.4" customHeight="1" x14ac:dyDescent="0.3">
      <c r="A136" s="630" t="s">
        <v>554</v>
      </c>
      <c r="B136" s="631" t="s">
        <v>555</v>
      </c>
      <c r="C136" s="632" t="s">
        <v>565</v>
      </c>
      <c r="D136" s="633" t="s">
        <v>1701</v>
      </c>
      <c r="E136" s="632" t="s">
        <v>580</v>
      </c>
      <c r="F136" s="633" t="s">
        <v>1706</v>
      </c>
      <c r="G136" s="632" t="s">
        <v>588</v>
      </c>
      <c r="H136" s="632" t="s">
        <v>1025</v>
      </c>
      <c r="I136" s="632" t="s">
        <v>1026</v>
      </c>
      <c r="J136" s="632" t="s">
        <v>1027</v>
      </c>
      <c r="K136" s="632" t="s">
        <v>1028</v>
      </c>
      <c r="L136" s="634">
        <v>66.180000000000035</v>
      </c>
      <c r="M136" s="634">
        <v>1</v>
      </c>
      <c r="N136" s="635">
        <v>66.180000000000035</v>
      </c>
    </row>
    <row r="137" spans="1:14" ht="14.4" customHeight="1" x14ac:dyDescent="0.3">
      <c r="A137" s="630" t="s">
        <v>554</v>
      </c>
      <c r="B137" s="631" t="s">
        <v>555</v>
      </c>
      <c r="C137" s="632" t="s">
        <v>565</v>
      </c>
      <c r="D137" s="633" t="s">
        <v>1701</v>
      </c>
      <c r="E137" s="632" t="s">
        <v>580</v>
      </c>
      <c r="F137" s="633" t="s">
        <v>1706</v>
      </c>
      <c r="G137" s="632" t="s">
        <v>588</v>
      </c>
      <c r="H137" s="632" t="s">
        <v>659</v>
      </c>
      <c r="I137" s="632" t="s">
        <v>660</v>
      </c>
      <c r="J137" s="632" t="s">
        <v>661</v>
      </c>
      <c r="K137" s="632" t="s">
        <v>662</v>
      </c>
      <c r="L137" s="634">
        <v>22.552946406266308</v>
      </c>
      <c r="M137" s="634">
        <v>183</v>
      </c>
      <c r="N137" s="635">
        <v>4127.1891923467347</v>
      </c>
    </row>
    <row r="138" spans="1:14" ht="14.4" customHeight="1" x14ac:dyDescent="0.3">
      <c r="A138" s="630" t="s">
        <v>554</v>
      </c>
      <c r="B138" s="631" t="s">
        <v>555</v>
      </c>
      <c r="C138" s="632" t="s">
        <v>565</v>
      </c>
      <c r="D138" s="633" t="s">
        <v>1701</v>
      </c>
      <c r="E138" s="632" t="s">
        <v>580</v>
      </c>
      <c r="F138" s="633" t="s">
        <v>1706</v>
      </c>
      <c r="G138" s="632" t="s">
        <v>588</v>
      </c>
      <c r="H138" s="632" t="s">
        <v>1029</v>
      </c>
      <c r="I138" s="632" t="s">
        <v>1030</v>
      </c>
      <c r="J138" s="632" t="s">
        <v>1031</v>
      </c>
      <c r="K138" s="632" t="s">
        <v>1032</v>
      </c>
      <c r="L138" s="634">
        <v>184.25571428571428</v>
      </c>
      <c r="M138" s="634">
        <v>1</v>
      </c>
      <c r="N138" s="635">
        <v>184.25571428571428</v>
      </c>
    </row>
    <row r="139" spans="1:14" ht="14.4" customHeight="1" x14ac:dyDescent="0.3">
      <c r="A139" s="630" t="s">
        <v>554</v>
      </c>
      <c r="B139" s="631" t="s">
        <v>555</v>
      </c>
      <c r="C139" s="632" t="s">
        <v>565</v>
      </c>
      <c r="D139" s="633" t="s">
        <v>1701</v>
      </c>
      <c r="E139" s="632" t="s">
        <v>580</v>
      </c>
      <c r="F139" s="633" t="s">
        <v>1706</v>
      </c>
      <c r="G139" s="632" t="s">
        <v>588</v>
      </c>
      <c r="H139" s="632" t="s">
        <v>675</v>
      </c>
      <c r="I139" s="632" t="s">
        <v>676</v>
      </c>
      <c r="J139" s="632" t="s">
        <v>677</v>
      </c>
      <c r="K139" s="632" t="s">
        <v>678</v>
      </c>
      <c r="L139" s="634">
        <v>66.47</v>
      </c>
      <c r="M139" s="634">
        <v>1</v>
      </c>
      <c r="N139" s="635">
        <v>66.47</v>
      </c>
    </row>
    <row r="140" spans="1:14" ht="14.4" customHeight="1" x14ac:dyDescent="0.3">
      <c r="A140" s="630" t="s">
        <v>554</v>
      </c>
      <c r="B140" s="631" t="s">
        <v>555</v>
      </c>
      <c r="C140" s="632" t="s">
        <v>565</v>
      </c>
      <c r="D140" s="633" t="s">
        <v>1701</v>
      </c>
      <c r="E140" s="632" t="s">
        <v>580</v>
      </c>
      <c r="F140" s="633" t="s">
        <v>1706</v>
      </c>
      <c r="G140" s="632" t="s">
        <v>588</v>
      </c>
      <c r="H140" s="632" t="s">
        <v>679</v>
      </c>
      <c r="I140" s="632" t="s">
        <v>680</v>
      </c>
      <c r="J140" s="632" t="s">
        <v>681</v>
      </c>
      <c r="K140" s="632" t="s">
        <v>682</v>
      </c>
      <c r="L140" s="634">
        <v>150.69999999999996</v>
      </c>
      <c r="M140" s="634">
        <v>1</v>
      </c>
      <c r="N140" s="635">
        <v>150.69999999999996</v>
      </c>
    </row>
    <row r="141" spans="1:14" ht="14.4" customHeight="1" x14ac:dyDescent="0.3">
      <c r="A141" s="630" t="s">
        <v>554</v>
      </c>
      <c r="B141" s="631" t="s">
        <v>555</v>
      </c>
      <c r="C141" s="632" t="s">
        <v>565</v>
      </c>
      <c r="D141" s="633" t="s">
        <v>1701</v>
      </c>
      <c r="E141" s="632" t="s">
        <v>580</v>
      </c>
      <c r="F141" s="633" t="s">
        <v>1706</v>
      </c>
      <c r="G141" s="632" t="s">
        <v>588</v>
      </c>
      <c r="H141" s="632" t="s">
        <v>683</v>
      </c>
      <c r="I141" s="632" t="s">
        <v>684</v>
      </c>
      <c r="J141" s="632" t="s">
        <v>685</v>
      </c>
      <c r="K141" s="632" t="s">
        <v>686</v>
      </c>
      <c r="L141" s="634">
        <v>71.039938306895948</v>
      </c>
      <c r="M141" s="634">
        <v>2</v>
      </c>
      <c r="N141" s="635">
        <v>142.0798766137919</v>
      </c>
    </row>
    <row r="142" spans="1:14" ht="14.4" customHeight="1" x14ac:dyDescent="0.3">
      <c r="A142" s="630" t="s">
        <v>554</v>
      </c>
      <c r="B142" s="631" t="s">
        <v>555</v>
      </c>
      <c r="C142" s="632" t="s">
        <v>565</v>
      </c>
      <c r="D142" s="633" t="s">
        <v>1701</v>
      </c>
      <c r="E142" s="632" t="s">
        <v>580</v>
      </c>
      <c r="F142" s="633" t="s">
        <v>1706</v>
      </c>
      <c r="G142" s="632" t="s">
        <v>588</v>
      </c>
      <c r="H142" s="632" t="s">
        <v>687</v>
      </c>
      <c r="I142" s="632" t="s">
        <v>688</v>
      </c>
      <c r="J142" s="632" t="s">
        <v>689</v>
      </c>
      <c r="K142" s="632" t="s">
        <v>690</v>
      </c>
      <c r="L142" s="634">
        <v>46.272000000000006</v>
      </c>
      <c r="M142" s="634">
        <v>5</v>
      </c>
      <c r="N142" s="635">
        <v>231.36</v>
      </c>
    </row>
    <row r="143" spans="1:14" ht="14.4" customHeight="1" x14ac:dyDescent="0.3">
      <c r="A143" s="630" t="s">
        <v>554</v>
      </c>
      <c r="B143" s="631" t="s">
        <v>555</v>
      </c>
      <c r="C143" s="632" t="s">
        <v>565</v>
      </c>
      <c r="D143" s="633" t="s">
        <v>1701</v>
      </c>
      <c r="E143" s="632" t="s">
        <v>580</v>
      </c>
      <c r="F143" s="633" t="s">
        <v>1706</v>
      </c>
      <c r="G143" s="632" t="s">
        <v>588</v>
      </c>
      <c r="H143" s="632" t="s">
        <v>1033</v>
      </c>
      <c r="I143" s="632" t="s">
        <v>1033</v>
      </c>
      <c r="J143" s="632" t="s">
        <v>1034</v>
      </c>
      <c r="K143" s="632" t="s">
        <v>1035</v>
      </c>
      <c r="L143" s="634">
        <v>108.01</v>
      </c>
      <c r="M143" s="634">
        <v>1</v>
      </c>
      <c r="N143" s="635">
        <v>108.01</v>
      </c>
    </row>
    <row r="144" spans="1:14" ht="14.4" customHeight="1" x14ac:dyDescent="0.3">
      <c r="A144" s="630" t="s">
        <v>554</v>
      </c>
      <c r="B144" s="631" t="s">
        <v>555</v>
      </c>
      <c r="C144" s="632" t="s">
        <v>565</v>
      </c>
      <c r="D144" s="633" t="s">
        <v>1701</v>
      </c>
      <c r="E144" s="632" t="s">
        <v>580</v>
      </c>
      <c r="F144" s="633" t="s">
        <v>1706</v>
      </c>
      <c r="G144" s="632" t="s">
        <v>588</v>
      </c>
      <c r="H144" s="632" t="s">
        <v>1036</v>
      </c>
      <c r="I144" s="632" t="s">
        <v>1037</v>
      </c>
      <c r="J144" s="632" t="s">
        <v>697</v>
      </c>
      <c r="K144" s="632" t="s">
        <v>1038</v>
      </c>
      <c r="L144" s="634">
        <v>91.569801757302145</v>
      </c>
      <c r="M144" s="634">
        <v>1</v>
      </c>
      <c r="N144" s="635">
        <v>91.569801757302145</v>
      </c>
    </row>
    <row r="145" spans="1:14" ht="14.4" customHeight="1" x14ac:dyDescent="0.3">
      <c r="A145" s="630" t="s">
        <v>554</v>
      </c>
      <c r="B145" s="631" t="s">
        <v>555</v>
      </c>
      <c r="C145" s="632" t="s">
        <v>565</v>
      </c>
      <c r="D145" s="633" t="s">
        <v>1701</v>
      </c>
      <c r="E145" s="632" t="s">
        <v>580</v>
      </c>
      <c r="F145" s="633" t="s">
        <v>1706</v>
      </c>
      <c r="G145" s="632" t="s">
        <v>588</v>
      </c>
      <c r="H145" s="632" t="s">
        <v>1039</v>
      </c>
      <c r="I145" s="632" t="s">
        <v>1040</v>
      </c>
      <c r="J145" s="632" t="s">
        <v>634</v>
      </c>
      <c r="K145" s="632" t="s">
        <v>1041</v>
      </c>
      <c r="L145" s="634">
        <v>167.07101221154056</v>
      </c>
      <c r="M145" s="634">
        <v>2</v>
      </c>
      <c r="N145" s="635">
        <v>334.14202442308112</v>
      </c>
    </row>
    <row r="146" spans="1:14" ht="14.4" customHeight="1" x14ac:dyDescent="0.3">
      <c r="A146" s="630" t="s">
        <v>554</v>
      </c>
      <c r="B146" s="631" t="s">
        <v>555</v>
      </c>
      <c r="C146" s="632" t="s">
        <v>565</v>
      </c>
      <c r="D146" s="633" t="s">
        <v>1701</v>
      </c>
      <c r="E146" s="632" t="s">
        <v>580</v>
      </c>
      <c r="F146" s="633" t="s">
        <v>1706</v>
      </c>
      <c r="G146" s="632" t="s">
        <v>588</v>
      </c>
      <c r="H146" s="632" t="s">
        <v>719</v>
      </c>
      <c r="I146" s="632" t="s">
        <v>238</v>
      </c>
      <c r="J146" s="632" t="s">
        <v>720</v>
      </c>
      <c r="K146" s="632"/>
      <c r="L146" s="634">
        <v>138.64000000000004</v>
      </c>
      <c r="M146" s="634">
        <v>2</v>
      </c>
      <c r="N146" s="635">
        <v>277.28000000000009</v>
      </c>
    </row>
    <row r="147" spans="1:14" ht="14.4" customHeight="1" x14ac:dyDescent="0.3">
      <c r="A147" s="630" t="s">
        <v>554</v>
      </c>
      <c r="B147" s="631" t="s">
        <v>555</v>
      </c>
      <c r="C147" s="632" t="s">
        <v>565</v>
      </c>
      <c r="D147" s="633" t="s">
        <v>1701</v>
      </c>
      <c r="E147" s="632" t="s">
        <v>580</v>
      </c>
      <c r="F147" s="633" t="s">
        <v>1706</v>
      </c>
      <c r="G147" s="632" t="s">
        <v>588</v>
      </c>
      <c r="H147" s="632" t="s">
        <v>1042</v>
      </c>
      <c r="I147" s="632" t="s">
        <v>1043</v>
      </c>
      <c r="J147" s="632" t="s">
        <v>1044</v>
      </c>
      <c r="K147" s="632" t="s">
        <v>749</v>
      </c>
      <c r="L147" s="634">
        <v>39.559686575254702</v>
      </c>
      <c r="M147" s="634">
        <v>1</v>
      </c>
      <c r="N147" s="635">
        <v>39.559686575254702</v>
      </c>
    </row>
    <row r="148" spans="1:14" ht="14.4" customHeight="1" x14ac:dyDescent="0.3">
      <c r="A148" s="630" t="s">
        <v>554</v>
      </c>
      <c r="B148" s="631" t="s">
        <v>555</v>
      </c>
      <c r="C148" s="632" t="s">
        <v>565</v>
      </c>
      <c r="D148" s="633" t="s">
        <v>1701</v>
      </c>
      <c r="E148" s="632" t="s">
        <v>580</v>
      </c>
      <c r="F148" s="633" t="s">
        <v>1706</v>
      </c>
      <c r="G148" s="632" t="s">
        <v>588</v>
      </c>
      <c r="H148" s="632" t="s">
        <v>725</v>
      </c>
      <c r="I148" s="632" t="s">
        <v>726</v>
      </c>
      <c r="J148" s="632" t="s">
        <v>727</v>
      </c>
      <c r="K148" s="632" t="s">
        <v>728</v>
      </c>
      <c r="L148" s="634">
        <v>64.951969681732663</v>
      </c>
      <c r="M148" s="634">
        <v>8</v>
      </c>
      <c r="N148" s="635">
        <v>519.61575745386131</v>
      </c>
    </row>
    <row r="149" spans="1:14" ht="14.4" customHeight="1" x14ac:dyDescent="0.3">
      <c r="A149" s="630" t="s">
        <v>554</v>
      </c>
      <c r="B149" s="631" t="s">
        <v>555</v>
      </c>
      <c r="C149" s="632" t="s">
        <v>565</v>
      </c>
      <c r="D149" s="633" t="s">
        <v>1701</v>
      </c>
      <c r="E149" s="632" t="s">
        <v>580</v>
      </c>
      <c r="F149" s="633" t="s">
        <v>1706</v>
      </c>
      <c r="G149" s="632" t="s">
        <v>588</v>
      </c>
      <c r="H149" s="632" t="s">
        <v>729</v>
      </c>
      <c r="I149" s="632" t="s">
        <v>730</v>
      </c>
      <c r="J149" s="632" t="s">
        <v>731</v>
      </c>
      <c r="K149" s="632" t="s">
        <v>732</v>
      </c>
      <c r="L149" s="634">
        <v>25.209999999999994</v>
      </c>
      <c r="M149" s="634">
        <v>1</v>
      </c>
      <c r="N149" s="635">
        <v>25.209999999999994</v>
      </c>
    </row>
    <row r="150" spans="1:14" ht="14.4" customHeight="1" x14ac:dyDescent="0.3">
      <c r="A150" s="630" t="s">
        <v>554</v>
      </c>
      <c r="B150" s="631" t="s">
        <v>555</v>
      </c>
      <c r="C150" s="632" t="s">
        <v>565</v>
      </c>
      <c r="D150" s="633" t="s">
        <v>1701</v>
      </c>
      <c r="E150" s="632" t="s">
        <v>580</v>
      </c>
      <c r="F150" s="633" t="s">
        <v>1706</v>
      </c>
      <c r="G150" s="632" t="s">
        <v>588</v>
      </c>
      <c r="H150" s="632" t="s">
        <v>1045</v>
      </c>
      <c r="I150" s="632" t="s">
        <v>1046</v>
      </c>
      <c r="J150" s="632" t="s">
        <v>1047</v>
      </c>
      <c r="K150" s="632" t="s">
        <v>1048</v>
      </c>
      <c r="L150" s="634">
        <v>71.67</v>
      </c>
      <c r="M150" s="634">
        <v>1</v>
      </c>
      <c r="N150" s="635">
        <v>71.67</v>
      </c>
    </row>
    <row r="151" spans="1:14" ht="14.4" customHeight="1" x14ac:dyDescent="0.3">
      <c r="A151" s="630" t="s">
        <v>554</v>
      </c>
      <c r="B151" s="631" t="s">
        <v>555</v>
      </c>
      <c r="C151" s="632" t="s">
        <v>565</v>
      </c>
      <c r="D151" s="633" t="s">
        <v>1701</v>
      </c>
      <c r="E151" s="632" t="s">
        <v>580</v>
      </c>
      <c r="F151" s="633" t="s">
        <v>1706</v>
      </c>
      <c r="G151" s="632" t="s">
        <v>588</v>
      </c>
      <c r="H151" s="632" t="s">
        <v>740</v>
      </c>
      <c r="I151" s="632" t="s">
        <v>741</v>
      </c>
      <c r="J151" s="632" t="s">
        <v>738</v>
      </c>
      <c r="K151" s="632" t="s">
        <v>742</v>
      </c>
      <c r="L151" s="634">
        <v>29.52</v>
      </c>
      <c r="M151" s="634">
        <v>1</v>
      </c>
      <c r="N151" s="635">
        <v>29.52</v>
      </c>
    </row>
    <row r="152" spans="1:14" ht="14.4" customHeight="1" x14ac:dyDescent="0.3">
      <c r="A152" s="630" t="s">
        <v>554</v>
      </c>
      <c r="B152" s="631" t="s">
        <v>555</v>
      </c>
      <c r="C152" s="632" t="s">
        <v>565</v>
      </c>
      <c r="D152" s="633" t="s">
        <v>1701</v>
      </c>
      <c r="E152" s="632" t="s">
        <v>580</v>
      </c>
      <c r="F152" s="633" t="s">
        <v>1706</v>
      </c>
      <c r="G152" s="632" t="s">
        <v>588</v>
      </c>
      <c r="H152" s="632" t="s">
        <v>1049</v>
      </c>
      <c r="I152" s="632" t="s">
        <v>1050</v>
      </c>
      <c r="J152" s="632" t="s">
        <v>756</v>
      </c>
      <c r="K152" s="632" t="s">
        <v>1051</v>
      </c>
      <c r="L152" s="634">
        <v>19.139702168082248</v>
      </c>
      <c r="M152" s="634">
        <v>1</v>
      </c>
      <c r="N152" s="635">
        <v>19.139702168082248</v>
      </c>
    </row>
    <row r="153" spans="1:14" ht="14.4" customHeight="1" x14ac:dyDescent="0.3">
      <c r="A153" s="630" t="s">
        <v>554</v>
      </c>
      <c r="B153" s="631" t="s">
        <v>555</v>
      </c>
      <c r="C153" s="632" t="s">
        <v>565</v>
      </c>
      <c r="D153" s="633" t="s">
        <v>1701</v>
      </c>
      <c r="E153" s="632" t="s">
        <v>580</v>
      </c>
      <c r="F153" s="633" t="s">
        <v>1706</v>
      </c>
      <c r="G153" s="632" t="s">
        <v>588</v>
      </c>
      <c r="H153" s="632" t="s">
        <v>754</v>
      </c>
      <c r="I153" s="632" t="s">
        <v>755</v>
      </c>
      <c r="J153" s="632" t="s">
        <v>756</v>
      </c>
      <c r="K153" s="632" t="s">
        <v>757</v>
      </c>
      <c r="L153" s="634">
        <v>28.130048213244788</v>
      </c>
      <c r="M153" s="634">
        <v>3</v>
      </c>
      <c r="N153" s="635">
        <v>84.390144639734359</v>
      </c>
    </row>
    <row r="154" spans="1:14" ht="14.4" customHeight="1" x14ac:dyDescent="0.3">
      <c r="A154" s="630" t="s">
        <v>554</v>
      </c>
      <c r="B154" s="631" t="s">
        <v>555</v>
      </c>
      <c r="C154" s="632" t="s">
        <v>565</v>
      </c>
      <c r="D154" s="633" t="s">
        <v>1701</v>
      </c>
      <c r="E154" s="632" t="s">
        <v>580</v>
      </c>
      <c r="F154" s="633" t="s">
        <v>1706</v>
      </c>
      <c r="G154" s="632" t="s">
        <v>588</v>
      </c>
      <c r="H154" s="632" t="s">
        <v>1052</v>
      </c>
      <c r="I154" s="632" t="s">
        <v>1053</v>
      </c>
      <c r="J154" s="632" t="s">
        <v>1054</v>
      </c>
      <c r="K154" s="632" t="s">
        <v>753</v>
      </c>
      <c r="L154" s="634">
        <v>118.11</v>
      </c>
      <c r="M154" s="634">
        <v>1</v>
      </c>
      <c r="N154" s="635">
        <v>118.11</v>
      </c>
    </row>
    <row r="155" spans="1:14" ht="14.4" customHeight="1" x14ac:dyDescent="0.3">
      <c r="A155" s="630" t="s">
        <v>554</v>
      </c>
      <c r="B155" s="631" t="s">
        <v>555</v>
      </c>
      <c r="C155" s="632" t="s">
        <v>565</v>
      </c>
      <c r="D155" s="633" t="s">
        <v>1701</v>
      </c>
      <c r="E155" s="632" t="s">
        <v>580</v>
      </c>
      <c r="F155" s="633" t="s">
        <v>1706</v>
      </c>
      <c r="G155" s="632" t="s">
        <v>588</v>
      </c>
      <c r="H155" s="632" t="s">
        <v>758</v>
      </c>
      <c r="I155" s="632" t="s">
        <v>759</v>
      </c>
      <c r="J155" s="632" t="s">
        <v>760</v>
      </c>
      <c r="K155" s="632" t="s">
        <v>761</v>
      </c>
      <c r="L155" s="634">
        <v>527.84993153907533</v>
      </c>
      <c r="M155" s="634">
        <v>1</v>
      </c>
      <c r="N155" s="635">
        <v>527.84993153907533</v>
      </c>
    </row>
    <row r="156" spans="1:14" ht="14.4" customHeight="1" x14ac:dyDescent="0.3">
      <c r="A156" s="630" t="s">
        <v>554</v>
      </c>
      <c r="B156" s="631" t="s">
        <v>555</v>
      </c>
      <c r="C156" s="632" t="s">
        <v>565</v>
      </c>
      <c r="D156" s="633" t="s">
        <v>1701</v>
      </c>
      <c r="E156" s="632" t="s">
        <v>580</v>
      </c>
      <c r="F156" s="633" t="s">
        <v>1706</v>
      </c>
      <c r="G156" s="632" t="s">
        <v>588</v>
      </c>
      <c r="H156" s="632" t="s">
        <v>1055</v>
      </c>
      <c r="I156" s="632" t="s">
        <v>1056</v>
      </c>
      <c r="J156" s="632" t="s">
        <v>1057</v>
      </c>
      <c r="K156" s="632" t="s">
        <v>1058</v>
      </c>
      <c r="L156" s="634">
        <v>112.38</v>
      </c>
      <c r="M156" s="634">
        <v>1</v>
      </c>
      <c r="N156" s="635">
        <v>112.38</v>
      </c>
    </row>
    <row r="157" spans="1:14" ht="14.4" customHeight="1" x14ac:dyDescent="0.3">
      <c r="A157" s="630" t="s">
        <v>554</v>
      </c>
      <c r="B157" s="631" t="s">
        <v>555</v>
      </c>
      <c r="C157" s="632" t="s">
        <v>565</v>
      </c>
      <c r="D157" s="633" t="s">
        <v>1701</v>
      </c>
      <c r="E157" s="632" t="s">
        <v>580</v>
      </c>
      <c r="F157" s="633" t="s">
        <v>1706</v>
      </c>
      <c r="G157" s="632" t="s">
        <v>588</v>
      </c>
      <c r="H157" s="632" t="s">
        <v>1059</v>
      </c>
      <c r="I157" s="632" t="s">
        <v>1060</v>
      </c>
      <c r="J157" s="632" t="s">
        <v>1061</v>
      </c>
      <c r="K157" s="632" t="s">
        <v>1062</v>
      </c>
      <c r="L157" s="634">
        <v>138.67890127038226</v>
      </c>
      <c r="M157" s="634">
        <v>1</v>
      </c>
      <c r="N157" s="635">
        <v>138.67890127038226</v>
      </c>
    </row>
    <row r="158" spans="1:14" ht="14.4" customHeight="1" x14ac:dyDescent="0.3">
      <c r="A158" s="630" t="s">
        <v>554</v>
      </c>
      <c r="B158" s="631" t="s">
        <v>555</v>
      </c>
      <c r="C158" s="632" t="s">
        <v>565</v>
      </c>
      <c r="D158" s="633" t="s">
        <v>1701</v>
      </c>
      <c r="E158" s="632" t="s">
        <v>580</v>
      </c>
      <c r="F158" s="633" t="s">
        <v>1706</v>
      </c>
      <c r="G158" s="632" t="s">
        <v>588</v>
      </c>
      <c r="H158" s="632" t="s">
        <v>764</v>
      </c>
      <c r="I158" s="632" t="s">
        <v>765</v>
      </c>
      <c r="J158" s="632" t="s">
        <v>661</v>
      </c>
      <c r="K158" s="632" t="s">
        <v>766</v>
      </c>
      <c r="L158" s="634">
        <v>60.350111997245833</v>
      </c>
      <c r="M158" s="634">
        <v>224</v>
      </c>
      <c r="N158" s="635">
        <v>13518.425087383066</v>
      </c>
    </row>
    <row r="159" spans="1:14" ht="14.4" customHeight="1" x14ac:dyDescent="0.3">
      <c r="A159" s="630" t="s">
        <v>554</v>
      </c>
      <c r="B159" s="631" t="s">
        <v>555</v>
      </c>
      <c r="C159" s="632" t="s">
        <v>565</v>
      </c>
      <c r="D159" s="633" t="s">
        <v>1701</v>
      </c>
      <c r="E159" s="632" t="s">
        <v>580</v>
      </c>
      <c r="F159" s="633" t="s">
        <v>1706</v>
      </c>
      <c r="G159" s="632" t="s">
        <v>588</v>
      </c>
      <c r="H159" s="632" t="s">
        <v>1063</v>
      </c>
      <c r="I159" s="632" t="s">
        <v>238</v>
      </c>
      <c r="J159" s="632" t="s">
        <v>1064</v>
      </c>
      <c r="K159" s="632"/>
      <c r="L159" s="634">
        <v>30.88</v>
      </c>
      <c r="M159" s="634">
        <v>2</v>
      </c>
      <c r="N159" s="635">
        <v>61.76</v>
      </c>
    </row>
    <row r="160" spans="1:14" ht="14.4" customHeight="1" x14ac:dyDescent="0.3">
      <c r="A160" s="630" t="s">
        <v>554</v>
      </c>
      <c r="B160" s="631" t="s">
        <v>555</v>
      </c>
      <c r="C160" s="632" t="s">
        <v>565</v>
      </c>
      <c r="D160" s="633" t="s">
        <v>1701</v>
      </c>
      <c r="E160" s="632" t="s">
        <v>580</v>
      </c>
      <c r="F160" s="633" t="s">
        <v>1706</v>
      </c>
      <c r="G160" s="632" t="s">
        <v>588</v>
      </c>
      <c r="H160" s="632" t="s">
        <v>775</v>
      </c>
      <c r="I160" s="632" t="s">
        <v>776</v>
      </c>
      <c r="J160" s="632" t="s">
        <v>777</v>
      </c>
      <c r="K160" s="632" t="s">
        <v>778</v>
      </c>
      <c r="L160" s="634">
        <v>107.95</v>
      </c>
      <c r="M160" s="634">
        <v>1</v>
      </c>
      <c r="N160" s="635">
        <v>107.95</v>
      </c>
    </row>
    <row r="161" spans="1:14" ht="14.4" customHeight="1" x14ac:dyDescent="0.3">
      <c r="A161" s="630" t="s">
        <v>554</v>
      </c>
      <c r="B161" s="631" t="s">
        <v>555</v>
      </c>
      <c r="C161" s="632" t="s">
        <v>565</v>
      </c>
      <c r="D161" s="633" t="s">
        <v>1701</v>
      </c>
      <c r="E161" s="632" t="s">
        <v>580</v>
      </c>
      <c r="F161" s="633" t="s">
        <v>1706</v>
      </c>
      <c r="G161" s="632" t="s">
        <v>588</v>
      </c>
      <c r="H161" s="632" t="s">
        <v>1065</v>
      </c>
      <c r="I161" s="632" t="s">
        <v>1066</v>
      </c>
      <c r="J161" s="632" t="s">
        <v>1067</v>
      </c>
      <c r="K161" s="632" t="s">
        <v>702</v>
      </c>
      <c r="L161" s="634">
        <v>191.65059646502402</v>
      </c>
      <c r="M161" s="634">
        <v>1</v>
      </c>
      <c r="N161" s="635">
        <v>191.65059646502402</v>
      </c>
    </row>
    <row r="162" spans="1:14" ht="14.4" customHeight="1" x14ac:dyDescent="0.3">
      <c r="A162" s="630" t="s">
        <v>554</v>
      </c>
      <c r="B162" s="631" t="s">
        <v>555</v>
      </c>
      <c r="C162" s="632" t="s">
        <v>565</v>
      </c>
      <c r="D162" s="633" t="s">
        <v>1701</v>
      </c>
      <c r="E162" s="632" t="s">
        <v>580</v>
      </c>
      <c r="F162" s="633" t="s">
        <v>1706</v>
      </c>
      <c r="G162" s="632" t="s">
        <v>588</v>
      </c>
      <c r="H162" s="632" t="s">
        <v>1068</v>
      </c>
      <c r="I162" s="632" t="s">
        <v>1069</v>
      </c>
      <c r="J162" s="632" t="s">
        <v>1070</v>
      </c>
      <c r="K162" s="632" t="s">
        <v>1071</v>
      </c>
      <c r="L162" s="634">
        <v>162.5</v>
      </c>
      <c r="M162" s="634">
        <v>1</v>
      </c>
      <c r="N162" s="635">
        <v>162.5</v>
      </c>
    </row>
    <row r="163" spans="1:14" ht="14.4" customHeight="1" x14ac:dyDescent="0.3">
      <c r="A163" s="630" t="s">
        <v>554</v>
      </c>
      <c r="B163" s="631" t="s">
        <v>555</v>
      </c>
      <c r="C163" s="632" t="s">
        <v>565</v>
      </c>
      <c r="D163" s="633" t="s">
        <v>1701</v>
      </c>
      <c r="E163" s="632" t="s">
        <v>580</v>
      </c>
      <c r="F163" s="633" t="s">
        <v>1706</v>
      </c>
      <c r="G163" s="632" t="s">
        <v>588</v>
      </c>
      <c r="H163" s="632" t="s">
        <v>1072</v>
      </c>
      <c r="I163" s="632" t="s">
        <v>1073</v>
      </c>
      <c r="J163" s="632" t="s">
        <v>1074</v>
      </c>
      <c r="K163" s="632" t="s">
        <v>1075</v>
      </c>
      <c r="L163" s="634">
        <v>177.5</v>
      </c>
      <c r="M163" s="634">
        <v>1</v>
      </c>
      <c r="N163" s="635">
        <v>177.5</v>
      </c>
    </row>
    <row r="164" spans="1:14" ht="14.4" customHeight="1" x14ac:dyDescent="0.3">
      <c r="A164" s="630" t="s">
        <v>554</v>
      </c>
      <c r="B164" s="631" t="s">
        <v>555</v>
      </c>
      <c r="C164" s="632" t="s">
        <v>565</v>
      </c>
      <c r="D164" s="633" t="s">
        <v>1701</v>
      </c>
      <c r="E164" s="632" t="s">
        <v>580</v>
      </c>
      <c r="F164" s="633" t="s">
        <v>1706</v>
      </c>
      <c r="G164" s="632" t="s">
        <v>588</v>
      </c>
      <c r="H164" s="632" t="s">
        <v>1076</v>
      </c>
      <c r="I164" s="632" t="s">
        <v>238</v>
      </c>
      <c r="J164" s="632" t="s">
        <v>1077</v>
      </c>
      <c r="K164" s="632"/>
      <c r="L164" s="634">
        <v>71.583500000000001</v>
      </c>
      <c r="M164" s="634">
        <v>1</v>
      </c>
      <c r="N164" s="635">
        <v>71.583500000000001</v>
      </c>
    </row>
    <row r="165" spans="1:14" ht="14.4" customHeight="1" x14ac:dyDescent="0.3">
      <c r="A165" s="630" t="s">
        <v>554</v>
      </c>
      <c r="B165" s="631" t="s">
        <v>555</v>
      </c>
      <c r="C165" s="632" t="s">
        <v>565</v>
      </c>
      <c r="D165" s="633" t="s">
        <v>1701</v>
      </c>
      <c r="E165" s="632" t="s">
        <v>580</v>
      </c>
      <c r="F165" s="633" t="s">
        <v>1706</v>
      </c>
      <c r="G165" s="632" t="s">
        <v>588</v>
      </c>
      <c r="H165" s="632" t="s">
        <v>785</v>
      </c>
      <c r="I165" s="632" t="s">
        <v>786</v>
      </c>
      <c r="J165" s="632" t="s">
        <v>787</v>
      </c>
      <c r="K165" s="632" t="s">
        <v>788</v>
      </c>
      <c r="L165" s="634">
        <v>49.544932649807087</v>
      </c>
      <c r="M165" s="634">
        <v>8</v>
      </c>
      <c r="N165" s="635">
        <v>396.3594611984567</v>
      </c>
    </row>
    <row r="166" spans="1:14" ht="14.4" customHeight="1" x14ac:dyDescent="0.3">
      <c r="A166" s="630" t="s">
        <v>554</v>
      </c>
      <c r="B166" s="631" t="s">
        <v>555</v>
      </c>
      <c r="C166" s="632" t="s">
        <v>565</v>
      </c>
      <c r="D166" s="633" t="s">
        <v>1701</v>
      </c>
      <c r="E166" s="632" t="s">
        <v>580</v>
      </c>
      <c r="F166" s="633" t="s">
        <v>1706</v>
      </c>
      <c r="G166" s="632" t="s">
        <v>588</v>
      </c>
      <c r="H166" s="632" t="s">
        <v>1078</v>
      </c>
      <c r="I166" s="632" t="s">
        <v>1079</v>
      </c>
      <c r="J166" s="632" t="s">
        <v>1080</v>
      </c>
      <c r="K166" s="632" t="s">
        <v>1081</v>
      </c>
      <c r="L166" s="634">
        <v>39.07</v>
      </c>
      <c r="M166" s="634">
        <v>1</v>
      </c>
      <c r="N166" s="635">
        <v>39.07</v>
      </c>
    </row>
    <row r="167" spans="1:14" ht="14.4" customHeight="1" x14ac:dyDescent="0.3">
      <c r="A167" s="630" t="s">
        <v>554</v>
      </c>
      <c r="B167" s="631" t="s">
        <v>555</v>
      </c>
      <c r="C167" s="632" t="s">
        <v>565</v>
      </c>
      <c r="D167" s="633" t="s">
        <v>1701</v>
      </c>
      <c r="E167" s="632" t="s">
        <v>580</v>
      </c>
      <c r="F167" s="633" t="s">
        <v>1706</v>
      </c>
      <c r="G167" s="632" t="s">
        <v>588</v>
      </c>
      <c r="H167" s="632" t="s">
        <v>1082</v>
      </c>
      <c r="I167" s="632" t="s">
        <v>1083</v>
      </c>
      <c r="J167" s="632" t="s">
        <v>1084</v>
      </c>
      <c r="K167" s="632" t="s">
        <v>1085</v>
      </c>
      <c r="L167" s="634">
        <v>48.36961677565899</v>
      </c>
      <c r="M167" s="634">
        <v>1</v>
      </c>
      <c r="N167" s="635">
        <v>48.36961677565899</v>
      </c>
    </row>
    <row r="168" spans="1:14" ht="14.4" customHeight="1" x14ac:dyDescent="0.3">
      <c r="A168" s="630" t="s">
        <v>554</v>
      </c>
      <c r="B168" s="631" t="s">
        <v>555</v>
      </c>
      <c r="C168" s="632" t="s">
        <v>565</v>
      </c>
      <c r="D168" s="633" t="s">
        <v>1701</v>
      </c>
      <c r="E168" s="632" t="s">
        <v>580</v>
      </c>
      <c r="F168" s="633" t="s">
        <v>1706</v>
      </c>
      <c r="G168" s="632" t="s">
        <v>588</v>
      </c>
      <c r="H168" s="632" t="s">
        <v>1086</v>
      </c>
      <c r="I168" s="632" t="s">
        <v>1087</v>
      </c>
      <c r="J168" s="632" t="s">
        <v>1088</v>
      </c>
      <c r="K168" s="632" t="s">
        <v>1089</v>
      </c>
      <c r="L168" s="634">
        <v>55.89</v>
      </c>
      <c r="M168" s="634">
        <v>1</v>
      </c>
      <c r="N168" s="635">
        <v>55.89</v>
      </c>
    </row>
    <row r="169" spans="1:14" ht="14.4" customHeight="1" x14ac:dyDescent="0.3">
      <c r="A169" s="630" t="s">
        <v>554</v>
      </c>
      <c r="B169" s="631" t="s">
        <v>555</v>
      </c>
      <c r="C169" s="632" t="s">
        <v>565</v>
      </c>
      <c r="D169" s="633" t="s">
        <v>1701</v>
      </c>
      <c r="E169" s="632" t="s">
        <v>580</v>
      </c>
      <c r="F169" s="633" t="s">
        <v>1706</v>
      </c>
      <c r="G169" s="632" t="s">
        <v>588</v>
      </c>
      <c r="H169" s="632" t="s">
        <v>1090</v>
      </c>
      <c r="I169" s="632" t="s">
        <v>1091</v>
      </c>
      <c r="J169" s="632" t="s">
        <v>1092</v>
      </c>
      <c r="K169" s="632" t="s">
        <v>1093</v>
      </c>
      <c r="L169" s="634">
        <v>117.73957106970938</v>
      </c>
      <c r="M169" s="634">
        <v>50</v>
      </c>
      <c r="N169" s="635">
        <v>5886.9785534854691</v>
      </c>
    </row>
    <row r="170" spans="1:14" ht="14.4" customHeight="1" x14ac:dyDescent="0.3">
      <c r="A170" s="630" t="s">
        <v>554</v>
      </c>
      <c r="B170" s="631" t="s">
        <v>555</v>
      </c>
      <c r="C170" s="632" t="s">
        <v>565</v>
      </c>
      <c r="D170" s="633" t="s">
        <v>1701</v>
      </c>
      <c r="E170" s="632" t="s">
        <v>580</v>
      </c>
      <c r="F170" s="633" t="s">
        <v>1706</v>
      </c>
      <c r="G170" s="632" t="s">
        <v>588</v>
      </c>
      <c r="H170" s="632" t="s">
        <v>1094</v>
      </c>
      <c r="I170" s="632" t="s">
        <v>1095</v>
      </c>
      <c r="J170" s="632" t="s">
        <v>1096</v>
      </c>
      <c r="K170" s="632" t="s">
        <v>1097</v>
      </c>
      <c r="L170" s="634">
        <v>183.94</v>
      </c>
      <c r="M170" s="634">
        <v>1</v>
      </c>
      <c r="N170" s="635">
        <v>183.94</v>
      </c>
    </row>
    <row r="171" spans="1:14" ht="14.4" customHeight="1" x14ac:dyDescent="0.3">
      <c r="A171" s="630" t="s">
        <v>554</v>
      </c>
      <c r="B171" s="631" t="s">
        <v>555</v>
      </c>
      <c r="C171" s="632" t="s">
        <v>565</v>
      </c>
      <c r="D171" s="633" t="s">
        <v>1701</v>
      </c>
      <c r="E171" s="632" t="s">
        <v>580</v>
      </c>
      <c r="F171" s="633" t="s">
        <v>1706</v>
      </c>
      <c r="G171" s="632" t="s">
        <v>588</v>
      </c>
      <c r="H171" s="632" t="s">
        <v>1098</v>
      </c>
      <c r="I171" s="632" t="s">
        <v>1099</v>
      </c>
      <c r="J171" s="632" t="s">
        <v>1100</v>
      </c>
      <c r="K171" s="632" t="s">
        <v>1101</v>
      </c>
      <c r="L171" s="634">
        <v>219.62365388574023</v>
      </c>
      <c r="M171" s="634">
        <v>8</v>
      </c>
      <c r="N171" s="635">
        <v>1756.9892310859218</v>
      </c>
    </row>
    <row r="172" spans="1:14" ht="14.4" customHeight="1" x14ac:dyDescent="0.3">
      <c r="A172" s="630" t="s">
        <v>554</v>
      </c>
      <c r="B172" s="631" t="s">
        <v>555</v>
      </c>
      <c r="C172" s="632" t="s">
        <v>565</v>
      </c>
      <c r="D172" s="633" t="s">
        <v>1701</v>
      </c>
      <c r="E172" s="632" t="s">
        <v>580</v>
      </c>
      <c r="F172" s="633" t="s">
        <v>1706</v>
      </c>
      <c r="G172" s="632" t="s">
        <v>588</v>
      </c>
      <c r="H172" s="632" t="s">
        <v>1102</v>
      </c>
      <c r="I172" s="632" t="s">
        <v>1103</v>
      </c>
      <c r="J172" s="632" t="s">
        <v>1104</v>
      </c>
      <c r="K172" s="632" t="s">
        <v>1105</v>
      </c>
      <c r="L172" s="634">
        <v>34.31997796981441</v>
      </c>
      <c r="M172" s="634">
        <v>1</v>
      </c>
      <c r="N172" s="635">
        <v>34.31997796981441</v>
      </c>
    </row>
    <row r="173" spans="1:14" ht="14.4" customHeight="1" x14ac:dyDescent="0.3">
      <c r="A173" s="630" t="s">
        <v>554</v>
      </c>
      <c r="B173" s="631" t="s">
        <v>555</v>
      </c>
      <c r="C173" s="632" t="s">
        <v>565</v>
      </c>
      <c r="D173" s="633" t="s">
        <v>1701</v>
      </c>
      <c r="E173" s="632" t="s">
        <v>580</v>
      </c>
      <c r="F173" s="633" t="s">
        <v>1706</v>
      </c>
      <c r="G173" s="632" t="s">
        <v>588</v>
      </c>
      <c r="H173" s="632" t="s">
        <v>797</v>
      </c>
      <c r="I173" s="632" t="s">
        <v>238</v>
      </c>
      <c r="J173" s="632" t="s">
        <v>798</v>
      </c>
      <c r="K173" s="632"/>
      <c r="L173" s="634">
        <v>115.7399519969687</v>
      </c>
      <c r="M173" s="634">
        <v>2</v>
      </c>
      <c r="N173" s="635">
        <v>231.4799039939374</v>
      </c>
    </row>
    <row r="174" spans="1:14" ht="14.4" customHeight="1" x14ac:dyDescent="0.3">
      <c r="A174" s="630" t="s">
        <v>554</v>
      </c>
      <c r="B174" s="631" t="s">
        <v>555</v>
      </c>
      <c r="C174" s="632" t="s">
        <v>565</v>
      </c>
      <c r="D174" s="633" t="s">
        <v>1701</v>
      </c>
      <c r="E174" s="632" t="s">
        <v>580</v>
      </c>
      <c r="F174" s="633" t="s">
        <v>1706</v>
      </c>
      <c r="G174" s="632" t="s">
        <v>588</v>
      </c>
      <c r="H174" s="632" t="s">
        <v>1106</v>
      </c>
      <c r="I174" s="632" t="s">
        <v>1107</v>
      </c>
      <c r="J174" s="632" t="s">
        <v>1108</v>
      </c>
      <c r="K174" s="632" t="s">
        <v>1109</v>
      </c>
      <c r="L174" s="634">
        <v>339.93979345151115</v>
      </c>
      <c r="M174" s="634">
        <v>44</v>
      </c>
      <c r="N174" s="635">
        <v>14957.35091186649</v>
      </c>
    </row>
    <row r="175" spans="1:14" ht="14.4" customHeight="1" x14ac:dyDescent="0.3">
      <c r="A175" s="630" t="s">
        <v>554</v>
      </c>
      <c r="B175" s="631" t="s">
        <v>555</v>
      </c>
      <c r="C175" s="632" t="s">
        <v>565</v>
      </c>
      <c r="D175" s="633" t="s">
        <v>1701</v>
      </c>
      <c r="E175" s="632" t="s">
        <v>580</v>
      </c>
      <c r="F175" s="633" t="s">
        <v>1706</v>
      </c>
      <c r="G175" s="632" t="s">
        <v>588</v>
      </c>
      <c r="H175" s="632" t="s">
        <v>1110</v>
      </c>
      <c r="I175" s="632" t="s">
        <v>1111</v>
      </c>
      <c r="J175" s="632" t="s">
        <v>1112</v>
      </c>
      <c r="K175" s="632" t="s">
        <v>1113</v>
      </c>
      <c r="L175" s="634">
        <v>37.120046791742986</v>
      </c>
      <c r="M175" s="634">
        <v>1</v>
      </c>
      <c r="N175" s="635">
        <v>37.120046791742986</v>
      </c>
    </row>
    <row r="176" spans="1:14" ht="14.4" customHeight="1" x14ac:dyDescent="0.3">
      <c r="A176" s="630" t="s">
        <v>554</v>
      </c>
      <c r="B176" s="631" t="s">
        <v>555</v>
      </c>
      <c r="C176" s="632" t="s">
        <v>565</v>
      </c>
      <c r="D176" s="633" t="s">
        <v>1701</v>
      </c>
      <c r="E176" s="632" t="s">
        <v>580</v>
      </c>
      <c r="F176" s="633" t="s">
        <v>1706</v>
      </c>
      <c r="G176" s="632" t="s">
        <v>588</v>
      </c>
      <c r="H176" s="632" t="s">
        <v>1114</v>
      </c>
      <c r="I176" s="632" t="s">
        <v>1114</v>
      </c>
      <c r="J176" s="632" t="s">
        <v>1115</v>
      </c>
      <c r="K176" s="632" t="s">
        <v>1116</v>
      </c>
      <c r="L176" s="634">
        <v>92.840172753463406</v>
      </c>
      <c r="M176" s="634">
        <v>1</v>
      </c>
      <c r="N176" s="635">
        <v>92.840172753463406</v>
      </c>
    </row>
    <row r="177" spans="1:14" ht="14.4" customHeight="1" x14ac:dyDescent="0.3">
      <c r="A177" s="630" t="s">
        <v>554</v>
      </c>
      <c r="B177" s="631" t="s">
        <v>555</v>
      </c>
      <c r="C177" s="632" t="s">
        <v>565</v>
      </c>
      <c r="D177" s="633" t="s">
        <v>1701</v>
      </c>
      <c r="E177" s="632" t="s">
        <v>580</v>
      </c>
      <c r="F177" s="633" t="s">
        <v>1706</v>
      </c>
      <c r="G177" s="632" t="s">
        <v>588</v>
      </c>
      <c r="H177" s="632" t="s">
        <v>1117</v>
      </c>
      <c r="I177" s="632" t="s">
        <v>1118</v>
      </c>
      <c r="J177" s="632" t="s">
        <v>1119</v>
      </c>
      <c r="K177" s="632" t="s">
        <v>1120</v>
      </c>
      <c r="L177" s="634">
        <v>128.71</v>
      </c>
      <c r="M177" s="634">
        <v>1</v>
      </c>
      <c r="N177" s="635">
        <v>128.71</v>
      </c>
    </row>
    <row r="178" spans="1:14" ht="14.4" customHeight="1" x14ac:dyDescent="0.3">
      <c r="A178" s="630" t="s">
        <v>554</v>
      </c>
      <c r="B178" s="631" t="s">
        <v>555</v>
      </c>
      <c r="C178" s="632" t="s">
        <v>565</v>
      </c>
      <c r="D178" s="633" t="s">
        <v>1701</v>
      </c>
      <c r="E178" s="632" t="s">
        <v>580</v>
      </c>
      <c r="F178" s="633" t="s">
        <v>1706</v>
      </c>
      <c r="G178" s="632" t="s">
        <v>588</v>
      </c>
      <c r="H178" s="632" t="s">
        <v>821</v>
      </c>
      <c r="I178" s="632" t="s">
        <v>821</v>
      </c>
      <c r="J178" s="632" t="s">
        <v>822</v>
      </c>
      <c r="K178" s="632" t="s">
        <v>823</v>
      </c>
      <c r="L178" s="634">
        <v>285.01679999999999</v>
      </c>
      <c r="M178" s="634">
        <v>1</v>
      </c>
      <c r="N178" s="635">
        <v>285.01679999999999</v>
      </c>
    </row>
    <row r="179" spans="1:14" ht="14.4" customHeight="1" x14ac:dyDescent="0.3">
      <c r="A179" s="630" t="s">
        <v>554</v>
      </c>
      <c r="B179" s="631" t="s">
        <v>555</v>
      </c>
      <c r="C179" s="632" t="s">
        <v>565</v>
      </c>
      <c r="D179" s="633" t="s">
        <v>1701</v>
      </c>
      <c r="E179" s="632" t="s">
        <v>580</v>
      </c>
      <c r="F179" s="633" t="s">
        <v>1706</v>
      </c>
      <c r="G179" s="632" t="s">
        <v>588</v>
      </c>
      <c r="H179" s="632" t="s">
        <v>1121</v>
      </c>
      <c r="I179" s="632" t="s">
        <v>1121</v>
      </c>
      <c r="J179" s="632" t="s">
        <v>1100</v>
      </c>
      <c r="K179" s="632" t="s">
        <v>1122</v>
      </c>
      <c r="L179" s="634">
        <v>225.90916732747968</v>
      </c>
      <c r="M179" s="634">
        <v>7</v>
      </c>
      <c r="N179" s="635">
        <v>1581.3641712923577</v>
      </c>
    </row>
    <row r="180" spans="1:14" ht="14.4" customHeight="1" x14ac:dyDescent="0.3">
      <c r="A180" s="630" t="s">
        <v>554</v>
      </c>
      <c r="B180" s="631" t="s">
        <v>555</v>
      </c>
      <c r="C180" s="632" t="s">
        <v>565</v>
      </c>
      <c r="D180" s="633" t="s">
        <v>1701</v>
      </c>
      <c r="E180" s="632" t="s">
        <v>580</v>
      </c>
      <c r="F180" s="633" t="s">
        <v>1706</v>
      </c>
      <c r="G180" s="632" t="s">
        <v>843</v>
      </c>
      <c r="H180" s="632" t="s">
        <v>1123</v>
      </c>
      <c r="I180" s="632" t="s">
        <v>1124</v>
      </c>
      <c r="J180" s="632" t="s">
        <v>1125</v>
      </c>
      <c r="K180" s="632" t="s">
        <v>1126</v>
      </c>
      <c r="L180" s="634">
        <v>36.330045942972653</v>
      </c>
      <c r="M180" s="634">
        <v>2</v>
      </c>
      <c r="N180" s="635">
        <v>72.660091885945306</v>
      </c>
    </row>
    <row r="181" spans="1:14" ht="14.4" customHeight="1" x14ac:dyDescent="0.3">
      <c r="A181" s="630" t="s">
        <v>554</v>
      </c>
      <c r="B181" s="631" t="s">
        <v>555</v>
      </c>
      <c r="C181" s="632" t="s">
        <v>565</v>
      </c>
      <c r="D181" s="633" t="s">
        <v>1701</v>
      </c>
      <c r="E181" s="632" t="s">
        <v>580</v>
      </c>
      <c r="F181" s="633" t="s">
        <v>1706</v>
      </c>
      <c r="G181" s="632" t="s">
        <v>843</v>
      </c>
      <c r="H181" s="632" t="s">
        <v>844</v>
      </c>
      <c r="I181" s="632" t="s">
        <v>845</v>
      </c>
      <c r="J181" s="632" t="s">
        <v>586</v>
      </c>
      <c r="K181" s="632" t="s">
        <v>846</v>
      </c>
      <c r="L181" s="634">
        <v>130.07990102008711</v>
      </c>
      <c r="M181" s="634">
        <v>4</v>
      </c>
      <c r="N181" s="635">
        <v>520.31960408034843</v>
      </c>
    </row>
    <row r="182" spans="1:14" ht="14.4" customHeight="1" x14ac:dyDescent="0.3">
      <c r="A182" s="630" t="s">
        <v>554</v>
      </c>
      <c r="B182" s="631" t="s">
        <v>555</v>
      </c>
      <c r="C182" s="632" t="s">
        <v>565</v>
      </c>
      <c r="D182" s="633" t="s">
        <v>1701</v>
      </c>
      <c r="E182" s="632" t="s">
        <v>580</v>
      </c>
      <c r="F182" s="633" t="s">
        <v>1706</v>
      </c>
      <c r="G182" s="632" t="s">
        <v>843</v>
      </c>
      <c r="H182" s="632" t="s">
        <v>850</v>
      </c>
      <c r="I182" s="632" t="s">
        <v>851</v>
      </c>
      <c r="J182" s="632" t="s">
        <v>852</v>
      </c>
      <c r="K182" s="632" t="s">
        <v>853</v>
      </c>
      <c r="L182" s="634">
        <v>492.19922747329935</v>
      </c>
      <c r="M182" s="634">
        <v>21</v>
      </c>
      <c r="N182" s="635">
        <v>10336.183776939286</v>
      </c>
    </row>
    <row r="183" spans="1:14" ht="14.4" customHeight="1" x14ac:dyDescent="0.3">
      <c r="A183" s="630" t="s">
        <v>554</v>
      </c>
      <c r="B183" s="631" t="s">
        <v>555</v>
      </c>
      <c r="C183" s="632" t="s">
        <v>565</v>
      </c>
      <c r="D183" s="633" t="s">
        <v>1701</v>
      </c>
      <c r="E183" s="632" t="s">
        <v>580</v>
      </c>
      <c r="F183" s="633" t="s">
        <v>1706</v>
      </c>
      <c r="G183" s="632" t="s">
        <v>843</v>
      </c>
      <c r="H183" s="632" t="s">
        <v>1127</v>
      </c>
      <c r="I183" s="632" t="s">
        <v>1128</v>
      </c>
      <c r="J183" s="632" t="s">
        <v>852</v>
      </c>
      <c r="K183" s="632" t="s">
        <v>1129</v>
      </c>
      <c r="L183" s="634">
        <v>1057.4600000000003</v>
      </c>
      <c r="M183" s="634">
        <v>1</v>
      </c>
      <c r="N183" s="635">
        <v>1057.4600000000003</v>
      </c>
    </row>
    <row r="184" spans="1:14" ht="14.4" customHeight="1" x14ac:dyDescent="0.3">
      <c r="A184" s="630" t="s">
        <v>554</v>
      </c>
      <c r="B184" s="631" t="s">
        <v>555</v>
      </c>
      <c r="C184" s="632" t="s">
        <v>565</v>
      </c>
      <c r="D184" s="633" t="s">
        <v>1701</v>
      </c>
      <c r="E184" s="632" t="s">
        <v>580</v>
      </c>
      <c r="F184" s="633" t="s">
        <v>1706</v>
      </c>
      <c r="G184" s="632" t="s">
        <v>843</v>
      </c>
      <c r="H184" s="632" t="s">
        <v>1130</v>
      </c>
      <c r="I184" s="632" t="s">
        <v>1131</v>
      </c>
      <c r="J184" s="632" t="s">
        <v>1132</v>
      </c>
      <c r="K184" s="632" t="s">
        <v>1133</v>
      </c>
      <c r="L184" s="634">
        <v>40.269916531047201</v>
      </c>
      <c r="M184" s="634">
        <v>1</v>
      </c>
      <c r="N184" s="635">
        <v>40.269916531047201</v>
      </c>
    </row>
    <row r="185" spans="1:14" ht="14.4" customHeight="1" x14ac:dyDescent="0.3">
      <c r="A185" s="630" t="s">
        <v>554</v>
      </c>
      <c r="B185" s="631" t="s">
        <v>555</v>
      </c>
      <c r="C185" s="632" t="s">
        <v>565</v>
      </c>
      <c r="D185" s="633" t="s">
        <v>1701</v>
      </c>
      <c r="E185" s="632" t="s">
        <v>580</v>
      </c>
      <c r="F185" s="633" t="s">
        <v>1706</v>
      </c>
      <c r="G185" s="632" t="s">
        <v>843</v>
      </c>
      <c r="H185" s="632" t="s">
        <v>1134</v>
      </c>
      <c r="I185" s="632" t="s">
        <v>1135</v>
      </c>
      <c r="J185" s="632" t="s">
        <v>1136</v>
      </c>
      <c r="K185" s="632" t="s">
        <v>1137</v>
      </c>
      <c r="L185" s="634">
        <v>61.358589684475007</v>
      </c>
      <c r="M185" s="634">
        <v>7</v>
      </c>
      <c r="N185" s="635">
        <v>429.51012779132503</v>
      </c>
    </row>
    <row r="186" spans="1:14" ht="14.4" customHeight="1" x14ac:dyDescent="0.3">
      <c r="A186" s="630" t="s">
        <v>554</v>
      </c>
      <c r="B186" s="631" t="s">
        <v>555</v>
      </c>
      <c r="C186" s="632" t="s">
        <v>565</v>
      </c>
      <c r="D186" s="633" t="s">
        <v>1701</v>
      </c>
      <c r="E186" s="632" t="s">
        <v>580</v>
      </c>
      <c r="F186" s="633" t="s">
        <v>1706</v>
      </c>
      <c r="G186" s="632" t="s">
        <v>843</v>
      </c>
      <c r="H186" s="632" t="s">
        <v>857</v>
      </c>
      <c r="I186" s="632" t="s">
        <v>858</v>
      </c>
      <c r="J186" s="632" t="s">
        <v>859</v>
      </c>
      <c r="K186" s="632" t="s">
        <v>860</v>
      </c>
      <c r="L186" s="634">
        <v>58.88</v>
      </c>
      <c r="M186" s="634">
        <v>1</v>
      </c>
      <c r="N186" s="635">
        <v>58.88</v>
      </c>
    </row>
    <row r="187" spans="1:14" ht="14.4" customHeight="1" x14ac:dyDescent="0.3">
      <c r="A187" s="630" t="s">
        <v>554</v>
      </c>
      <c r="B187" s="631" t="s">
        <v>555</v>
      </c>
      <c r="C187" s="632" t="s">
        <v>565</v>
      </c>
      <c r="D187" s="633" t="s">
        <v>1701</v>
      </c>
      <c r="E187" s="632" t="s">
        <v>580</v>
      </c>
      <c r="F187" s="633" t="s">
        <v>1706</v>
      </c>
      <c r="G187" s="632" t="s">
        <v>843</v>
      </c>
      <c r="H187" s="632" t="s">
        <v>1138</v>
      </c>
      <c r="I187" s="632" t="s">
        <v>1139</v>
      </c>
      <c r="J187" s="632" t="s">
        <v>1140</v>
      </c>
      <c r="K187" s="632" t="s">
        <v>1141</v>
      </c>
      <c r="L187" s="634">
        <v>55.140710840411302</v>
      </c>
      <c r="M187" s="634">
        <v>1</v>
      </c>
      <c r="N187" s="635">
        <v>55.140710840411302</v>
      </c>
    </row>
    <row r="188" spans="1:14" ht="14.4" customHeight="1" x14ac:dyDescent="0.3">
      <c r="A188" s="630" t="s">
        <v>554</v>
      </c>
      <c r="B188" s="631" t="s">
        <v>555</v>
      </c>
      <c r="C188" s="632" t="s">
        <v>565</v>
      </c>
      <c r="D188" s="633" t="s">
        <v>1701</v>
      </c>
      <c r="E188" s="632" t="s">
        <v>580</v>
      </c>
      <c r="F188" s="633" t="s">
        <v>1706</v>
      </c>
      <c r="G188" s="632" t="s">
        <v>843</v>
      </c>
      <c r="H188" s="632" t="s">
        <v>1142</v>
      </c>
      <c r="I188" s="632" t="s">
        <v>1143</v>
      </c>
      <c r="J188" s="632" t="s">
        <v>1144</v>
      </c>
      <c r="K188" s="632" t="s">
        <v>1145</v>
      </c>
      <c r="L188" s="634">
        <v>73.439872767718001</v>
      </c>
      <c r="M188" s="634">
        <v>1</v>
      </c>
      <c r="N188" s="635">
        <v>73.439872767718001</v>
      </c>
    </row>
    <row r="189" spans="1:14" ht="14.4" customHeight="1" x14ac:dyDescent="0.3">
      <c r="A189" s="630" t="s">
        <v>554</v>
      </c>
      <c r="B189" s="631" t="s">
        <v>555</v>
      </c>
      <c r="C189" s="632" t="s">
        <v>565</v>
      </c>
      <c r="D189" s="633" t="s">
        <v>1701</v>
      </c>
      <c r="E189" s="632" t="s">
        <v>580</v>
      </c>
      <c r="F189" s="633" t="s">
        <v>1706</v>
      </c>
      <c r="G189" s="632" t="s">
        <v>843</v>
      </c>
      <c r="H189" s="632" t="s">
        <v>865</v>
      </c>
      <c r="I189" s="632" t="s">
        <v>866</v>
      </c>
      <c r="J189" s="632" t="s">
        <v>867</v>
      </c>
      <c r="K189" s="632" t="s">
        <v>868</v>
      </c>
      <c r="L189" s="634">
        <v>79.83</v>
      </c>
      <c r="M189" s="634">
        <v>1</v>
      </c>
      <c r="N189" s="635">
        <v>79.83</v>
      </c>
    </row>
    <row r="190" spans="1:14" ht="14.4" customHeight="1" x14ac:dyDescent="0.3">
      <c r="A190" s="630" t="s">
        <v>554</v>
      </c>
      <c r="B190" s="631" t="s">
        <v>555</v>
      </c>
      <c r="C190" s="632" t="s">
        <v>565</v>
      </c>
      <c r="D190" s="633" t="s">
        <v>1701</v>
      </c>
      <c r="E190" s="632" t="s">
        <v>580</v>
      </c>
      <c r="F190" s="633" t="s">
        <v>1706</v>
      </c>
      <c r="G190" s="632" t="s">
        <v>843</v>
      </c>
      <c r="H190" s="632" t="s">
        <v>1146</v>
      </c>
      <c r="I190" s="632" t="s">
        <v>1147</v>
      </c>
      <c r="J190" s="632" t="s">
        <v>871</v>
      </c>
      <c r="K190" s="632" t="s">
        <v>1148</v>
      </c>
      <c r="L190" s="634">
        <v>34.400056832146745</v>
      </c>
      <c r="M190" s="634">
        <v>2</v>
      </c>
      <c r="N190" s="635">
        <v>68.800113664293491</v>
      </c>
    </row>
    <row r="191" spans="1:14" ht="14.4" customHeight="1" x14ac:dyDescent="0.3">
      <c r="A191" s="630" t="s">
        <v>554</v>
      </c>
      <c r="B191" s="631" t="s">
        <v>555</v>
      </c>
      <c r="C191" s="632" t="s">
        <v>565</v>
      </c>
      <c r="D191" s="633" t="s">
        <v>1701</v>
      </c>
      <c r="E191" s="632" t="s">
        <v>580</v>
      </c>
      <c r="F191" s="633" t="s">
        <v>1706</v>
      </c>
      <c r="G191" s="632" t="s">
        <v>843</v>
      </c>
      <c r="H191" s="632" t="s">
        <v>1149</v>
      </c>
      <c r="I191" s="632" t="s">
        <v>1150</v>
      </c>
      <c r="J191" s="632" t="s">
        <v>875</v>
      </c>
      <c r="K191" s="632" t="s">
        <v>1151</v>
      </c>
      <c r="L191" s="634">
        <v>2475.9367646615901</v>
      </c>
      <c r="M191" s="634">
        <v>1</v>
      </c>
      <c r="N191" s="635">
        <v>2475.9367646615901</v>
      </c>
    </row>
    <row r="192" spans="1:14" ht="14.4" customHeight="1" x14ac:dyDescent="0.3">
      <c r="A192" s="630" t="s">
        <v>554</v>
      </c>
      <c r="B192" s="631" t="s">
        <v>555</v>
      </c>
      <c r="C192" s="632" t="s">
        <v>565</v>
      </c>
      <c r="D192" s="633" t="s">
        <v>1701</v>
      </c>
      <c r="E192" s="632" t="s">
        <v>580</v>
      </c>
      <c r="F192" s="633" t="s">
        <v>1706</v>
      </c>
      <c r="G192" s="632" t="s">
        <v>843</v>
      </c>
      <c r="H192" s="632" t="s">
        <v>897</v>
      </c>
      <c r="I192" s="632" t="s">
        <v>898</v>
      </c>
      <c r="J192" s="632" t="s">
        <v>899</v>
      </c>
      <c r="K192" s="632" t="s">
        <v>900</v>
      </c>
      <c r="L192" s="634">
        <v>43.180223683523849</v>
      </c>
      <c r="M192" s="634">
        <v>1</v>
      </c>
      <c r="N192" s="635">
        <v>43.180223683523849</v>
      </c>
    </row>
    <row r="193" spans="1:14" ht="14.4" customHeight="1" x14ac:dyDescent="0.3">
      <c r="A193" s="630" t="s">
        <v>554</v>
      </c>
      <c r="B193" s="631" t="s">
        <v>555</v>
      </c>
      <c r="C193" s="632" t="s">
        <v>565</v>
      </c>
      <c r="D193" s="633" t="s">
        <v>1701</v>
      </c>
      <c r="E193" s="632" t="s">
        <v>580</v>
      </c>
      <c r="F193" s="633" t="s">
        <v>1706</v>
      </c>
      <c r="G193" s="632" t="s">
        <v>843</v>
      </c>
      <c r="H193" s="632" t="s">
        <v>1152</v>
      </c>
      <c r="I193" s="632" t="s">
        <v>1153</v>
      </c>
      <c r="J193" s="632" t="s">
        <v>1154</v>
      </c>
      <c r="K193" s="632" t="s">
        <v>728</v>
      </c>
      <c r="L193" s="634">
        <v>151.63999999999993</v>
      </c>
      <c r="M193" s="634">
        <v>1</v>
      </c>
      <c r="N193" s="635">
        <v>151.63999999999993</v>
      </c>
    </row>
    <row r="194" spans="1:14" ht="14.4" customHeight="1" x14ac:dyDescent="0.3">
      <c r="A194" s="630" t="s">
        <v>554</v>
      </c>
      <c r="B194" s="631" t="s">
        <v>555</v>
      </c>
      <c r="C194" s="632" t="s">
        <v>565</v>
      </c>
      <c r="D194" s="633" t="s">
        <v>1701</v>
      </c>
      <c r="E194" s="632" t="s">
        <v>580</v>
      </c>
      <c r="F194" s="633" t="s">
        <v>1706</v>
      </c>
      <c r="G194" s="632" t="s">
        <v>843</v>
      </c>
      <c r="H194" s="632" t="s">
        <v>1155</v>
      </c>
      <c r="I194" s="632" t="s">
        <v>1156</v>
      </c>
      <c r="J194" s="632" t="s">
        <v>1157</v>
      </c>
      <c r="K194" s="632" t="s">
        <v>811</v>
      </c>
      <c r="L194" s="634">
        <v>23.919958559420099</v>
      </c>
      <c r="M194" s="634">
        <v>1</v>
      </c>
      <c r="N194" s="635">
        <v>23.919958559420099</v>
      </c>
    </row>
    <row r="195" spans="1:14" ht="14.4" customHeight="1" x14ac:dyDescent="0.3">
      <c r="A195" s="630" t="s">
        <v>554</v>
      </c>
      <c r="B195" s="631" t="s">
        <v>555</v>
      </c>
      <c r="C195" s="632" t="s">
        <v>565</v>
      </c>
      <c r="D195" s="633" t="s">
        <v>1701</v>
      </c>
      <c r="E195" s="632" t="s">
        <v>580</v>
      </c>
      <c r="F195" s="633" t="s">
        <v>1706</v>
      </c>
      <c r="G195" s="632" t="s">
        <v>843</v>
      </c>
      <c r="H195" s="632" t="s">
        <v>908</v>
      </c>
      <c r="I195" s="632" t="s">
        <v>909</v>
      </c>
      <c r="J195" s="632" t="s">
        <v>586</v>
      </c>
      <c r="K195" s="632" t="s">
        <v>910</v>
      </c>
      <c r="L195" s="634">
        <v>70.609790819533245</v>
      </c>
      <c r="M195" s="634">
        <v>12</v>
      </c>
      <c r="N195" s="635">
        <v>847.317489834399</v>
      </c>
    </row>
    <row r="196" spans="1:14" ht="14.4" customHeight="1" x14ac:dyDescent="0.3">
      <c r="A196" s="630" t="s">
        <v>554</v>
      </c>
      <c r="B196" s="631" t="s">
        <v>555</v>
      </c>
      <c r="C196" s="632" t="s">
        <v>565</v>
      </c>
      <c r="D196" s="633" t="s">
        <v>1701</v>
      </c>
      <c r="E196" s="632" t="s">
        <v>580</v>
      </c>
      <c r="F196" s="633" t="s">
        <v>1706</v>
      </c>
      <c r="G196" s="632" t="s">
        <v>843</v>
      </c>
      <c r="H196" s="632" t="s">
        <v>1158</v>
      </c>
      <c r="I196" s="632" t="s">
        <v>1159</v>
      </c>
      <c r="J196" s="632" t="s">
        <v>1160</v>
      </c>
      <c r="K196" s="632" t="s">
        <v>1161</v>
      </c>
      <c r="L196" s="634">
        <v>59.05</v>
      </c>
      <c r="M196" s="634">
        <v>1</v>
      </c>
      <c r="N196" s="635">
        <v>59.05</v>
      </c>
    </row>
    <row r="197" spans="1:14" ht="14.4" customHeight="1" x14ac:dyDescent="0.3">
      <c r="A197" s="630" t="s">
        <v>554</v>
      </c>
      <c r="B197" s="631" t="s">
        <v>555</v>
      </c>
      <c r="C197" s="632" t="s">
        <v>565</v>
      </c>
      <c r="D197" s="633" t="s">
        <v>1701</v>
      </c>
      <c r="E197" s="632" t="s">
        <v>580</v>
      </c>
      <c r="F197" s="633" t="s">
        <v>1706</v>
      </c>
      <c r="G197" s="632" t="s">
        <v>843</v>
      </c>
      <c r="H197" s="632" t="s">
        <v>915</v>
      </c>
      <c r="I197" s="632" t="s">
        <v>916</v>
      </c>
      <c r="J197" s="632" t="s">
        <v>852</v>
      </c>
      <c r="K197" s="632" t="s">
        <v>917</v>
      </c>
      <c r="L197" s="634">
        <v>356.49959338855302</v>
      </c>
      <c r="M197" s="634">
        <v>13</v>
      </c>
      <c r="N197" s="635">
        <v>4634.4947140511895</v>
      </c>
    </row>
    <row r="198" spans="1:14" ht="14.4" customHeight="1" x14ac:dyDescent="0.3">
      <c r="A198" s="630" t="s">
        <v>554</v>
      </c>
      <c r="B198" s="631" t="s">
        <v>555</v>
      </c>
      <c r="C198" s="632" t="s">
        <v>565</v>
      </c>
      <c r="D198" s="633" t="s">
        <v>1701</v>
      </c>
      <c r="E198" s="632" t="s">
        <v>580</v>
      </c>
      <c r="F198" s="633" t="s">
        <v>1706</v>
      </c>
      <c r="G198" s="632" t="s">
        <v>843</v>
      </c>
      <c r="H198" s="632" t="s">
        <v>918</v>
      </c>
      <c r="I198" s="632" t="s">
        <v>919</v>
      </c>
      <c r="J198" s="632" t="s">
        <v>852</v>
      </c>
      <c r="K198" s="632" t="s">
        <v>920</v>
      </c>
      <c r="L198" s="634">
        <v>413.99965495003374</v>
      </c>
      <c r="M198" s="634">
        <v>129</v>
      </c>
      <c r="N198" s="635">
        <v>53405.955488554355</v>
      </c>
    </row>
    <row r="199" spans="1:14" ht="14.4" customHeight="1" x14ac:dyDescent="0.3">
      <c r="A199" s="630" t="s">
        <v>554</v>
      </c>
      <c r="B199" s="631" t="s">
        <v>555</v>
      </c>
      <c r="C199" s="632" t="s">
        <v>565</v>
      </c>
      <c r="D199" s="633" t="s">
        <v>1701</v>
      </c>
      <c r="E199" s="632" t="s">
        <v>580</v>
      </c>
      <c r="F199" s="633" t="s">
        <v>1706</v>
      </c>
      <c r="G199" s="632" t="s">
        <v>843</v>
      </c>
      <c r="H199" s="632" t="s">
        <v>1162</v>
      </c>
      <c r="I199" s="632" t="s">
        <v>1163</v>
      </c>
      <c r="J199" s="632" t="s">
        <v>1164</v>
      </c>
      <c r="K199" s="632" t="s">
        <v>1165</v>
      </c>
      <c r="L199" s="634">
        <v>40.25</v>
      </c>
      <c r="M199" s="634">
        <v>1</v>
      </c>
      <c r="N199" s="635">
        <v>40.25</v>
      </c>
    </row>
    <row r="200" spans="1:14" ht="14.4" customHeight="1" x14ac:dyDescent="0.3">
      <c r="A200" s="630" t="s">
        <v>554</v>
      </c>
      <c r="B200" s="631" t="s">
        <v>555</v>
      </c>
      <c r="C200" s="632" t="s">
        <v>565</v>
      </c>
      <c r="D200" s="633" t="s">
        <v>1701</v>
      </c>
      <c r="E200" s="632" t="s">
        <v>580</v>
      </c>
      <c r="F200" s="633" t="s">
        <v>1706</v>
      </c>
      <c r="G200" s="632" t="s">
        <v>843</v>
      </c>
      <c r="H200" s="632" t="s">
        <v>1166</v>
      </c>
      <c r="I200" s="632" t="s">
        <v>1167</v>
      </c>
      <c r="J200" s="632" t="s">
        <v>1168</v>
      </c>
      <c r="K200" s="632" t="s">
        <v>1169</v>
      </c>
      <c r="L200" s="634">
        <v>39.219434036438145</v>
      </c>
      <c r="M200" s="634">
        <v>19</v>
      </c>
      <c r="N200" s="635">
        <v>745.1692466923248</v>
      </c>
    </row>
    <row r="201" spans="1:14" ht="14.4" customHeight="1" x14ac:dyDescent="0.3">
      <c r="A201" s="630" t="s">
        <v>554</v>
      </c>
      <c r="B201" s="631" t="s">
        <v>555</v>
      </c>
      <c r="C201" s="632" t="s">
        <v>565</v>
      </c>
      <c r="D201" s="633" t="s">
        <v>1701</v>
      </c>
      <c r="E201" s="632" t="s">
        <v>928</v>
      </c>
      <c r="F201" s="633" t="s">
        <v>1707</v>
      </c>
      <c r="G201" s="632" t="s">
        <v>588</v>
      </c>
      <c r="H201" s="632" t="s">
        <v>936</v>
      </c>
      <c r="I201" s="632" t="s">
        <v>937</v>
      </c>
      <c r="J201" s="632" t="s">
        <v>938</v>
      </c>
      <c r="K201" s="632" t="s">
        <v>939</v>
      </c>
      <c r="L201" s="634">
        <v>517.50000000000011</v>
      </c>
      <c r="M201" s="634">
        <v>0.89999999999999991</v>
      </c>
      <c r="N201" s="635">
        <v>465.75000000000006</v>
      </c>
    </row>
    <row r="202" spans="1:14" ht="14.4" customHeight="1" x14ac:dyDescent="0.3">
      <c r="A202" s="630" t="s">
        <v>554</v>
      </c>
      <c r="B202" s="631" t="s">
        <v>555</v>
      </c>
      <c r="C202" s="632" t="s">
        <v>565</v>
      </c>
      <c r="D202" s="633" t="s">
        <v>1701</v>
      </c>
      <c r="E202" s="632" t="s">
        <v>928</v>
      </c>
      <c r="F202" s="633" t="s">
        <v>1707</v>
      </c>
      <c r="G202" s="632" t="s">
        <v>843</v>
      </c>
      <c r="H202" s="632" t="s">
        <v>954</v>
      </c>
      <c r="I202" s="632" t="s">
        <v>955</v>
      </c>
      <c r="J202" s="632" t="s">
        <v>956</v>
      </c>
      <c r="K202" s="632" t="s">
        <v>957</v>
      </c>
      <c r="L202" s="634">
        <v>88.600005405548728</v>
      </c>
      <c r="M202" s="634">
        <v>62</v>
      </c>
      <c r="N202" s="635">
        <v>5493.2003351440208</v>
      </c>
    </row>
    <row r="203" spans="1:14" ht="14.4" customHeight="1" x14ac:dyDescent="0.3">
      <c r="A203" s="630" t="s">
        <v>554</v>
      </c>
      <c r="B203" s="631" t="s">
        <v>555</v>
      </c>
      <c r="C203" s="632" t="s">
        <v>565</v>
      </c>
      <c r="D203" s="633" t="s">
        <v>1701</v>
      </c>
      <c r="E203" s="632" t="s">
        <v>928</v>
      </c>
      <c r="F203" s="633" t="s">
        <v>1707</v>
      </c>
      <c r="G203" s="632" t="s">
        <v>843</v>
      </c>
      <c r="H203" s="632" t="s">
        <v>958</v>
      </c>
      <c r="I203" s="632" t="s">
        <v>959</v>
      </c>
      <c r="J203" s="632" t="s">
        <v>960</v>
      </c>
      <c r="K203" s="632" t="s">
        <v>961</v>
      </c>
      <c r="L203" s="634">
        <v>138.14866408737421</v>
      </c>
      <c r="M203" s="634">
        <v>23</v>
      </c>
      <c r="N203" s="635">
        <v>3177.4192740096069</v>
      </c>
    </row>
    <row r="204" spans="1:14" ht="14.4" customHeight="1" x14ac:dyDescent="0.3">
      <c r="A204" s="630" t="s">
        <v>554</v>
      </c>
      <c r="B204" s="631" t="s">
        <v>555</v>
      </c>
      <c r="C204" s="632" t="s">
        <v>565</v>
      </c>
      <c r="D204" s="633" t="s">
        <v>1701</v>
      </c>
      <c r="E204" s="632" t="s">
        <v>928</v>
      </c>
      <c r="F204" s="633" t="s">
        <v>1707</v>
      </c>
      <c r="G204" s="632" t="s">
        <v>843</v>
      </c>
      <c r="H204" s="632" t="s">
        <v>965</v>
      </c>
      <c r="I204" s="632" t="s">
        <v>966</v>
      </c>
      <c r="J204" s="632" t="s">
        <v>967</v>
      </c>
      <c r="K204" s="632" t="s">
        <v>968</v>
      </c>
      <c r="L204" s="634">
        <v>210.60800168474802</v>
      </c>
      <c r="M204" s="634">
        <v>80.699999999999648</v>
      </c>
      <c r="N204" s="635">
        <v>16996.065735959091</v>
      </c>
    </row>
    <row r="205" spans="1:14" ht="14.4" customHeight="1" x14ac:dyDescent="0.3">
      <c r="A205" s="630" t="s">
        <v>554</v>
      </c>
      <c r="B205" s="631" t="s">
        <v>555</v>
      </c>
      <c r="C205" s="632" t="s">
        <v>565</v>
      </c>
      <c r="D205" s="633" t="s">
        <v>1701</v>
      </c>
      <c r="E205" s="632" t="s">
        <v>928</v>
      </c>
      <c r="F205" s="633" t="s">
        <v>1707</v>
      </c>
      <c r="G205" s="632" t="s">
        <v>843</v>
      </c>
      <c r="H205" s="632" t="s">
        <v>969</v>
      </c>
      <c r="I205" s="632" t="s">
        <v>970</v>
      </c>
      <c r="J205" s="632" t="s">
        <v>971</v>
      </c>
      <c r="K205" s="632" t="s">
        <v>972</v>
      </c>
      <c r="L205" s="634">
        <v>91.999999999999986</v>
      </c>
      <c r="M205" s="634">
        <v>6.0000000000000009</v>
      </c>
      <c r="N205" s="635">
        <v>552</v>
      </c>
    </row>
    <row r="206" spans="1:14" ht="14.4" customHeight="1" x14ac:dyDescent="0.3">
      <c r="A206" s="630" t="s">
        <v>554</v>
      </c>
      <c r="B206" s="631" t="s">
        <v>555</v>
      </c>
      <c r="C206" s="632" t="s">
        <v>565</v>
      </c>
      <c r="D206" s="633" t="s">
        <v>1701</v>
      </c>
      <c r="E206" s="632" t="s">
        <v>928</v>
      </c>
      <c r="F206" s="633" t="s">
        <v>1707</v>
      </c>
      <c r="G206" s="632" t="s">
        <v>843</v>
      </c>
      <c r="H206" s="632" t="s">
        <v>973</v>
      </c>
      <c r="I206" s="632" t="s">
        <v>974</v>
      </c>
      <c r="J206" s="632" t="s">
        <v>975</v>
      </c>
      <c r="K206" s="632" t="s">
        <v>976</v>
      </c>
      <c r="L206" s="634">
        <v>75.220000481539969</v>
      </c>
      <c r="M206" s="634">
        <v>33</v>
      </c>
      <c r="N206" s="635">
        <v>2482.260015890819</v>
      </c>
    </row>
    <row r="207" spans="1:14" ht="14.4" customHeight="1" x14ac:dyDescent="0.3">
      <c r="A207" s="630" t="s">
        <v>554</v>
      </c>
      <c r="B207" s="631" t="s">
        <v>555</v>
      </c>
      <c r="C207" s="632" t="s">
        <v>565</v>
      </c>
      <c r="D207" s="633" t="s">
        <v>1701</v>
      </c>
      <c r="E207" s="632" t="s">
        <v>928</v>
      </c>
      <c r="F207" s="633" t="s">
        <v>1707</v>
      </c>
      <c r="G207" s="632" t="s">
        <v>843</v>
      </c>
      <c r="H207" s="632" t="s">
        <v>977</v>
      </c>
      <c r="I207" s="632" t="s">
        <v>978</v>
      </c>
      <c r="J207" s="632" t="s">
        <v>979</v>
      </c>
      <c r="K207" s="632" t="s">
        <v>980</v>
      </c>
      <c r="L207" s="634">
        <v>104.41997674398922</v>
      </c>
      <c r="M207" s="634">
        <v>1</v>
      </c>
      <c r="N207" s="635">
        <v>104.41997674398922</v>
      </c>
    </row>
    <row r="208" spans="1:14" ht="14.4" customHeight="1" x14ac:dyDescent="0.3">
      <c r="A208" s="630" t="s">
        <v>554</v>
      </c>
      <c r="B208" s="631" t="s">
        <v>555</v>
      </c>
      <c r="C208" s="632" t="s">
        <v>565</v>
      </c>
      <c r="D208" s="633" t="s">
        <v>1701</v>
      </c>
      <c r="E208" s="632" t="s">
        <v>928</v>
      </c>
      <c r="F208" s="633" t="s">
        <v>1707</v>
      </c>
      <c r="G208" s="632" t="s">
        <v>843</v>
      </c>
      <c r="H208" s="632" t="s">
        <v>1170</v>
      </c>
      <c r="I208" s="632" t="s">
        <v>1171</v>
      </c>
      <c r="J208" s="632" t="s">
        <v>1172</v>
      </c>
      <c r="K208" s="632" t="s">
        <v>1173</v>
      </c>
      <c r="L208" s="634">
        <v>54.429999999999993</v>
      </c>
      <c r="M208" s="634">
        <v>5</v>
      </c>
      <c r="N208" s="635">
        <v>272.14999999999998</v>
      </c>
    </row>
    <row r="209" spans="1:14" ht="14.4" customHeight="1" x14ac:dyDescent="0.3">
      <c r="A209" s="630" t="s">
        <v>554</v>
      </c>
      <c r="B209" s="631" t="s">
        <v>555</v>
      </c>
      <c r="C209" s="632" t="s">
        <v>565</v>
      </c>
      <c r="D209" s="633" t="s">
        <v>1701</v>
      </c>
      <c r="E209" s="632" t="s">
        <v>928</v>
      </c>
      <c r="F209" s="633" t="s">
        <v>1707</v>
      </c>
      <c r="G209" s="632" t="s">
        <v>843</v>
      </c>
      <c r="H209" s="632" t="s">
        <v>981</v>
      </c>
      <c r="I209" s="632" t="s">
        <v>982</v>
      </c>
      <c r="J209" s="632" t="s">
        <v>956</v>
      </c>
      <c r="K209" s="632" t="s">
        <v>983</v>
      </c>
      <c r="L209" s="634">
        <v>73.999955493713898</v>
      </c>
      <c r="M209" s="634">
        <v>4</v>
      </c>
      <c r="N209" s="635">
        <v>295.99982197485559</v>
      </c>
    </row>
    <row r="210" spans="1:14" ht="14.4" customHeight="1" x14ac:dyDescent="0.3">
      <c r="A210" s="630" t="s">
        <v>554</v>
      </c>
      <c r="B210" s="631" t="s">
        <v>555</v>
      </c>
      <c r="C210" s="632" t="s">
        <v>565</v>
      </c>
      <c r="D210" s="633" t="s">
        <v>1701</v>
      </c>
      <c r="E210" s="632" t="s">
        <v>928</v>
      </c>
      <c r="F210" s="633" t="s">
        <v>1707</v>
      </c>
      <c r="G210" s="632" t="s">
        <v>843</v>
      </c>
      <c r="H210" s="632" t="s">
        <v>984</v>
      </c>
      <c r="I210" s="632" t="s">
        <v>985</v>
      </c>
      <c r="J210" s="632" t="s">
        <v>986</v>
      </c>
      <c r="K210" s="632" t="s">
        <v>987</v>
      </c>
      <c r="L210" s="634">
        <v>59.79</v>
      </c>
      <c r="M210" s="634">
        <v>18</v>
      </c>
      <c r="N210" s="635">
        <v>1076.22</v>
      </c>
    </row>
    <row r="211" spans="1:14" ht="14.4" customHeight="1" x14ac:dyDescent="0.3">
      <c r="A211" s="630" t="s">
        <v>554</v>
      </c>
      <c r="B211" s="631" t="s">
        <v>555</v>
      </c>
      <c r="C211" s="632" t="s">
        <v>565</v>
      </c>
      <c r="D211" s="633" t="s">
        <v>1701</v>
      </c>
      <c r="E211" s="632" t="s">
        <v>1174</v>
      </c>
      <c r="F211" s="633" t="s">
        <v>1710</v>
      </c>
      <c r="G211" s="632"/>
      <c r="H211" s="632"/>
      <c r="I211" s="632" t="s">
        <v>1175</v>
      </c>
      <c r="J211" s="632" t="s">
        <v>1176</v>
      </c>
      <c r="K211" s="632"/>
      <c r="L211" s="634">
        <v>8855</v>
      </c>
      <c r="M211" s="634">
        <v>1</v>
      </c>
      <c r="N211" s="635">
        <v>8855</v>
      </c>
    </row>
    <row r="212" spans="1:14" ht="14.4" customHeight="1" x14ac:dyDescent="0.3">
      <c r="A212" s="630" t="s">
        <v>554</v>
      </c>
      <c r="B212" s="631" t="s">
        <v>555</v>
      </c>
      <c r="C212" s="632" t="s">
        <v>565</v>
      </c>
      <c r="D212" s="633" t="s">
        <v>1701</v>
      </c>
      <c r="E212" s="632" t="s">
        <v>1174</v>
      </c>
      <c r="F212" s="633" t="s">
        <v>1710</v>
      </c>
      <c r="G212" s="632"/>
      <c r="H212" s="632"/>
      <c r="I212" s="632" t="s">
        <v>1177</v>
      </c>
      <c r="J212" s="632" t="s">
        <v>1178</v>
      </c>
      <c r="K212" s="632"/>
      <c r="L212" s="634">
        <v>4445.99</v>
      </c>
      <c r="M212" s="634">
        <v>1</v>
      </c>
      <c r="N212" s="635">
        <v>4445.99</v>
      </c>
    </row>
    <row r="213" spans="1:14" ht="14.4" customHeight="1" x14ac:dyDescent="0.3">
      <c r="A213" s="630" t="s">
        <v>554</v>
      </c>
      <c r="B213" s="631" t="s">
        <v>555</v>
      </c>
      <c r="C213" s="632" t="s">
        <v>568</v>
      </c>
      <c r="D213" s="633" t="s">
        <v>1702</v>
      </c>
      <c r="E213" s="632" t="s">
        <v>580</v>
      </c>
      <c r="F213" s="633" t="s">
        <v>1706</v>
      </c>
      <c r="G213" s="632" t="s">
        <v>588</v>
      </c>
      <c r="H213" s="632" t="s">
        <v>1003</v>
      </c>
      <c r="I213" s="632" t="s">
        <v>1003</v>
      </c>
      <c r="J213" s="632" t="s">
        <v>1004</v>
      </c>
      <c r="K213" s="632" t="s">
        <v>1005</v>
      </c>
      <c r="L213" s="634">
        <v>179.4</v>
      </c>
      <c r="M213" s="634">
        <v>79</v>
      </c>
      <c r="N213" s="635">
        <v>14172.6</v>
      </c>
    </row>
    <row r="214" spans="1:14" ht="14.4" customHeight="1" x14ac:dyDescent="0.3">
      <c r="A214" s="630" t="s">
        <v>554</v>
      </c>
      <c r="B214" s="631" t="s">
        <v>555</v>
      </c>
      <c r="C214" s="632" t="s">
        <v>568</v>
      </c>
      <c r="D214" s="633" t="s">
        <v>1702</v>
      </c>
      <c r="E214" s="632" t="s">
        <v>580</v>
      </c>
      <c r="F214" s="633" t="s">
        <v>1706</v>
      </c>
      <c r="G214" s="632" t="s">
        <v>588</v>
      </c>
      <c r="H214" s="632" t="s">
        <v>1179</v>
      </c>
      <c r="I214" s="632" t="s">
        <v>1179</v>
      </c>
      <c r="J214" s="632" t="s">
        <v>1180</v>
      </c>
      <c r="K214" s="632" t="s">
        <v>1008</v>
      </c>
      <c r="L214" s="634">
        <v>149.5</v>
      </c>
      <c r="M214" s="634">
        <v>1</v>
      </c>
      <c r="N214" s="635">
        <v>149.5</v>
      </c>
    </row>
    <row r="215" spans="1:14" ht="14.4" customHeight="1" x14ac:dyDescent="0.3">
      <c r="A215" s="630" t="s">
        <v>554</v>
      </c>
      <c r="B215" s="631" t="s">
        <v>555</v>
      </c>
      <c r="C215" s="632" t="s">
        <v>568</v>
      </c>
      <c r="D215" s="633" t="s">
        <v>1702</v>
      </c>
      <c r="E215" s="632" t="s">
        <v>580</v>
      </c>
      <c r="F215" s="633" t="s">
        <v>1706</v>
      </c>
      <c r="G215" s="632" t="s">
        <v>588</v>
      </c>
      <c r="H215" s="632" t="s">
        <v>1181</v>
      </c>
      <c r="I215" s="632" t="s">
        <v>1181</v>
      </c>
      <c r="J215" s="632" t="s">
        <v>1004</v>
      </c>
      <c r="K215" s="632" t="s">
        <v>1182</v>
      </c>
      <c r="L215" s="634">
        <v>97.75</v>
      </c>
      <c r="M215" s="634">
        <v>8</v>
      </c>
      <c r="N215" s="635">
        <v>782</v>
      </c>
    </row>
    <row r="216" spans="1:14" ht="14.4" customHeight="1" x14ac:dyDescent="0.3">
      <c r="A216" s="630" t="s">
        <v>554</v>
      </c>
      <c r="B216" s="631" t="s">
        <v>555</v>
      </c>
      <c r="C216" s="632" t="s">
        <v>568</v>
      </c>
      <c r="D216" s="633" t="s">
        <v>1702</v>
      </c>
      <c r="E216" s="632" t="s">
        <v>580</v>
      </c>
      <c r="F216" s="633" t="s">
        <v>1706</v>
      </c>
      <c r="G216" s="632" t="s">
        <v>588</v>
      </c>
      <c r="H216" s="632" t="s">
        <v>1011</v>
      </c>
      <c r="I216" s="632" t="s">
        <v>1012</v>
      </c>
      <c r="J216" s="632" t="s">
        <v>1013</v>
      </c>
      <c r="K216" s="632" t="s">
        <v>1014</v>
      </c>
      <c r="L216" s="634">
        <v>53.750000000000014</v>
      </c>
      <c r="M216" s="634">
        <v>1</v>
      </c>
      <c r="N216" s="635">
        <v>53.750000000000014</v>
      </c>
    </row>
    <row r="217" spans="1:14" ht="14.4" customHeight="1" x14ac:dyDescent="0.3">
      <c r="A217" s="630" t="s">
        <v>554</v>
      </c>
      <c r="B217" s="631" t="s">
        <v>555</v>
      </c>
      <c r="C217" s="632" t="s">
        <v>568</v>
      </c>
      <c r="D217" s="633" t="s">
        <v>1702</v>
      </c>
      <c r="E217" s="632" t="s">
        <v>580</v>
      </c>
      <c r="F217" s="633" t="s">
        <v>1706</v>
      </c>
      <c r="G217" s="632" t="s">
        <v>588</v>
      </c>
      <c r="H217" s="632" t="s">
        <v>1015</v>
      </c>
      <c r="I217" s="632" t="s">
        <v>1016</v>
      </c>
      <c r="J217" s="632" t="s">
        <v>787</v>
      </c>
      <c r="K217" s="632" t="s">
        <v>1017</v>
      </c>
      <c r="L217" s="634">
        <v>170.45</v>
      </c>
      <c r="M217" s="634">
        <v>1</v>
      </c>
      <c r="N217" s="635">
        <v>170.45</v>
      </c>
    </row>
    <row r="218" spans="1:14" ht="14.4" customHeight="1" x14ac:dyDescent="0.3">
      <c r="A218" s="630" t="s">
        <v>554</v>
      </c>
      <c r="B218" s="631" t="s">
        <v>555</v>
      </c>
      <c r="C218" s="632" t="s">
        <v>568</v>
      </c>
      <c r="D218" s="633" t="s">
        <v>1702</v>
      </c>
      <c r="E218" s="632" t="s">
        <v>580</v>
      </c>
      <c r="F218" s="633" t="s">
        <v>1706</v>
      </c>
      <c r="G218" s="632" t="s">
        <v>588</v>
      </c>
      <c r="H218" s="632" t="s">
        <v>597</v>
      </c>
      <c r="I218" s="632" t="s">
        <v>598</v>
      </c>
      <c r="J218" s="632" t="s">
        <v>599</v>
      </c>
      <c r="K218" s="632" t="s">
        <v>600</v>
      </c>
      <c r="L218" s="634">
        <v>63.04</v>
      </c>
      <c r="M218" s="634">
        <v>1</v>
      </c>
      <c r="N218" s="635">
        <v>63.04</v>
      </c>
    </row>
    <row r="219" spans="1:14" ht="14.4" customHeight="1" x14ac:dyDescent="0.3">
      <c r="A219" s="630" t="s">
        <v>554</v>
      </c>
      <c r="B219" s="631" t="s">
        <v>555</v>
      </c>
      <c r="C219" s="632" t="s">
        <v>568</v>
      </c>
      <c r="D219" s="633" t="s">
        <v>1702</v>
      </c>
      <c r="E219" s="632" t="s">
        <v>580</v>
      </c>
      <c r="F219" s="633" t="s">
        <v>1706</v>
      </c>
      <c r="G219" s="632" t="s">
        <v>588</v>
      </c>
      <c r="H219" s="632" t="s">
        <v>1183</v>
      </c>
      <c r="I219" s="632" t="s">
        <v>1184</v>
      </c>
      <c r="J219" s="632" t="s">
        <v>1185</v>
      </c>
      <c r="K219" s="632" t="s">
        <v>1186</v>
      </c>
      <c r="L219" s="634">
        <v>29.23</v>
      </c>
      <c r="M219" s="634">
        <v>2</v>
      </c>
      <c r="N219" s="635">
        <v>58.46</v>
      </c>
    </row>
    <row r="220" spans="1:14" ht="14.4" customHeight="1" x14ac:dyDescent="0.3">
      <c r="A220" s="630" t="s">
        <v>554</v>
      </c>
      <c r="B220" s="631" t="s">
        <v>555</v>
      </c>
      <c r="C220" s="632" t="s">
        <v>568</v>
      </c>
      <c r="D220" s="633" t="s">
        <v>1702</v>
      </c>
      <c r="E220" s="632" t="s">
        <v>580</v>
      </c>
      <c r="F220" s="633" t="s">
        <v>1706</v>
      </c>
      <c r="G220" s="632" t="s">
        <v>588</v>
      </c>
      <c r="H220" s="632" t="s">
        <v>1187</v>
      </c>
      <c r="I220" s="632" t="s">
        <v>1188</v>
      </c>
      <c r="J220" s="632" t="s">
        <v>615</v>
      </c>
      <c r="K220" s="632" t="s">
        <v>1014</v>
      </c>
      <c r="L220" s="634">
        <v>41.999735886461409</v>
      </c>
      <c r="M220" s="634">
        <v>3</v>
      </c>
      <c r="N220" s="635">
        <v>125.99920765938423</v>
      </c>
    </row>
    <row r="221" spans="1:14" ht="14.4" customHeight="1" x14ac:dyDescent="0.3">
      <c r="A221" s="630" t="s">
        <v>554</v>
      </c>
      <c r="B221" s="631" t="s">
        <v>555</v>
      </c>
      <c r="C221" s="632" t="s">
        <v>568</v>
      </c>
      <c r="D221" s="633" t="s">
        <v>1702</v>
      </c>
      <c r="E221" s="632" t="s">
        <v>580</v>
      </c>
      <c r="F221" s="633" t="s">
        <v>1706</v>
      </c>
      <c r="G221" s="632" t="s">
        <v>588</v>
      </c>
      <c r="H221" s="632" t="s">
        <v>613</v>
      </c>
      <c r="I221" s="632" t="s">
        <v>614</v>
      </c>
      <c r="J221" s="632" t="s">
        <v>615</v>
      </c>
      <c r="K221" s="632" t="s">
        <v>616</v>
      </c>
      <c r="L221" s="634">
        <v>81.210068299168086</v>
      </c>
      <c r="M221" s="634">
        <v>8</v>
      </c>
      <c r="N221" s="635">
        <v>649.68054639334468</v>
      </c>
    </row>
    <row r="222" spans="1:14" ht="14.4" customHeight="1" x14ac:dyDescent="0.3">
      <c r="A222" s="630" t="s">
        <v>554</v>
      </c>
      <c r="B222" s="631" t="s">
        <v>555</v>
      </c>
      <c r="C222" s="632" t="s">
        <v>568</v>
      </c>
      <c r="D222" s="633" t="s">
        <v>1702</v>
      </c>
      <c r="E222" s="632" t="s">
        <v>580</v>
      </c>
      <c r="F222" s="633" t="s">
        <v>1706</v>
      </c>
      <c r="G222" s="632" t="s">
        <v>588</v>
      </c>
      <c r="H222" s="632" t="s">
        <v>1189</v>
      </c>
      <c r="I222" s="632" t="s">
        <v>1190</v>
      </c>
      <c r="J222" s="632" t="s">
        <v>1191</v>
      </c>
      <c r="K222" s="632" t="s">
        <v>1192</v>
      </c>
      <c r="L222" s="634">
        <v>52.950000000000017</v>
      </c>
      <c r="M222" s="634">
        <v>2</v>
      </c>
      <c r="N222" s="635">
        <v>105.90000000000003</v>
      </c>
    </row>
    <row r="223" spans="1:14" ht="14.4" customHeight="1" x14ac:dyDescent="0.3">
      <c r="A223" s="630" t="s">
        <v>554</v>
      </c>
      <c r="B223" s="631" t="s">
        <v>555</v>
      </c>
      <c r="C223" s="632" t="s">
        <v>568</v>
      </c>
      <c r="D223" s="633" t="s">
        <v>1702</v>
      </c>
      <c r="E223" s="632" t="s">
        <v>580</v>
      </c>
      <c r="F223" s="633" t="s">
        <v>1706</v>
      </c>
      <c r="G223" s="632" t="s">
        <v>588</v>
      </c>
      <c r="H223" s="632" t="s">
        <v>621</v>
      </c>
      <c r="I223" s="632" t="s">
        <v>622</v>
      </c>
      <c r="J223" s="632" t="s">
        <v>623</v>
      </c>
      <c r="K223" s="632" t="s">
        <v>608</v>
      </c>
      <c r="L223" s="634">
        <v>67.388512299889996</v>
      </c>
      <c r="M223" s="634">
        <v>14</v>
      </c>
      <c r="N223" s="635">
        <v>943.43917219846003</v>
      </c>
    </row>
    <row r="224" spans="1:14" ht="14.4" customHeight="1" x14ac:dyDescent="0.3">
      <c r="A224" s="630" t="s">
        <v>554</v>
      </c>
      <c r="B224" s="631" t="s">
        <v>555</v>
      </c>
      <c r="C224" s="632" t="s">
        <v>568</v>
      </c>
      <c r="D224" s="633" t="s">
        <v>1702</v>
      </c>
      <c r="E224" s="632" t="s">
        <v>580</v>
      </c>
      <c r="F224" s="633" t="s">
        <v>1706</v>
      </c>
      <c r="G224" s="632" t="s">
        <v>588</v>
      </c>
      <c r="H224" s="632" t="s">
        <v>624</v>
      </c>
      <c r="I224" s="632" t="s">
        <v>625</v>
      </c>
      <c r="J224" s="632" t="s">
        <v>626</v>
      </c>
      <c r="K224" s="632" t="s">
        <v>627</v>
      </c>
      <c r="L224" s="634">
        <v>59.199999999999974</v>
      </c>
      <c r="M224" s="634">
        <v>1</v>
      </c>
      <c r="N224" s="635">
        <v>59.199999999999974</v>
      </c>
    </row>
    <row r="225" spans="1:14" ht="14.4" customHeight="1" x14ac:dyDescent="0.3">
      <c r="A225" s="630" t="s">
        <v>554</v>
      </c>
      <c r="B225" s="631" t="s">
        <v>555</v>
      </c>
      <c r="C225" s="632" t="s">
        <v>568</v>
      </c>
      <c r="D225" s="633" t="s">
        <v>1702</v>
      </c>
      <c r="E225" s="632" t="s">
        <v>580</v>
      </c>
      <c r="F225" s="633" t="s">
        <v>1706</v>
      </c>
      <c r="G225" s="632" t="s">
        <v>588</v>
      </c>
      <c r="H225" s="632" t="s">
        <v>1193</v>
      </c>
      <c r="I225" s="632" t="s">
        <v>1194</v>
      </c>
      <c r="J225" s="632" t="s">
        <v>1195</v>
      </c>
      <c r="K225" s="632" t="s">
        <v>1196</v>
      </c>
      <c r="L225" s="634">
        <v>260</v>
      </c>
      <c r="M225" s="634">
        <v>1</v>
      </c>
      <c r="N225" s="635">
        <v>260</v>
      </c>
    </row>
    <row r="226" spans="1:14" ht="14.4" customHeight="1" x14ac:dyDescent="0.3">
      <c r="A226" s="630" t="s">
        <v>554</v>
      </c>
      <c r="B226" s="631" t="s">
        <v>555</v>
      </c>
      <c r="C226" s="632" t="s">
        <v>568</v>
      </c>
      <c r="D226" s="633" t="s">
        <v>1702</v>
      </c>
      <c r="E226" s="632" t="s">
        <v>580</v>
      </c>
      <c r="F226" s="633" t="s">
        <v>1706</v>
      </c>
      <c r="G226" s="632" t="s">
        <v>588</v>
      </c>
      <c r="H226" s="632" t="s">
        <v>632</v>
      </c>
      <c r="I226" s="632" t="s">
        <v>633</v>
      </c>
      <c r="J226" s="632" t="s">
        <v>634</v>
      </c>
      <c r="K226" s="632" t="s">
        <v>635</v>
      </c>
      <c r="L226" s="634">
        <v>265.66000000000003</v>
      </c>
      <c r="M226" s="634">
        <v>2</v>
      </c>
      <c r="N226" s="635">
        <v>531.32000000000005</v>
      </c>
    </row>
    <row r="227" spans="1:14" ht="14.4" customHeight="1" x14ac:dyDescent="0.3">
      <c r="A227" s="630" t="s">
        <v>554</v>
      </c>
      <c r="B227" s="631" t="s">
        <v>555</v>
      </c>
      <c r="C227" s="632" t="s">
        <v>568</v>
      </c>
      <c r="D227" s="633" t="s">
        <v>1702</v>
      </c>
      <c r="E227" s="632" t="s">
        <v>580</v>
      </c>
      <c r="F227" s="633" t="s">
        <v>1706</v>
      </c>
      <c r="G227" s="632" t="s">
        <v>588</v>
      </c>
      <c r="H227" s="632" t="s">
        <v>1197</v>
      </c>
      <c r="I227" s="632" t="s">
        <v>1198</v>
      </c>
      <c r="J227" s="632" t="s">
        <v>1199</v>
      </c>
      <c r="K227" s="632" t="s">
        <v>1200</v>
      </c>
      <c r="L227" s="634">
        <v>132.25999999999991</v>
      </c>
      <c r="M227" s="634">
        <v>1</v>
      </c>
      <c r="N227" s="635">
        <v>132.25999999999991</v>
      </c>
    </row>
    <row r="228" spans="1:14" ht="14.4" customHeight="1" x14ac:dyDescent="0.3">
      <c r="A228" s="630" t="s">
        <v>554</v>
      </c>
      <c r="B228" s="631" t="s">
        <v>555</v>
      </c>
      <c r="C228" s="632" t="s">
        <v>568</v>
      </c>
      <c r="D228" s="633" t="s">
        <v>1702</v>
      </c>
      <c r="E228" s="632" t="s">
        <v>580</v>
      </c>
      <c r="F228" s="633" t="s">
        <v>1706</v>
      </c>
      <c r="G228" s="632" t="s">
        <v>588</v>
      </c>
      <c r="H228" s="632" t="s">
        <v>640</v>
      </c>
      <c r="I228" s="632" t="s">
        <v>640</v>
      </c>
      <c r="J228" s="632" t="s">
        <v>641</v>
      </c>
      <c r="K228" s="632" t="s">
        <v>642</v>
      </c>
      <c r="L228" s="634">
        <v>38.19</v>
      </c>
      <c r="M228" s="634">
        <v>8</v>
      </c>
      <c r="N228" s="635">
        <v>305.52</v>
      </c>
    </row>
    <row r="229" spans="1:14" ht="14.4" customHeight="1" x14ac:dyDescent="0.3">
      <c r="A229" s="630" t="s">
        <v>554</v>
      </c>
      <c r="B229" s="631" t="s">
        <v>555</v>
      </c>
      <c r="C229" s="632" t="s">
        <v>568</v>
      </c>
      <c r="D229" s="633" t="s">
        <v>1702</v>
      </c>
      <c r="E229" s="632" t="s">
        <v>580</v>
      </c>
      <c r="F229" s="633" t="s">
        <v>1706</v>
      </c>
      <c r="G229" s="632" t="s">
        <v>588</v>
      </c>
      <c r="H229" s="632" t="s">
        <v>1201</v>
      </c>
      <c r="I229" s="632" t="s">
        <v>1202</v>
      </c>
      <c r="J229" s="632" t="s">
        <v>645</v>
      </c>
      <c r="K229" s="632" t="s">
        <v>1203</v>
      </c>
      <c r="L229" s="634">
        <v>237.83000947201523</v>
      </c>
      <c r="M229" s="634">
        <v>3</v>
      </c>
      <c r="N229" s="635">
        <v>713.49002841604567</v>
      </c>
    </row>
    <row r="230" spans="1:14" ht="14.4" customHeight="1" x14ac:dyDescent="0.3">
      <c r="A230" s="630" t="s">
        <v>554</v>
      </c>
      <c r="B230" s="631" t="s">
        <v>555</v>
      </c>
      <c r="C230" s="632" t="s">
        <v>568</v>
      </c>
      <c r="D230" s="633" t="s">
        <v>1702</v>
      </c>
      <c r="E230" s="632" t="s">
        <v>580</v>
      </c>
      <c r="F230" s="633" t="s">
        <v>1706</v>
      </c>
      <c r="G230" s="632" t="s">
        <v>588</v>
      </c>
      <c r="H230" s="632" t="s">
        <v>1204</v>
      </c>
      <c r="I230" s="632" t="s">
        <v>1205</v>
      </c>
      <c r="J230" s="632" t="s">
        <v>1206</v>
      </c>
      <c r="K230" s="632" t="s">
        <v>1207</v>
      </c>
      <c r="L230" s="634">
        <v>44.969999999999985</v>
      </c>
      <c r="M230" s="634">
        <v>1</v>
      </c>
      <c r="N230" s="635">
        <v>44.969999999999985</v>
      </c>
    </row>
    <row r="231" spans="1:14" ht="14.4" customHeight="1" x14ac:dyDescent="0.3">
      <c r="A231" s="630" t="s">
        <v>554</v>
      </c>
      <c r="B231" s="631" t="s">
        <v>555</v>
      </c>
      <c r="C231" s="632" t="s">
        <v>568</v>
      </c>
      <c r="D231" s="633" t="s">
        <v>1702</v>
      </c>
      <c r="E231" s="632" t="s">
        <v>580</v>
      </c>
      <c r="F231" s="633" t="s">
        <v>1706</v>
      </c>
      <c r="G231" s="632" t="s">
        <v>588</v>
      </c>
      <c r="H231" s="632" t="s">
        <v>1208</v>
      </c>
      <c r="I231" s="632" t="s">
        <v>1209</v>
      </c>
      <c r="J231" s="632" t="s">
        <v>1210</v>
      </c>
      <c r="K231" s="632" t="s">
        <v>1211</v>
      </c>
      <c r="L231" s="634">
        <v>103.98009122470998</v>
      </c>
      <c r="M231" s="634">
        <v>1</v>
      </c>
      <c r="N231" s="635">
        <v>103.98009122470998</v>
      </c>
    </row>
    <row r="232" spans="1:14" ht="14.4" customHeight="1" x14ac:dyDescent="0.3">
      <c r="A232" s="630" t="s">
        <v>554</v>
      </c>
      <c r="B232" s="631" t="s">
        <v>555</v>
      </c>
      <c r="C232" s="632" t="s">
        <v>568</v>
      </c>
      <c r="D232" s="633" t="s">
        <v>1702</v>
      </c>
      <c r="E232" s="632" t="s">
        <v>580</v>
      </c>
      <c r="F232" s="633" t="s">
        <v>1706</v>
      </c>
      <c r="G232" s="632" t="s">
        <v>588</v>
      </c>
      <c r="H232" s="632" t="s">
        <v>659</v>
      </c>
      <c r="I232" s="632" t="s">
        <v>660</v>
      </c>
      <c r="J232" s="632" t="s">
        <v>661</v>
      </c>
      <c r="K232" s="632" t="s">
        <v>662</v>
      </c>
      <c r="L232" s="634">
        <v>22.612913660410765</v>
      </c>
      <c r="M232" s="634">
        <v>24</v>
      </c>
      <c r="N232" s="635">
        <v>542.70992784985833</v>
      </c>
    </row>
    <row r="233" spans="1:14" ht="14.4" customHeight="1" x14ac:dyDescent="0.3">
      <c r="A233" s="630" t="s">
        <v>554</v>
      </c>
      <c r="B233" s="631" t="s">
        <v>555</v>
      </c>
      <c r="C233" s="632" t="s">
        <v>568</v>
      </c>
      <c r="D233" s="633" t="s">
        <v>1702</v>
      </c>
      <c r="E233" s="632" t="s">
        <v>580</v>
      </c>
      <c r="F233" s="633" t="s">
        <v>1706</v>
      </c>
      <c r="G233" s="632" t="s">
        <v>588</v>
      </c>
      <c r="H233" s="632" t="s">
        <v>667</v>
      </c>
      <c r="I233" s="632" t="s">
        <v>668</v>
      </c>
      <c r="J233" s="632" t="s">
        <v>669</v>
      </c>
      <c r="K233" s="632" t="s">
        <v>670</v>
      </c>
      <c r="L233" s="634">
        <v>75.239699255693793</v>
      </c>
      <c r="M233" s="634">
        <v>2</v>
      </c>
      <c r="N233" s="635">
        <v>150.47939851138759</v>
      </c>
    </row>
    <row r="234" spans="1:14" ht="14.4" customHeight="1" x14ac:dyDescent="0.3">
      <c r="A234" s="630" t="s">
        <v>554</v>
      </c>
      <c r="B234" s="631" t="s">
        <v>555</v>
      </c>
      <c r="C234" s="632" t="s">
        <v>568</v>
      </c>
      <c r="D234" s="633" t="s">
        <v>1702</v>
      </c>
      <c r="E234" s="632" t="s">
        <v>580</v>
      </c>
      <c r="F234" s="633" t="s">
        <v>1706</v>
      </c>
      <c r="G234" s="632" t="s">
        <v>588</v>
      </c>
      <c r="H234" s="632" t="s">
        <v>1212</v>
      </c>
      <c r="I234" s="632" t="s">
        <v>1213</v>
      </c>
      <c r="J234" s="632" t="s">
        <v>1214</v>
      </c>
      <c r="K234" s="632" t="s">
        <v>1215</v>
      </c>
      <c r="L234" s="634">
        <v>69.63</v>
      </c>
      <c r="M234" s="634">
        <v>2</v>
      </c>
      <c r="N234" s="635">
        <v>139.26</v>
      </c>
    </row>
    <row r="235" spans="1:14" ht="14.4" customHeight="1" x14ac:dyDescent="0.3">
      <c r="A235" s="630" t="s">
        <v>554</v>
      </c>
      <c r="B235" s="631" t="s">
        <v>555</v>
      </c>
      <c r="C235" s="632" t="s">
        <v>568</v>
      </c>
      <c r="D235" s="633" t="s">
        <v>1702</v>
      </c>
      <c r="E235" s="632" t="s">
        <v>580</v>
      </c>
      <c r="F235" s="633" t="s">
        <v>1706</v>
      </c>
      <c r="G235" s="632" t="s">
        <v>588</v>
      </c>
      <c r="H235" s="632" t="s">
        <v>671</v>
      </c>
      <c r="I235" s="632" t="s">
        <v>672</v>
      </c>
      <c r="J235" s="632" t="s">
        <v>673</v>
      </c>
      <c r="K235" s="632" t="s">
        <v>674</v>
      </c>
      <c r="L235" s="634">
        <v>22.3</v>
      </c>
      <c r="M235" s="634">
        <v>1</v>
      </c>
      <c r="N235" s="635">
        <v>22.3</v>
      </c>
    </row>
    <row r="236" spans="1:14" ht="14.4" customHeight="1" x14ac:dyDescent="0.3">
      <c r="A236" s="630" t="s">
        <v>554</v>
      </c>
      <c r="B236" s="631" t="s">
        <v>555</v>
      </c>
      <c r="C236" s="632" t="s">
        <v>568</v>
      </c>
      <c r="D236" s="633" t="s">
        <v>1702</v>
      </c>
      <c r="E236" s="632" t="s">
        <v>580</v>
      </c>
      <c r="F236" s="633" t="s">
        <v>1706</v>
      </c>
      <c r="G236" s="632" t="s">
        <v>588</v>
      </c>
      <c r="H236" s="632" t="s">
        <v>1216</v>
      </c>
      <c r="I236" s="632" t="s">
        <v>1217</v>
      </c>
      <c r="J236" s="632" t="s">
        <v>681</v>
      </c>
      <c r="K236" s="632" t="s">
        <v>1218</v>
      </c>
      <c r="L236" s="634">
        <v>121.14475805352399</v>
      </c>
      <c r="M236" s="634">
        <v>2</v>
      </c>
      <c r="N236" s="635">
        <v>242.28951610704797</v>
      </c>
    </row>
    <row r="237" spans="1:14" ht="14.4" customHeight="1" x14ac:dyDescent="0.3">
      <c r="A237" s="630" t="s">
        <v>554</v>
      </c>
      <c r="B237" s="631" t="s">
        <v>555</v>
      </c>
      <c r="C237" s="632" t="s">
        <v>568</v>
      </c>
      <c r="D237" s="633" t="s">
        <v>1702</v>
      </c>
      <c r="E237" s="632" t="s">
        <v>580</v>
      </c>
      <c r="F237" s="633" t="s">
        <v>1706</v>
      </c>
      <c r="G237" s="632" t="s">
        <v>588</v>
      </c>
      <c r="H237" s="632" t="s">
        <v>679</v>
      </c>
      <c r="I237" s="632" t="s">
        <v>680</v>
      </c>
      <c r="J237" s="632" t="s">
        <v>681</v>
      </c>
      <c r="K237" s="632" t="s">
        <v>682</v>
      </c>
      <c r="L237" s="634">
        <v>150.70017803158731</v>
      </c>
      <c r="M237" s="634">
        <v>4</v>
      </c>
      <c r="N237" s="635">
        <v>602.80071212634925</v>
      </c>
    </row>
    <row r="238" spans="1:14" ht="14.4" customHeight="1" x14ac:dyDescent="0.3">
      <c r="A238" s="630" t="s">
        <v>554</v>
      </c>
      <c r="B238" s="631" t="s">
        <v>555</v>
      </c>
      <c r="C238" s="632" t="s">
        <v>568</v>
      </c>
      <c r="D238" s="633" t="s">
        <v>1702</v>
      </c>
      <c r="E238" s="632" t="s">
        <v>580</v>
      </c>
      <c r="F238" s="633" t="s">
        <v>1706</v>
      </c>
      <c r="G238" s="632" t="s">
        <v>588</v>
      </c>
      <c r="H238" s="632" t="s">
        <v>683</v>
      </c>
      <c r="I238" s="632" t="s">
        <v>684</v>
      </c>
      <c r="J238" s="632" t="s">
        <v>685</v>
      </c>
      <c r="K238" s="632" t="s">
        <v>686</v>
      </c>
      <c r="L238" s="634">
        <v>75.58844373379597</v>
      </c>
      <c r="M238" s="634">
        <v>5</v>
      </c>
      <c r="N238" s="635">
        <v>377.94221866897988</v>
      </c>
    </row>
    <row r="239" spans="1:14" ht="14.4" customHeight="1" x14ac:dyDescent="0.3">
      <c r="A239" s="630" t="s">
        <v>554</v>
      </c>
      <c r="B239" s="631" t="s">
        <v>555</v>
      </c>
      <c r="C239" s="632" t="s">
        <v>568</v>
      </c>
      <c r="D239" s="633" t="s">
        <v>1702</v>
      </c>
      <c r="E239" s="632" t="s">
        <v>580</v>
      </c>
      <c r="F239" s="633" t="s">
        <v>1706</v>
      </c>
      <c r="G239" s="632" t="s">
        <v>588</v>
      </c>
      <c r="H239" s="632" t="s">
        <v>1219</v>
      </c>
      <c r="I239" s="632" t="s">
        <v>1220</v>
      </c>
      <c r="J239" s="632" t="s">
        <v>1221</v>
      </c>
      <c r="K239" s="632" t="s">
        <v>1222</v>
      </c>
      <c r="L239" s="634">
        <v>47.359624777655775</v>
      </c>
      <c r="M239" s="634">
        <v>1</v>
      </c>
      <c r="N239" s="635">
        <v>47.359624777655775</v>
      </c>
    </row>
    <row r="240" spans="1:14" ht="14.4" customHeight="1" x14ac:dyDescent="0.3">
      <c r="A240" s="630" t="s">
        <v>554</v>
      </c>
      <c r="B240" s="631" t="s">
        <v>555</v>
      </c>
      <c r="C240" s="632" t="s">
        <v>568</v>
      </c>
      <c r="D240" s="633" t="s">
        <v>1702</v>
      </c>
      <c r="E240" s="632" t="s">
        <v>580</v>
      </c>
      <c r="F240" s="633" t="s">
        <v>1706</v>
      </c>
      <c r="G240" s="632" t="s">
        <v>588</v>
      </c>
      <c r="H240" s="632" t="s">
        <v>1223</v>
      </c>
      <c r="I240" s="632" t="s">
        <v>1224</v>
      </c>
      <c r="J240" s="632" t="s">
        <v>1225</v>
      </c>
      <c r="K240" s="632" t="s">
        <v>1226</v>
      </c>
      <c r="L240" s="634">
        <v>292.47000000000003</v>
      </c>
      <c r="M240" s="634">
        <v>1</v>
      </c>
      <c r="N240" s="635">
        <v>292.47000000000003</v>
      </c>
    </row>
    <row r="241" spans="1:14" ht="14.4" customHeight="1" x14ac:dyDescent="0.3">
      <c r="A241" s="630" t="s">
        <v>554</v>
      </c>
      <c r="B241" s="631" t="s">
        <v>555</v>
      </c>
      <c r="C241" s="632" t="s">
        <v>568</v>
      </c>
      <c r="D241" s="633" t="s">
        <v>1702</v>
      </c>
      <c r="E241" s="632" t="s">
        <v>580</v>
      </c>
      <c r="F241" s="633" t="s">
        <v>1706</v>
      </c>
      <c r="G241" s="632" t="s">
        <v>588</v>
      </c>
      <c r="H241" s="632" t="s">
        <v>1227</v>
      </c>
      <c r="I241" s="632" t="s">
        <v>1228</v>
      </c>
      <c r="J241" s="632" t="s">
        <v>1229</v>
      </c>
      <c r="K241" s="632" t="s">
        <v>1230</v>
      </c>
      <c r="L241" s="634">
        <v>524.62</v>
      </c>
      <c r="M241" s="634">
        <v>1</v>
      </c>
      <c r="N241" s="635">
        <v>524.62</v>
      </c>
    </row>
    <row r="242" spans="1:14" ht="14.4" customHeight="1" x14ac:dyDescent="0.3">
      <c r="A242" s="630" t="s">
        <v>554</v>
      </c>
      <c r="B242" s="631" t="s">
        <v>555</v>
      </c>
      <c r="C242" s="632" t="s">
        <v>568</v>
      </c>
      <c r="D242" s="633" t="s">
        <v>1702</v>
      </c>
      <c r="E242" s="632" t="s">
        <v>580</v>
      </c>
      <c r="F242" s="633" t="s">
        <v>1706</v>
      </c>
      <c r="G242" s="632" t="s">
        <v>588</v>
      </c>
      <c r="H242" s="632" t="s">
        <v>1231</v>
      </c>
      <c r="I242" s="632" t="s">
        <v>1232</v>
      </c>
      <c r="J242" s="632" t="s">
        <v>1233</v>
      </c>
      <c r="K242" s="632" t="s">
        <v>1234</v>
      </c>
      <c r="L242" s="634">
        <v>55.449999999999996</v>
      </c>
      <c r="M242" s="634">
        <v>1</v>
      </c>
      <c r="N242" s="635">
        <v>55.449999999999996</v>
      </c>
    </row>
    <row r="243" spans="1:14" ht="14.4" customHeight="1" x14ac:dyDescent="0.3">
      <c r="A243" s="630" t="s">
        <v>554</v>
      </c>
      <c r="B243" s="631" t="s">
        <v>555</v>
      </c>
      <c r="C243" s="632" t="s">
        <v>568</v>
      </c>
      <c r="D243" s="633" t="s">
        <v>1702</v>
      </c>
      <c r="E243" s="632" t="s">
        <v>580</v>
      </c>
      <c r="F243" s="633" t="s">
        <v>1706</v>
      </c>
      <c r="G243" s="632" t="s">
        <v>588</v>
      </c>
      <c r="H243" s="632" t="s">
        <v>707</v>
      </c>
      <c r="I243" s="632" t="s">
        <v>708</v>
      </c>
      <c r="J243" s="632" t="s">
        <v>709</v>
      </c>
      <c r="K243" s="632" t="s">
        <v>710</v>
      </c>
      <c r="L243" s="634">
        <v>39.090092359054402</v>
      </c>
      <c r="M243" s="634">
        <v>1</v>
      </c>
      <c r="N243" s="635">
        <v>39.090092359054402</v>
      </c>
    </row>
    <row r="244" spans="1:14" ht="14.4" customHeight="1" x14ac:dyDescent="0.3">
      <c r="A244" s="630" t="s">
        <v>554</v>
      </c>
      <c r="B244" s="631" t="s">
        <v>555</v>
      </c>
      <c r="C244" s="632" t="s">
        <v>568</v>
      </c>
      <c r="D244" s="633" t="s">
        <v>1702</v>
      </c>
      <c r="E244" s="632" t="s">
        <v>580</v>
      </c>
      <c r="F244" s="633" t="s">
        <v>1706</v>
      </c>
      <c r="G244" s="632" t="s">
        <v>588</v>
      </c>
      <c r="H244" s="632" t="s">
        <v>711</v>
      </c>
      <c r="I244" s="632" t="s">
        <v>712</v>
      </c>
      <c r="J244" s="632" t="s">
        <v>713</v>
      </c>
      <c r="K244" s="632" t="s">
        <v>714</v>
      </c>
      <c r="L244" s="634">
        <v>117.09</v>
      </c>
      <c r="M244" s="634">
        <v>1</v>
      </c>
      <c r="N244" s="635">
        <v>117.09</v>
      </c>
    </row>
    <row r="245" spans="1:14" ht="14.4" customHeight="1" x14ac:dyDescent="0.3">
      <c r="A245" s="630" t="s">
        <v>554</v>
      </c>
      <c r="B245" s="631" t="s">
        <v>555</v>
      </c>
      <c r="C245" s="632" t="s">
        <v>568</v>
      </c>
      <c r="D245" s="633" t="s">
        <v>1702</v>
      </c>
      <c r="E245" s="632" t="s">
        <v>580</v>
      </c>
      <c r="F245" s="633" t="s">
        <v>1706</v>
      </c>
      <c r="G245" s="632" t="s">
        <v>588</v>
      </c>
      <c r="H245" s="632" t="s">
        <v>1235</v>
      </c>
      <c r="I245" s="632" t="s">
        <v>1236</v>
      </c>
      <c r="J245" s="632" t="s">
        <v>1237</v>
      </c>
      <c r="K245" s="632" t="s">
        <v>1238</v>
      </c>
      <c r="L245" s="634">
        <v>56.339999999999989</v>
      </c>
      <c r="M245" s="634">
        <v>1</v>
      </c>
      <c r="N245" s="635">
        <v>56.339999999999989</v>
      </c>
    </row>
    <row r="246" spans="1:14" ht="14.4" customHeight="1" x14ac:dyDescent="0.3">
      <c r="A246" s="630" t="s">
        <v>554</v>
      </c>
      <c r="B246" s="631" t="s">
        <v>555</v>
      </c>
      <c r="C246" s="632" t="s">
        <v>568</v>
      </c>
      <c r="D246" s="633" t="s">
        <v>1702</v>
      </c>
      <c r="E246" s="632" t="s">
        <v>580</v>
      </c>
      <c r="F246" s="633" t="s">
        <v>1706</v>
      </c>
      <c r="G246" s="632" t="s">
        <v>588</v>
      </c>
      <c r="H246" s="632" t="s">
        <v>1239</v>
      </c>
      <c r="I246" s="632" t="s">
        <v>1240</v>
      </c>
      <c r="J246" s="632" t="s">
        <v>1241</v>
      </c>
      <c r="K246" s="632" t="s">
        <v>1242</v>
      </c>
      <c r="L246" s="634">
        <v>231.44979957072223</v>
      </c>
      <c r="M246" s="634">
        <v>5</v>
      </c>
      <c r="N246" s="635">
        <v>1157.2489978536112</v>
      </c>
    </row>
    <row r="247" spans="1:14" ht="14.4" customHeight="1" x14ac:dyDescent="0.3">
      <c r="A247" s="630" t="s">
        <v>554</v>
      </c>
      <c r="B247" s="631" t="s">
        <v>555</v>
      </c>
      <c r="C247" s="632" t="s">
        <v>568</v>
      </c>
      <c r="D247" s="633" t="s">
        <v>1702</v>
      </c>
      <c r="E247" s="632" t="s">
        <v>580</v>
      </c>
      <c r="F247" s="633" t="s">
        <v>1706</v>
      </c>
      <c r="G247" s="632" t="s">
        <v>588</v>
      </c>
      <c r="H247" s="632" t="s">
        <v>1243</v>
      </c>
      <c r="I247" s="632" t="s">
        <v>238</v>
      </c>
      <c r="J247" s="632" t="s">
        <v>1244</v>
      </c>
      <c r="K247" s="632"/>
      <c r="L247" s="634">
        <v>97.320317635229728</v>
      </c>
      <c r="M247" s="634">
        <v>2</v>
      </c>
      <c r="N247" s="635">
        <v>194.64063527045946</v>
      </c>
    </row>
    <row r="248" spans="1:14" ht="14.4" customHeight="1" x14ac:dyDescent="0.3">
      <c r="A248" s="630" t="s">
        <v>554</v>
      </c>
      <c r="B248" s="631" t="s">
        <v>555</v>
      </c>
      <c r="C248" s="632" t="s">
        <v>568</v>
      </c>
      <c r="D248" s="633" t="s">
        <v>1702</v>
      </c>
      <c r="E248" s="632" t="s">
        <v>580</v>
      </c>
      <c r="F248" s="633" t="s">
        <v>1706</v>
      </c>
      <c r="G248" s="632" t="s">
        <v>588</v>
      </c>
      <c r="H248" s="632" t="s">
        <v>719</v>
      </c>
      <c r="I248" s="632" t="s">
        <v>238</v>
      </c>
      <c r="J248" s="632" t="s">
        <v>720</v>
      </c>
      <c r="K248" s="632"/>
      <c r="L248" s="634">
        <v>146.63781762532676</v>
      </c>
      <c r="M248" s="634">
        <v>5</v>
      </c>
      <c r="N248" s="635">
        <v>733.18908812663381</v>
      </c>
    </row>
    <row r="249" spans="1:14" ht="14.4" customHeight="1" x14ac:dyDescent="0.3">
      <c r="A249" s="630" t="s">
        <v>554</v>
      </c>
      <c r="B249" s="631" t="s">
        <v>555</v>
      </c>
      <c r="C249" s="632" t="s">
        <v>568</v>
      </c>
      <c r="D249" s="633" t="s">
        <v>1702</v>
      </c>
      <c r="E249" s="632" t="s">
        <v>580</v>
      </c>
      <c r="F249" s="633" t="s">
        <v>1706</v>
      </c>
      <c r="G249" s="632" t="s">
        <v>588</v>
      </c>
      <c r="H249" s="632" t="s">
        <v>1245</v>
      </c>
      <c r="I249" s="632" t="s">
        <v>1246</v>
      </c>
      <c r="J249" s="632" t="s">
        <v>1247</v>
      </c>
      <c r="K249" s="632" t="s">
        <v>904</v>
      </c>
      <c r="L249" s="634">
        <v>95.7</v>
      </c>
      <c r="M249" s="634">
        <v>1</v>
      </c>
      <c r="N249" s="635">
        <v>95.7</v>
      </c>
    </row>
    <row r="250" spans="1:14" ht="14.4" customHeight="1" x14ac:dyDescent="0.3">
      <c r="A250" s="630" t="s">
        <v>554</v>
      </c>
      <c r="B250" s="631" t="s">
        <v>555</v>
      </c>
      <c r="C250" s="632" t="s">
        <v>568</v>
      </c>
      <c r="D250" s="633" t="s">
        <v>1702</v>
      </c>
      <c r="E250" s="632" t="s">
        <v>580</v>
      </c>
      <c r="F250" s="633" t="s">
        <v>1706</v>
      </c>
      <c r="G250" s="632" t="s">
        <v>588</v>
      </c>
      <c r="H250" s="632" t="s">
        <v>725</v>
      </c>
      <c r="I250" s="632" t="s">
        <v>726</v>
      </c>
      <c r="J250" s="632" t="s">
        <v>727</v>
      </c>
      <c r="K250" s="632" t="s">
        <v>728</v>
      </c>
      <c r="L250" s="634">
        <v>63.18</v>
      </c>
      <c r="M250" s="634">
        <v>1</v>
      </c>
      <c r="N250" s="635">
        <v>63.18</v>
      </c>
    </row>
    <row r="251" spans="1:14" ht="14.4" customHeight="1" x14ac:dyDescent="0.3">
      <c r="A251" s="630" t="s">
        <v>554</v>
      </c>
      <c r="B251" s="631" t="s">
        <v>555</v>
      </c>
      <c r="C251" s="632" t="s">
        <v>568</v>
      </c>
      <c r="D251" s="633" t="s">
        <v>1702</v>
      </c>
      <c r="E251" s="632" t="s">
        <v>580</v>
      </c>
      <c r="F251" s="633" t="s">
        <v>1706</v>
      </c>
      <c r="G251" s="632" t="s">
        <v>588</v>
      </c>
      <c r="H251" s="632" t="s">
        <v>729</v>
      </c>
      <c r="I251" s="632" t="s">
        <v>730</v>
      </c>
      <c r="J251" s="632" t="s">
        <v>731</v>
      </c>
      <c r="K251" s="632" t="s">
        <v>732</v>
      </c>
      <c r="L251" s="634">
        <v>25.159854371734681</v>
      </c>
      <c r="M251" s="634">
        <v>1</v>
      </c>
      <c r="N251" s="635">
        <v>25.159854371734681</v>
      </c>
    </row>
    <row r="252" spans="1:14" ht="14.4" customHeight="1" x14ac:dyDescent="0.3">
      <c r="A252" s="630" t="s">
        <v>554</v>
      </c>
      <c r="B252" s="631" t="s">
        <v>555</v>
      </c>
      <c r="C252" s="632" t="s">
        <v>568</v>
      </c>
      <c r="D252" s="633" t="s">
        <v>1702</v>
      </c>
      <c r="E252" s="632" t="s">
        <v>580</v>
      </c>
      <c r="F252" s="633" t="s">
        <v>1706</v>
      </c>
      <c r="G252" s="632" t="s">
        <v>588</v>
      </c>
      <c r="H252" s="632" t="s">
        <v>736</v>
      </c>
      <c r="I252" s="632" t="s">
        <v>737</v>
      </c>
      <c r="J252" s="632" t="s">
        <v>738</v>
      </c>
      <c r="K252" s="632" t="s">
        <v>739</v>
      </c>
      <c r="L252" s="634">
        <v>59.21</v>
      </c>
      <c r="M252" s="634">
        <v>1</v>
      </c>
      <c r="N252" s="635">
        <v>59.21</v>
      </c>
    </row>
    <row r="253" spans="1:14" ht="14.4" customHeight="1" x14ac:dyDescent="0.3">
      <c r="A253" s="630" t="s">
        <v>554</v>
      </c>
      <c r="B253" s="631" t="s">
        <v>555</v>
      </c>
      <c r="C253" s="632" t="s">
        <v>568</v>
      </c>
      <c r="D253" s="633" t="s">
        <v>1702</v>
      </c>
      <c r="E253" s="632" t="s">
        <v>580</v>
      </c>
      <c r="F253" s="633" t="s">
        <v>1706</v>
      </c>
      <c r="G253" s="632" t="s">
        <v>588</v>
      </c>
      <c r="H253" s="632" t="s">
        <v>743</v>
      </c>
      <c r="I253" s="632" t="s">
        <v>744</v>
      </c>
      <c r="J253" s="632" t="s">
        <v>713</v>
      </c>
      <c r="K253" s="632" t="s">
        <v>745</v>
      </c>
      <c r="L253" s="634">
        <v>180.14999999999998</v>
      </c>
      <c r="M253" s="634">
        <v>4</v>
      </c>
      <c r="N253" s="635">
        <v>720.59999999999991</v>
      </c>
    </row>
    <row r="254" spans="1:14" ht="14.4" customHeight="1" x14ac:dyDescent="0.3">
      <c r="A254" s="630" t="s">
        <v>554</v>
      </c>
      <c r="B254" s="631" t="s">
        <v>555</v>
      </c>
      <c r="C254" s="632" t="s">
        <v>568</v>
      </c>
      <c r="D254" s="633" t="s">
        <v>1702</v>
      </c>
      <c r="E254" s="632" t="s">
        <v>580</v>
      </c>
      <c r="F254" s="633" t="s">
        <v>1706</v>
      </c>
      <c r="G254" s="632" t="s">
        <v>588</v>
      </c>
      <c r="H254" s="632" t="s">
        <v>1248</v>
      </c>
      <c r="I254" s="632" t="s">
        <v>1249</v>
      </c>
      <c r="J254" s="632" t="s">
        <v>1250</v>
      </c>
      <c r="K254" s="632" t="s">
        <v>1116</v>
      </c>
      <c r="L254" s="634">
        <v>113.52999999999999</v>
      </c>
      <c r="M254" s="634">
        <v>1</v>
      </c>
      <c r="N254" s="635">
        <v>113.52999999999999</v>
      </c>
    </row>
    <row r="255" spans="1:14" ht="14.4" customHeight="1" x14ac:dyDescent="0.3">
      <c r="A255" s="630" t="s">
        <v>554</v>
      </c>
      <c r="B255" s="631" t="s">
        <v>555</v>
      </c>
      <c r="C255" s="632" t="s">
        <v>568</v>
      </c>
      <c r="D255" s="633" t="s">
        <v>1702</v>
      </c>
      <c r="E255" s="632" t="s">
        <v>580</v>
      </c>
      <c r="F255" s="633" t="s">
        <v>1706</v>
      </c>
      <c r="G255" s="632" t="s">
        <v>588</v>
      </c>
      <c r="H255" s="632" t="s">
        <v>1251</v>
      </c>
      <c r="I255" s="632" t="s">
        <v>1252</v>
      </c>
      <c r="J255" s="632" t="s">
        <v>1253</v>
      </c>
      <c r="K255" s="632" t="s">
        <v>1165</v>
      </c>
      <c r="L255" s="634">
        <v>64.650000000000006</v>
      </c>
      <c r="M255" s="634">
        <v>1</v>
      </c>
      <c r="N255" s="635">
        <v>64.650000000000006</v>
      </c>
    </row>
    <row r="256" spans="1:14" ht="14.4" customHeight="1" x14ac:dyDescent="0.3">
      <c r="A256" s="630" t="s">
        <v>554</v>
      </c>
      <c r="B256" s="631" t="s">
        <v>555</v>
      </c>
      <c r="C256" s="632" t="s">
        <v>568</v>
      </c>
      <c r="D256" s="633" t="s">
        <v>1702</v>
      </c>
      <c r="E256" s="632" t="s">
        <v>580</v>
      </c>
      <c r="F256" s="633" t="s">
        <v>1706</v>
      </c>
      <c r="G256" s="632" t="s">
        <v>588</v>
      </c>
      <c r="H256" s="632" t="s">
        <v>750</v>
      </c>
      <c r="I256" s="632" t="s">
        <v>751</v>
      </c>
      <c r="J256" s="632" t="s">
        <v>752</v>
      </c>
      <c r="K256" s="632" t="s">
        <v>753</v>
      </c>
      <c r="L256" s="634">
        <v>198.44</v>
      </c>
      <c r="M256" s="634">
        <v>1</v>
      </c>
      <c r="N256" s="635">
        <v>198.44</v>
      </c>
    </row>
    <row r="257" spans="1:14" ht="14.4" customHeight="1" x14ac:dyDescent="0.3">
      <c r="A257" s="630" t="s">
        <v>554</v>
      </c>
      <c r="B257" s="631" t="s">
        <v>555</v>
      </c>
      <c r="C257" s="632" t="s">
        <v>568</v>
      </c>
      <c r="D257" s="633" t="s">
        <v>1702</v>
      </c>
      <c r="E257" s="632" t="s">
        <v>580</v>
      </c>
      <c r="F257" s="633" t="s">
        <v>1706</v>
      </c>
      <c r="G257" s="632" t="s">
        <v>588</v>
      </c>
      <c r="H257" s="632" t="s">
        <v>1254</v>
      </c>
      <c r="I257" s="632" t="s">
        <v>1255</v>
      </c>
      <c r="J257" s="632" t="s">
        <v>1256</v>
      </c>
      <c r="K257" s="632" t="s">
        <v>1257</v>
      </c>
      <c r="L257" s="634">
        <v>218.178</v>
      </c>
      <c r="M257" s="634">
        <v>1</v>
      </c>
      <c r="N257" s="635">
        <v>218.178</v>
      </c>
    </row>
    <row r="258" spans="1:14" ht="14.4" customHeight="1" x14ac:dyDescent="0.3">
      <c r="A258" s="630" t="s">
        <v>554</v>
      </c>
      <c r="B258" s="631" t="s">
        <v>555</v>
      </c>
      <c r="C258" s="632" t="s">
        <v>568</v>
      </c>
      <c r="D258" s="633" t="s">
        <v>1702</v>
      </c>
      <c r="E258" s="632" t="s">
        <v>580</v>
      </c>
      <c r="F258" s="633" t="s">
        <v>1706</v>
      </c>
      <c r="G258" s="632" t="s">
        <v>588</v>
      </c>
      <c r="H258" s="632" t="s">
        <v>762</v>
      </c>
      <c r="I258" s="632" t="s">
        <v>238</v>
      </c>
      <c r="J258" s="632" t="s">
        <v>763</v>
      </c>
      <c r="K258" s="632"/>
      <c r="L258" s="634">
        <v>169.94</v>
      </c>
      <c r="M258" s="634">
        <v>1</v>
      </c>
      <c r="N258" s="635">
        <v>169.94</v>
      </c>
    </row>
    <row r="259" spans="1:14" ht="14.4" customHeight="1" x14ac:dyDescent="0.3">
      <c r="A259" s="630" t="s">
        <v>554</v>
      </c>
      <c r="B259" s="631" t="s">
        <v>555</v>
      </c>
      <c r="C259" s="632" t="s">
        <v>568</v>
      </c>
      <c r="D259" s="633" t="s">
        <v>1702</v>
      </c>
      <c r="E259" s="632" t="s">
        <v>580</v>
      </c>
      <c r="F259" s="633" t="s">
        <v>1706</v>
      </c>
      <c r="G259" s="632" t="s">
        <v>588</v>
      </c>
      <c r="H259" s="632" t="s">
        <v>1258</v>
      </c>
      <c r="I259" s="632" t="s">
        <v>1259</v>
      </c>
      <c r="J259" s="632" t="s">
        <v>1260</v>
      </c>
      <c r="K259" s="632" t="s">
        <v>1261</v>
      </c>
      <c r="L259" s="634">
        <v>44.399999999999991</v>
      </c>
      <c r="M259" s="634">
        <v>2</v>
      </c>
      <c r="N259" s="635">
        <v>88.799999999999983</v>
      </c>
    </row>
    <row r="260" spans="1:14" ht="14.4" customHeight="1" x14ac:dyDescent="0.3">
      <c r="A260" s="630" t="s">
        <v>554</v>
      </c>
      <c r="B260" s="631" t="s">
        <v>555</v>
      </c>
      <c r="C260" s="632" t="s">
        <v>568</v>
      </c>
      <c r="D260" s="633" t="s">
        <v>1702</v>
      </c>
      <c r="E260" s="632" t="s">
        <v>580</v>
      </c>
      <c r="F260" s="633" t="s">
        <v>1706</v>
      </c>
      <c r="G260" s="632" t="s">
        <v>588</v>
      </c>
      <c r="H260" s="632" t="s">
        <v>1055</v>
      </c>
      <c r="I260" s="632" t="s">
        <v>1056</v>
      </c>
      <c r="J260" s="632" t="s">
        <v>1057</v>
      </c>
      <c r="K260" s="632" t="s">
        <v>1058</v>
      </c>
      <c r="L260" s="634">
        <v>112.38</v>
      </c>
      <c r="M260" s="634">
        <v>1</v>
      </c>
      <c r="N260" s="635">
        <v>112.38</v>
      </c>
    </row>
    <row r="261" spans="1:14" ht="14.4" customHeight="1" x14ac:dyDescent="0.3">
      <c r="A261" s="630" t="s">
        <v>554</v>
      </c>
      <c r="B261" s="631" t="s">
        <v>555</v>
      </c>
      <c r="C261" s="632" t="s">
        <v>568</v>
      </c>
      <c r="D261" s="633" t="s">
        <v>1702</v>
      </c>
      <c r="E261" s="632" t="s">
        <v>580</v>
      </c>
      <c r="F261" s="633" t="s">
        <v>1706</v>
      </c>
      <c r="G261" s="632" t="s">
        <v>588</v>
      </c>
      <c r="H261" s="632" t="s">
        <v>1262</v>
      </c>
      <c r="I261" s="632" t="s">
        <v>1263</v>
      </c>
      <c r="J261" s="632" t="s">
        <v>1264</v>
      </c>
      <c r="K261" s="632" t="s">
        <v>1265</v>
      </c>
      <c r="L261" s="634">
        <v>65.459968070136199</v>
      </c>
      <c r="M261" s="634">
        <v>6</v>
      </c>
      <c r="N261" s="635">
        <v>392.75980842081719</v>
      </c>
    </row>
    <row r="262" spans="1:14" ht="14.4" customHeight="1" x14ac:dyDescent="0.3">
      <c r="A262" s="630" t="s">
        <v>554</v>
      </c>
      <c r="B262" s="631" t="s">
        <v>555</v>
      </c>
      <c r="C262" s="632" t="s">
        <v>568</v>
      </c>
      <c r="D262" s="633" t="s">
        <v>1702</v>
      </c>
      <c r="E262" s="632" t="s">
        <v>580</v>
      </c>
      <c r="F262" s="633" t="s">
        <v>1706</v>
      </c>
      <c r="G262" s="632" t="s">
        <v>588</v>
      </c>
      <c r="H262" s="632" t="s">
        <v>764</v>
      </c>
      <c r="I262" s="632" t="s">
        <v>765</v>
      </c>
      <c r="J262" s="632" t="s">
        <v>661</v>
      </c>
      <c r="K262" s="632" t="s">
        <v>766</v>
      </c>
      <c r="L262" s="634">
        <v>60.350006927210273</v>
      </c>
      <c r="M262" s="634">
        <v>26</v>
      </c>
      <c r="N262" s="635">
        <v>1569.1001801074672</v>
      </c>
    </row>
    <row r="263" spans="1:14" ht="14.4" customHeight="1" x14ac:dyDescent="0.3">
      <c r="A263" s="630" t="s">
        <v>554</v>
      </c>
      <c r="B263" s="631" t="s">
        <v>555</v>
      </c>
      <c r="C263" s="632" t="s">
        <v>568</v>
      </c>
      <c r="D263" s="633" t="s">
        <v>1702</v>
      </c>
      <c r="E263" s="632" t="s">
        <v>580</v>
      </c>
      <c r="F263" s="633" t="s">
        <v>1706</v>
      </c>
      <c r="G263" s="632" t="s">
        <v>588</v>
      </c>
      <c r="H263" s="632" t="s">
        <v>1266</v>
      </c>
      <c r="I263" s="632" t="s">
        <v>1267</v>
      </c>
      <c r="J263" s="632" t="s">
        <v>1268</v>
      </c>
      <c r="K263" s="632" t="s">
        <v>1269</v>
      </c>
      <c r="L263" s="634">
        <v>701.04064137071668</v>
      </c>
      <c r="M263" s="634">
        <v>1</v>
      </c>
      <c r="N263" s="635">
        <v>701.04064137071668</v>
      </c>
    </row>
    <row r="264" spans="1:14" ht="14.4" customHeight="1" x14ac:dyDescent="0.3">
      <c r="A264" s="630" t="s">
        <v>554</v>
      </c>
      <c r="B264" s="631" t="s">
        <v>555</v>
      </c>
      <c r="C264" s="632" t="s">
        <v>568</v>
      </c>
      <c r="D264" s="633" t="s">
        <v>1702</v>
      </c>
      <c r="E264" s="632" t="s">
        <v>580</v>
      </c>
      <c r="F264" s="633" t="s">
        <v>1706</v>
      </c>
      <c r="G264" s="632" t="s">
        <v>588</v>
      </c>
      <c r="H264" s="632" t="s">
        <v>1072</v>
      </c>
      <c r="I264" s="632" t="s">
        <v>1073</v>
      </c>
      <c r="J264" s="632" t="s">
        <v>1074</v>
      </c>
      <c r="K264" s="632" t="s">
        <v>1075</v>
      </c>
      <c r="L264" s="634">
        <v>177.86007001817703</v>
      </c>
      <c r="M264" s="634">
        <v>3</v>
      </c>
      <c r="N264" s="635">
        <v>533.58021005453111</v>
      </c>
    </row>
    <row r="265" spans="1:14" ht="14.4" customHeight="1" x14ac:dyDescent="0.3">
      <c r="A265" s="630" t="s">
        <v>554</v>
      </c>
      <c r="B265" s="631" t="s">
        <v>555</v>
      </c>
      <c r="C265" s="632" t="s">
        <v>568</v>
      </c>
      <c r="D265" s="633" t="s">
        <v>1702</v>
      </c>
      <c r="E265" s="632" t="s">
        <v>580</v>
      </c>
      <c r="F265" s="633" t="s">
        <v>1706</v>
      </c>
      <c r="G265" s="632" t="s">
        <v>588</v>
      </c>
      <c r="H265" s="632" t="s">
        <v>785</v>
      </c>
      <c r="I265" s="632" t="s">
        <v>786</v>
      </c>
      <c r="J265" s="632" t="s">
        <v>787</v>
      </c>
      <c r="K265" s="632" t="s">
        <v>788</v>
      </c>
      <c r="L265" s="634">
        <v>49.569927535891161</v>
      </c>
      <c r="M265" s="634">
        <v>2</v>
      </c>
      <c r="N265" s="635">
        <v>99.139855071782321</v>
      </c>
    </row>
    <row r="266" spans="1:14" ht="14.4" customHeight="1" x14ac:dyDescent="0.3">
      <c r="A266" s="630" t="s">
        <v>554</v>
      </c>
      <c r="B266" s="631" t="s">
        <v>555</v>
      </c>
      <c r="C266" s="632" t="s">
        <v>568</v>
      </c>
      <c r="D266" s="633" t="s">
        <v>1702</v>
      </c>
      <c r="E266" s="632" t="s">
        <v>580</v>
      </c>
      <c r="F266" s="633" t="s">
        <v>1706</v>
      </c>
      <c r="G266" s="632" t="s">
        <v>588</v>
      </c>
      <c r="H266" s="632" t="s">
        <v>1270</v>
      </c>
      <c r="I266" s="632" t="s">
        <v>1271</v>
      </c>
      <c r="J266" s="632" t="s">
        <v>1272</v>
      </c>
      <c r="K266" s="632" t="s">
        <v>1273</v>
      </c>
      <c r="L266" s="634">
        <v>128.53041441381072</v>
      </c>
      <c r="M266" s="634">
        <v>2</v>
      </c>
      <c r="N266" s="635">
        <v>257.06082882762144</v>
      </c>
    </row>
    <row r="267" spans="1:14" ht="14.4" customHeight="1" x14ac:dyDescent="0.3">
      <c r="A267" s="630" t="s">
        <v>554</v>
      </c>
      <c r="B267" s="631" t="s">
        <v>555</v>
      </c>
      <c r="C267" s="632" t="s">
        <v>568</v>
      </c>
      <c r="D267" s="633" t="s">
        <v>1702</v>
      </c>
      <c r="E267" s="632" t="s">
        <v>580</v>
      </c>
      <c r="F267" s="633" t="s">
        <v>1706</v>
      </c>
      <c r="G267" s="632" t="s">
        <v>588</v>
      </c>
      <c r="H267" s="632" t="s">
        <v>1274</v>
      </c>
      <c r="I267" s="632" t="s">
        <v>238</v>
      </c>
      <c r="J267" s="632" t="s">
        <v>1275</v>
      </c>
      <c r="K267" s="632"/>
      <c r="L267" s="634">
        <v>78.760000000000005</v>
      </c>
      <c r="M267" s="634">
        <v>4</v>
      </c>
      <c r="N267" s="635">
        <v>315.04000000000002</v>
      </c>
    </row>
    <row r="268" spans="1:14" ht="14.4" customHeight="1" x14ac:dyDescent="0.3">
      <c r="A268" s="630" t="s">
        <v>554</v>
      </c>
      <c r="B268" s="631" t="s">
        <v>555</v>
      </c>
      <c r="C268" s="632" t="s">
        <v>568</v>
      </c>
      <c r="D268" s="633" t="s">
        <v>1702</v>
      </c>
      <c r="E268" s="632" t="s">
        <v>580</v>
      </c>
      <c r="F268" s="633" t="s">
        <v>1706</v>
      </c>
      <c r="G268" s="632" t="s">
        <v>588</v>
      </c>
      <c r="H268" s="632" t="s">
        <v>1276</v>
      </c>
      <c r="I268" s="632" t="s">
        <v>238</v>
      </c>
      <c r="J268" s="632" t="s">
        <v>1277</v>
      </c>
      <c r="K268" s="632"/>
      <c r="L268" s="634">
        <v>216.83972832529605</v>
      </c>
      <c r="M268" s="634">
        <v>2</v>
      </c>
      <c r="N268" s="635">
        <v>433.6794566505921</v>
      </c>
    </row>
    <row r="269" spans="1:14" ht="14.4" customHeight="1" x14ac:dyDescent="0.3">
      <c r="A269" s="630" t="s">
        <v>554</v>
      </c>
      <c r="B269" s="631" t="s">
        <v>555</v>
      </c>
      <c r="C269" s="632" t="s">
        <v>568</v>
      </c>
      <c r="D269" s="633" t="s">
        <v>1702</v>
      </c>
      <c r="E269" s="632" t="s">
        <v>580</v>
      </c>
      <c r="F269" s="633" t="s">
        <v>1706</v>
      </c>
      <c r="G269" s="632" t="s">
        <v>588</v>
      </c>
      <c r="H269" s="632" t="s">
        <v>1278</v>
      </c>
      <c r="I269" s="632" t="s">
        <v>1279</v>
      </c>
      <c r="J269" s="632" t="s">
        <v>1280</v>
      </c>
      <c r="K269" s="632" t="s">
        <v>1281</v>
      </c>
      <c r="L269" s="634">
        <v>60.459999999999987</v>
      </c>
      <c r="M269" s="634">
        <v>1</v>
      </c>
      <c r="N269" s="635">
        <v>60.459999999999987</v>
      </c>
    </row>
    <row r="270" spans="1:14" ht="14.4" customHeight="1" x14ac:dyDescent="0.3">
      <c r="A270" s="630" t="s">
        <v>554</v>
      </c>
      <c r="B270" s="631" t="s">
        <v>555</v>
      </c>
      <c r="C270" s="632" t="s">
        <v>568</v>
      </c>
      <c r="D270" s="633" t="s">
        <v>1702</v>
      </c>
      <c r="E270" s="632" t="s">
        <v>580</v>
      </c>
      <c r="F270" s="633" t="s">
        <v>1706</v>
      </c>
      <c r="G270" s="632" t="s">
        <v>588</v>
      </c>
      <c r="H270" s="632" t="s">
        <v>1282</v>
      </c>
      <c r="I270" s="632" t="s">
        <v>238</v>
      </c>
      <c r="J270" s="632" t="s">
        <v>1283</v>
      </c>
      <c r="K270" s="632"/>
      <c r="L270" s="634">
        <v>290.106886181167</v>
      </c>
      <c r="M270" s="634">
        <v>1</v>
      </c>
      <c r="N270" s="635">
        <v>290.106886181167</v>
      </c>
    </row>
    <row r="271" spans="1:14" ht="14.4" customHeight="1" x14ac:dyDescent="0.3">
      <c r="A271" s="630" t="s">
        <v>554</v>
      </c>
      <c r="B271" s="631" t="s">
        <v>555</v>
      </c>
      <c r="C271" s="632" t="s">
        <v>568</v>
      </c>
      <c r="D271" s="633" t="s">
        <v>1702</v>
      </c>
      <c r="E271" s="632" t="s">
        <v>580</v>
      </c>
      <c r="F271" s="633" t="s">
        <v>1706</v>
      </c>
      <c r="G271" s="632" t="s">
        <v>588</v>
      </c>
      <c r="H271" s="632" t="s">
        <v>1284</v>
      </c>
      <c r="I271" s="632" t="s">
        <v>1285</v>
      </c>
      <c r="J271" s="632" t="s">
        <v>795</v>
      </c>
      <c r="K271" s="632" t="s">
        <v>698</v>
      </c>
      <c r="L271" s="634">
        <v>636.16999999999996</v>
      </c>
      <c r="M271" s="634">
        <v>3</v>
      </c>
      <c r="N271" s="635">
        <v>1908.51</v>
      </c>
    </row>
    <row r="272" spans="1:14" ht="14.4" customHeight="1" x14ac:dyDescent="0.3">
      <c r="A272" s="630" t="s">
        <v>554</v>
      </c>
      <c r="B272" s="631" t="s">
        <v>555</v>
      </c>
      <c r="C272" s="632" t="s">
        <v>568</v>
      </c>
      <c r="D272" s="633" t="s">
        <v>1702</v>
      </c>
      <c r="E272" s="632" t="s">
        <v>580</v>
      </c>
      <c r="F272" s="633" t="s">
        <v>1706</v>
      </c>
      <c r="G272" s="632" t="s">
        <v>588</v>
      </c>
      <c r="H272" s="632" t="s">
        <v>797</v>
      </c>
      <c r="I272" s="632" t="s">
        <v>238</v>
      </c>
      <c r="J272" s="632" t="s">
        <v>798</v>
      </c>
      <c r="K272" s="632"/>
      <c r="L272" s="634">
        <v>126.79063973247074</v>
      </c>
      <c r="M272" s="634">
        <v>1</v>
      </c>
      <c r="N272" s="635">
        <v>126.79063973247074</v>
      </c>
    </row>
    <row r="273" spans="1:14" ht="14.4" customHeight="1" x14ac:dyDescent="0.3">
      <c r="A273" s="630" t="s">
        <v>554</v>
      </c>
      <c r="B273" s="631" t="s">
        <v>555</v>
      </c>
      <c r="C273" s="632" t="s">
        <v>568</v>
      </c>
      <c r="D273" s="633" t="s">
        <v>1702</v>
      </c>
      <c r="E273" s="632" t="s">
        <v>580</v>
      </c>
      <c r="F273" s="633" t="s">
        <v>1706</v>
      </c>
      <c r="G273" s="632" t="s">
        <v>588</v>
      </c>
      <c r="H273" s="632" t="s">
        <v>1286</v>
      </c>
      <c r="I273" s="632" t="s">
        <v>1287</v>
      </c>
      <c r="J273" s="632" t="s">
        <v>1288</v>
      </c>
      <c r="K273" s="632" t="s">
        <v>1289</v>
      </c>
      <c r="L273" s="634">
        <v>40.190000000000012</v>
      </c>
      <c r="M273" s="634">
        <v>2</v>
      </c>
      <c r="N273" s="635">
        <v>80.380000000000024</v>
      </c>
    </row>
    <row r="274" spans="1:14" ht="14.4" customHeight="1" x14ac:dyDescent="0.3">
      <c r="A274" s="630" t="s">
        <v>554</v>
      </c>
      <c r="B274" s="631" t="s">
        <v>555</v>
      </c>
      <c r="C274" s="632" t="s">
        <v>568</v>
      </c>
      <c r="D274" s="633" t="s">
        <v>1702</v>
      </c>
      <c r="E274" s="632" t="s">
        <v>580</v>
      </c>
      <c r="F274" s="633" t="s">
        <v>1706</v>
      </c>
      <c r="G274" s="632" t="s">
        <v>588</v>
      </c>
      <c r="H274" s="632" t="s">
        <v>1106</v>
      </c>
      <c r="I274" s="632" t="s">
        <v>1107</v>
      </c>
      <c r="J274" s="632" t="s">
        <v>1108</v>
      </c>
      <c r="K274" s="632" t="s">
        <v>1109</v>
      </c>
      <c r="L274" s="634">
        <v>339.94</v>
      </c>
      <c r="M274" s="634">
        <v>3</v>
      </c>
      <c r="N274" s="635">
        <v>1019.8199999999999</v>
      </c>
    </row>
    <row r="275" spans="1:14" ht="14.4" customHeight="1" x14ac:dyDescent="0.3">
      <c r="A275" s="630" t="s">
        <v>554</v>
      </c>
      <c r="B275" s="631" t="s">
        <v>555</v>
      </c>
      <c r="C275" s="632" t="s">
        <v>568</v>
      </c>
      <c r="D275" s="633" t="s">
        <v>1702</v>
      </c>
      <c r="E275" s="632" t="s">
        <v>580</v>
      </c>
      <c r="F275" s="633" t="s">
        <v>1706</v>
      </c>
      <c r="G275" s="632" t="s">
        <v>588</v>
      </c>
      <c r="H275" s="632" t="s">
        <v>1290</v>
      </c>
      <c r="I275" s="632" t="s">
        <v>238</v>
      </c>
      <c r="J275" s="632" t="s">
        <v>1291</v>
      </c>
      <c r="K275" s="632"/>
      <c r="L275" s="634">
        <v>146.48991767457866</v>
      </c>
      <c r="M275" s="634">
        <v>1</v>
      </c>
      <c r="N275" s="635">
        <v>146.48991767457866</v>
      </c>
    </row>
    <row r="276" spans="1:14" ht="14.4" customHeight="1" x14ac:dyDescent="0.3">
      <c r="A276" s="630" t="s">
        <v>554</v>
      </c>
      <c r="B276" s="631" t="s">
        <v>555</v>
      </c>
      <c r="C276" s="632" t="s">
        <v>568</v>
      </c>
      <c r="D276" s="633" t="s">
        <v>1702</v>
      </c>
      <c r="E276" s="632" t="s">
        <v>580</v>
      </c>
      <c r="F276" s="633" t="s">
        <v>1706</v>
      </c>
      <c r="G276" s="632" t="s">
        <v>588</v>
      </c>
      <c r="H276" s="632" t="s">
        <v>1292</v>
      </c>
      <c r="I276" s="632" t="s">
        <v>238</v>
      </c>
      <c r="J276" s="632" t="s">
        <v>1293</v>
      </c>
      <c r="K276" s="632"/>
      <c r="L276" s="634">
        <v>57.72863273849633</v>
      </c>
      <c r="M276" s="634">
        <v>1</v>
      </c>
      <c r="N276" s="635">
        <v>57.72863273849633</v>
      </c>
    </row>
    <row r="277" spans="1:14" ht="14.4" customHeight="1" x14ac:dyDescent="0.3">
      <c r="A277" s="630" t="s">
        <v>554</v>
      </c>
      <c r="B277" s="631" t="s">
        <v>555</v>
      </c>
      <c r="C277" s="632" t="s">
        <v>568</v>
      </c>
      <c r="D277" s="633" t="s">
        <v>1702</v>
      </c>
      <c r="E277" s="632" t="s">
        <v>580</v>
      </c>
      <c r="F277" s="633" t="s">
        <v>1706</v>
      </c>
      <c r="G277" s="632" t="s">
        <v>588</v>
      </c>
      <c r="H277" s="632" t="s">
        <v>1294</v>
      </c>
      <c r="I277" s="632" t="s">
        <v>1295</v>
      </c>
      <c r="J277" s="632" t="s">
        <v>1296</v>
      </c>
      <c r="K277" s="632" t="s">
        <v>1297</v>
      </c>
      <c r="L277" s="634">
        <v>32.96</v>
      </c>
      <c r="M277" s="634">
        <v>1</v>
      </c>
      <c r="N277" s="635">
        <v>32.96</v>
      </c>
    </row>
    <row r="278" spans="1:14" ht="14.4" customHeight="1" x14ac:dyDescent="0.3">
      <c r="A278" s="630" t="s">
        <v>554</v>
      </c>
      <c r="B278" s="631" t="s">
        <v>555</v>
      </c>
      <c r="C278" s="632" t="s">
        <v>568</v>
      </c>
      <c r="D278" s="633" t="s">
        <v>1702</v>
      </c>
      <c r="E278" s="632" t="s">
        <v>580</v>
      </c>
      <c r="F278" s="633" t="s">
        <v>1706</v>
      </c>
      <c r="G278" s="632" t="s">
        <v>588</v>
      </c>
      <c r="H278" s="632" t="s">
        <v>821</v>
      </c>
      <c r="I278" s="632" t="s">
        <v>821</v>
      </c>
      <c r="J278" s="632" t="s">
        <v>822</v>
      </c>
      <c r="K278" s="632" t="s">
        <v>823</v>
      </c>
      <c r="L278" s="634">
        <v>285.01679999999999</v>
      </c>
      <c r="M278" s="634">
        <v>1</v>
      </c>
      <c r="N278" s="635">
        <v>285.01679999999999</v>
      </c>
    </row>
    <row r="279" spans="1:14" ht="14.4" customHeight="1" x14ac:dyDescent="0.3">
      <c r="A279" s="630" t="s">
        <v>554</v>
      </c>
      <c r="B279" s="631" t="s">
        <v>555</v>
      </c>
      <c r="C279" s="632" t="s">
        <v>568</v>
      </c>
      <c r="D279" s="633" t="s">
        <v>1702</v>
      </c>
      <c r="E279" s="632" t="s">
        <v>580</v>
      </c>
      <c r="F279" s="633" t="s">
        <v>1706</v>
      </c>
      <c r="G279" s="632" t="s">
        <v>588</v>
      </c>
      <c r="H279" s="632" t="s">
        <v>1298</v>
      </c>
      <c r="I279" s="632" t="s">
        <v>238</v>
      </c>
      <c r="J279" s="632" t="s">
        <v>1299</v>
      </c>
      <c r="K279" s="632"/>
      <c r="L279" s="634">
        <v>265.74</v>
      </c>
      <c r="M279" s="634">
        <v>3</v>
      </c>
      <c r="N279" s="635">
        <v>797.22</v>
      </c>
    </row>
    <row r="280" spans="1:14" ht="14.4" customHeight="1" x14ac:dyDescent="0.3">
      <c r="A280" s="630" t="s">
        <v>554</v>
      </c>
      <c r="B280" s="631" t="s">
        <v>555</v>
      </c>
      <c r="C280" s="632" t="s">
        <v>568</v>
      </c>
      <c r="D280" s="633" t="s">
        <v>1702</v>
      </c>
      <c r="E280" s="632" t="s">
        <v>580</v>
      </c>
      <c r="F280" s="633" t="s">
        <v>1706</v>
      </c>
      <c r="G280" s="632" t="s">
        <v>588</v>
      </c>
      <c r="H280" s="632" t="s">
        <v>832</v>
      </c>
      <c r="I280" s="632" t="s">
        <v>238</v>
      </c>
      <c r="J280" s="632" t="s">
        <v>833</v>
      </c>
      <c r="K280" s="632"/>
      <c r="L280" s="634">
        <v>147.5</v>
      </c>
      <c r="M280" s="634">
        <v>1</v>
      </c>
      <c r="N280" s="635">
        <v>147.5</v>
      </c>
    </row>
    <row r="281" spans="1:14" ht="14.4" customHeight="1" x14ac:dyDescent="0.3">
      <c r="A281" s="630" t="s">
        <v>554</v>
      </c>
      <c r="B281" s="631" t="s">
        <v>555</v>
      </c>
      <c r="C281" s="632" t="s">
        <v>568</v>
      </c>
      <c r="D281" s="633" t="s">
        <v>1702</v>
      </c>
      <c r="E281" s="632" t="s">
        <v>580</v>
      </c>
      <c r="F281" s="633" t="s">
        <v>1706</v>
      </c>
      <c r="G281" s="632" t="s">
        <v>588</v>
      </c>
      <c r="H281" s="632" t="s">
        <v>834</v>
      </c>
      <c r="I281" s="632" t="s">
        <v>238</v>
      </c>
      <c r="J281" s="632" t="s">
        <v>835</v>
      </c>
      <c r="K281" s="632"/>
      <c r="L281" s="634">
        <v>169.94</v>
      </c>
      <c r="M281" s="634">
        <v>4</v>
      </c>
      <c r="N281" s="635">
        <v>679.76</v>
      </c>
    </row>
    <row r="282" spans="1:14" ht="14.4" customHeight="1" x14ac:dyDescent="0.3">
      <c r="A282" s="630" t="s">
        <v>554</v>
      </c>
      <c r="B282" s="631" t="s">
        <v>555</v>
      </c>
      <c r="C282" s="632" t="s">
        <v>568</v>
      </c>
      <c r="D282" s="633" t="s">
        <v>1702</v>
      </c>
      <c r="E282" s="632" t="s">
        <v>580</v>
      </c>
      <c r="F282" s="633" t="s">
        <v>1706</v>
      </c>
      <c r="G282" s="632" t="s">
        <v>843</v>
      </c>
      <c r="H282" s="632" t="s">
        <v>844</v>
      </c>
      <c r="I282" s="632" t="s">
        <v>845</v>
      </c>
      <c r="J282" s="632" t="s">
        <v>586</v>
      </c>
      <c r="K282" s="632" t="s">
        <v>846</v>
      </c>
      <c r="L282" s="634">
        <v>116.53999999999999</v>
      </c>
      <c r="M282" s="634">
        <v>4</v>
      </c>
      <c r="N282" s="635">
        <v>466.15999999999997</v>
      </c>
    </row>
    <row r="283" spans="1:14" ht="14.4" customHeight="1" x14ac:dyDescent="0.3">
      <c r="A283" s="630" t="s">
        <v>554</v>
      </c>
      <c r="B283" s="631" t="s">
        <v>555</v>
      </c>
      <c r="C283" s="632" t="s">
        <v>568</v>
      </c>
      <c r="D283" s="633" t="s">
        <v>1702</v>
      </c>
      <c r="E283" s="632" t="s">
        <v>580</v>
      </c>
      <c r="F283" s="633" t="s">
        <v>1706</v>
      </c>
      <c r="G283" s="632" t="s">
        <v>843</v>
      </c>
      <c r="H283" s="632" t="s">
        <v>1300</v>
      </c>
      <c r="I283" s="632" t="s">
        <v>1301</v>
      </c>
      <c r="J283" s="632" t="s">
        <v>1302</v>
      </c>
      <c r="K283" s="632" t="s">
        <v>1303</v>
      </c>
      <c r="L283" s="634">
        <v>110.41999999999997</v>
      </c>
      <c r="M283" s="634">
        <v>1</v>
      </c>
      <c r="N283" s="635">
        <v>110.41999999999997</v>
      </c>
    </row>
    <row r="284" spans="1:14" ht="14.4" customHeight="1" x14ac:dyDescent="0.3">
      <c r="A284" s="630" t="s">
        <v>554</v>
      </c>
      <c r="B284" s="631" t="s">
        <v>555</v>
      </c>
      <c r="C284" s="632" t="s">
        <v>568</v>
      </c>
      <c r="D284" s="633" t="s">
        <v>1702</v>
      </c>
      <c r="E284" s="632" t="s">
        <v>580</v>
      </c>
      <c r="F284" s="633" t="s">
        <v>1706</v>
      </c>
      <c r="G284" s="632" t="s">
        <v>843</v>
      </c>
      <c r="H284" s="632" t="s">
        <v>850</v>
      </c>
      <c r="I284" s="632" t="s">
        <v>851</v>
      </c>
      <c r="J284" s="632" t="s">
        <v>852</v>
      </c>
      <c r="K284" s="632" t="s">
        <v>853</v>
      </c>
      <c r="L284" s="634">
        <v>492.1994467521165</v>
      </c>
      <c r="M284" s="634">
        <v>26</v>
      </c>
      <c r="N284" s="635">
        <v>12797.185615555029</v>
      </c>
    </row>
    <row r="285" spans="1:14" ht="14.4" customHeight="1" x14ac:dyDescent="0.3">
      <c r="A285" s="630" t="s">
        <v>554</v>
      </c>
      <c r="B285" s="631" t="s">
        <v>555</v>
      </c>
      <c r="C285" s="632" t="s">
        <v>568</v>
      </c>
      <c r="D285" s="633" t="s">
        <v>1702</v>
      </c>
      <c r="E285" s="632" t="s">
        <v>580</v>
      </c>
      <c r="F285" s="633" t="s">
        <v>1706</v>
      </c>
      <c r="G285" s="632" t="s">
        <v>843</v>
      </c>
      <c r="H285" s="632" t="s">
        <v>854</v>
      </c>
      <c r="I285" s="632" t="s">
        <v>855</v>
      </c>
      <c r="J285" s="632" t="s">
        <v>852</v>
      </c>
      <c r="K285" s="632" t="s">
        <v>856</v>
      </c>
      <c r="L285" s="634">
        <v>942.99999999999955</v>
      </c>
      <c r="M285" s="634">
        <v>1</v>
      </c>
      <c r="N285" s="635">
        <v>942.99999999999955</v>
      </c>
    </row>
    <row r="286" spans="1:14" ht="14.4" customHeight="1" x14ac:dyDescent="0.3">
      <c r="A286" s="630" t="s">
        <v>554</v>
      </c>
      <c r="B286" s="631" t="s">
        <v>555</v>
      </c>
      <c r="C286" s="632" t="s">
        <v>568</v>
      </c>
      <c r="D286" s="633" t="s">
        <v>1702</v>
      </c>
      <c r="E286" s="632" t="s">
        <v>580</v>
      </c>
      <c r="F286" s="633" t="s">
        <v>1706</v>
      </c>
      <c r="G286" s="632" t="s">
        <v>843</v>
      </c>
      <c r="H286" s="632" t="s">
        <v>1130</v>
      </c>
      <c r="I286" s="632" t="s">
        <v>1131</v>
      </c>
      <c r="J286" s="632" t="s">
        <v>1132</v>
      </c>
      <c r="K286" s="632" t="s">
        <v>1133</v>
      </c>
      <c r="L286" s="634">
        <v>40.319980557599713</v>
      </c>
      <c r="M286" s="634">
        <v>8</v>
      </c>
      <c r="N286" s="635">
        <v>322.55984446079771</v>
      </c>
    </row>
    <row r="287" spans="1:14" ht="14.4" customHeight="1" x14ac:dyDescent="0.3">
      <c r="A287" s="630" t="s">
        <v>554</v>
      </c>
      <c r="B287" s="631" t="s">
        <v>555</v>
      </c>
      <c r="C287" s="632" t="s">
        <v>568</v>
      </c>
      <c r="D287" s="633" t="s">
        <v>1702</v>
      </c>
      <c r="E287" s="632" t="s">
        <v>580</v>
      </c>
      <c r="F287" s="633" t="s">
        <v>1706</v>
      </c>
      <c r="G287" s="632" t="s">
        <v>843</v>
      </c>
      <c r="H287" s="632" t="s">
        <v>1134</v>
      </c>
      <c r="I287" s="632" t="s">
        <v>1135</v>
      </c>
      <c r="J287" s="632" t="s">
        <v>1136</v>
      </c>
      <c r="K287" s="632" t="s">
        <v>1137</v>
      </c>
      <c r="L287" s="634">
        <v>61.47</v>
      </c>
      <c r="M287" s="634">
        <v>4</v>
      </c>
      <c r="N287" s="635">
        <v>245.88</v>
      </c>
    </row>
    <row r="288" spans="1:14" ht="14.4" customHeight="1" x14ac:dyDescent="0.3">
      <c r="A288" s="630" t="s">
        <v>554</v>
      </c>
      <c r="B288" s="631" t="s">
        <v>555</v>
      </c>
      <c r="C288" s="632" t="s">
        <v>568</v>
      </c>
      <c r="D288" s="633" t="s">
        <v>1702</v>
      </c>
      <c r="E288" s="632" t="s">
        <v>580</v>
      </c>
      <c r="F288" s="633" t="s">
        <v>1706</v>
      </c>
      <c r="G288" s="632" t="s">
        <v>843</v>
      </c>
      <c r="H288" s="632" t="s">
        <v>857</v>
      </c>
      <c r="I288" s="632" t="s">
        <v>858</v>
      </c>
      <c r="J288" s="632" t="s">
        <v>859</v>
      </c>
      <c r="K288" s="632" t="s">
        <v>860</v>
      </c>
      <c r="L288" s="634">
        <v>58.76915823636665</v>
      </c>
      <c r="M288" s="634">
        <v>2</v>
      </c>
      <c r="N288" s="635">
        <v>117.5383164727333</v>
      </c>
    </row>
    <row r="289" spans="1:14" ht="14.4" customHeight="1" x14ac:dyDescent="0.3">
      <c r="A289" s="630" t="s">
        <v>554</v>
      </c>
      <c r="B289" s="631" t="s">
        <v>555</v>
      </c>
      <c r="C289" s="632" t="s">
        <v>568</v>
      </c>
      <c r="D289" s="633" t="s">
        <v>1702</v>
      </c>
      <c r="E289" s="632" t="s">
        <v>580</v>
      </c>
      <c r="F289" s="633" t="s">
        <v>1706</v>
      </c>
      <c r="G289" s="632" t="s">
        <v>843</v>
      </c>
      <c r="H289" s="632" t="s">
        <v>861</v>
      </c>
      <c r="I289" s="632" t="s">
        <v>862</v>
      </c>
      <c r="J289" s="632" t="s">
        <v>863</v>
      </c>
      <c r="K289" s="632" t="s">
        <v>864</v>
      </c>
      <c r="L289" s="634">
        <v>113.30910227103412</v>
      </c>
      <c r="M289" s="634">
        <v>1</v>
      </c>
      <c r="N289" s="635">
        <v>113.30910227103412</v>
      </c>
    </row>
    <row r="290" spans="1:14" ht="14.4" customHeight="1" x14ac:dyDescent="0.3">
      <c r="A290" s="630" t="s">
        <v>554</v>
      </c>
      <c r="B290" s="631" t="s">
        <v>555</v>
      </c>
      <c r="C290" s="632" t="s">
        <v>568</v>
      </c>
      <c r="D290" s="633" t="s">
        <v>1702</v>
      </c>
      <c r="E290" s="632" t="s">
        <v>580</v>
      </c>
      <c r="F290" s="633" t="s">
        <v>1706</v>
      </c>
      <c r="G290" s="632" t="s">
        <v>843</v>
      </c>
      <c r="H290" s="632" t="s">
        <v>1304</v>
      </c>
      <c r="I290" s="632" t="s">
        <v>1305</v>
      </c>
      <c r="J290" s="632" t="s">
        <v>871</v>
      </c>
      <c r="K290" s="632" t="s">
        <v>1306</v>
      </c>
      <c r="L290" s="634">
        <v>122.96990426492701</v>
      </c>
      <c r="M290" s="634">
        <v>2</v>
      </c>
      <c r="N290" s="635">
        <v>245.93980852985402</v>
      </c>
    </row>
    <row r="291" spans="1:14" ht="14.4" customHeight="1" x14ac:dyDescent="0.3">
      <c r="A291" s="630" t="s">
        <v>554</v>
      </c>
      <c r="B291" s="631" t="s">
        <v>555</v>
      </c>
      <c r="C291" s="632" t="s">
        <v>568</v>
      </c>
      <c r="D291" s="633" t="s">
        <v>1702</v>
      </c>
      <c r="E291" s="632" t="s">
        <v>580</v>
      </c>
      <c r="F291" s="633" t="s">
        <v>1706</v>
      </c>
      <c r="G291" s="632" t="s">
        <v>843</v>
      </c>
      <c r="H291" s="632" t="s">
        <v>1307</v>
      </c>
      <c r="I291" s="632" t="s">
        <v>1308</v>
      </c>
      <c r="J291" s="632" t="s">
        <v>1309</v>
      </c>
      <c r="K291" s="632" t="s">
        <v>884</v>
      </c>
      <c r="L291" s="634">
        <v>108.91968572293338</v>
      </c>
      <c r="M291" s="634">
        <v>1</v>
      </c>
      <c r="N291" s="635">
        <v>108.91968572293338</v>
      </c>
    </row>
    <row r="292" spans="1:14" ht="14.4" customHeight="1" x14ac:dyDescent="0.3">
      <c r="A292" s="630" t="s">
        <v>554</v>
      </c>
      <c r="B292" s="631" t="s">
        <v>555</v>
      </c>
      <c r="C292" s="632" t="s">
        <v>568</v>
      </c>
      <c r="D292" s="633" t="s">
        <v>1702</v>
      </c>
      <c r="E292" s="632" t="s">
        <v>580</v>
      </c>
      <c r="F292" s="633" t="s">
        <v>1706</v>
      </c>
      <c r="G292" s="632" t="s">
        <v>843</v>
      </c>
      <c r="H292" s="632" t="s">
        <v>1310</v>
      </c>
      <c r="I292" s="632" t="s">
        <v>1310</v>
      </c>
      <c r="J292" s="632" t="s">
        <v>1311</v>
      </c>
      <c r="K292" s="632" t="s">
        <v>1312</v>
      </c>
      <c r="L292" s="634">
        <v>122.03</v>
      </c>
      <c r="M292" s="634">
        <v>1</v>
      </c>
      <c r="N292" s="635">
        <v>122.03</v>
      </c>
    </row>
    <row r="293" spans="1:14" ht="14.4" customHeight="1" x14ac:dyDescent="0.3">
      <c r="A293" s="630" t="s">
        <v>554</v>
      </c>
      <c r="B293" s="631" t="s">
        <v>555</v>
      </c>
      <c r="C293" s="632" t="s">
        <v>568</v>
      </c>
      <c r="D293" s="633" t="s">
        <v>1702</v>
      </c>
      <c r="E293" s="632" t="s">
        <v>580</v>
      </c>
      <c r="F293" s="633" t="s">
        <v>1706</v>
      </c>
      <c r="G293" s="632" t="s">
        <v>843</v>
      </c>
      <c r="H293" s="632" t="s">
        <v>877</v>
      </c>
      <c r="I293" s="632" t="s">
        <v>878</v>
      </c>
      <c r="J293" s="632" t="s">
        <v>879</v>
      </c>
      <c r="K293" s="632" t="s">
        <v>880</v>
      </c>
      <c r="L293" s="634">
        <v>337.8</v>
      </c>
      <c r="M293" s="634">
        <v>1</v>
      </c>
      <c r="N293" s="635">
        <v>337.8</v>
      </c>
    </row>
    <row r="294" spans="1:14" ht="14.4" customHeight="1" x14ac:dyDescent="0.3">
      <c r="A294" s="630" t="s">
        <v>554</v>
      </c>
      <c r="B294" s="631" t="s">
        <v>555</v>
      </c>
      <c r="C294" s="632" t="s">
        <v>568</v>
      </c>
      <c r="D294" s="633" t="s">
        <v>1702</v>
      </c>
      <c r="E294" s="632" t="s">
        <v>580</v>
      </c>
      <c r="F294" s="633" t="s">
        <v>1706</v>
      </c>
      <c r="G294" s="632" t="s">
        <v>843</v>
      </c>
      <c r="H294" s="632" t="s">
        <v>889</v>
      </c>
      <c r="I294" s="632" t="s">
        <v>890</v>
      </c>
      <c r="J294" s="632" t="s">
        <v>891</v>
      </c>
      <c r="K294" s="632" t="s">
        <v>892</v>
      </c>
      <c r="L294" s="634">
        <v>71.519656406480266</v>
      </c>
      <c r="M294" s="634">
        <v>4</v>
      </c>
      <c r="N294" s="635">
        <v>286.07862562592106</v>
      </c>
    </row>
    <row r="295" spans="1:14" ht="14.4" customHeight="1" x14ac:dyDescent="0.3">
      <c r="A295" s="630" t="s">
        <v>554</v>
      </c>
      <c r="B295" s="631" t="s">
        <v>555</v>
      </c>
      <c r="C295" s="632" t="s">
        <v>568</v>
      </c>
      <c r="D295" s="633" t="s">
        <v>1702</v>
      </c>
      <c r="E295" s="632" t="s">
        <v>580</v>
      </c>
      <c r="F295" s="633" t="s">
        <v>1706</v>
      </c>
      <c r="G295" s="632" t="s">
        <v>843</v>
      </c>
      <c r="H295" s="632" t="s">
        <v>1313</v>
      </c>
      <c r="I295" s="632" t="s">
        <v>1314</v>
      </c>
      <c r="J295" s="632" t="s">
        <v>1315</v>
      </c>
      <c r="K295" s="632" t="s">
        <v>1316</v>
      </c>
      <c r="L295" s="634">
        <v>26.110081261162421</v>
      </c>
      <c r="M295" s="634">
        <v>1</v>
      </c>
      <c r="N295" s="635">
        <v>26.110081261162421</v>
      </c>
    </row>
    <row r="296" spans="1:14" ht="14.4" customHeight="1" x14ac:dyDescent="0.3">
      <c r="A296" s="630" t="s">
        <v>554</v>
      </c>
      <c r="B296" s="631" t="s">
        <v>555</v>
      </c>
      <c r="C296" s="632" t="s">
        <v>568</v>
      </c>
      <c r="D296" s="633" t="s">
        <v>1702</v>
      </c>
      <c r="E296" s="632" t="s">
        <v>580</v>
      </c>
      <c r="F296" s="633" t="s">
        <v>1706</v>
      </c>
      <c r="G296" s="632" t="s">
        <v>843</v>
      </c>
      <c r="H296" s="632" t="s">
        <v>1317</v>
      </c>
      <c r="I296" s="632" t="s">
        <v>1318</v>
      </c>
      <c r="J296" s="632" t="s">
        <v>1319</v>
      </c>
      <c r="K296" s="632" t="s">
        <v>1320</v>
      </c>
      <c r="L296" s="634">
        <v>472.4799999999999</v>
      </c>
      <c r="M296" s="634">
        <v>1</v>
      </c>
      <c r="N296" s="635">
        <v>472.4799999999999</v>
      </c>
    </row>
    <row r="297" spans="1:14" ht="14.4" customHeight="1" x14ac:dyDescent="0.3">
      <c r="A297" s="630" t="s">
        <v>554</v>
      </c>
      <c r="B297" s="631" t="s">
        <v>555</v>
      </c>
      <c r="C297" s="632" t="s">
        <v>568</v>
      </c>
      <c r="D297" s="633" t="s">
        <v>1702</v>
      </c>
      <c r="E297" s="632" t="s">
        <v>580</v>
      </c>
      <c r="F297" s="633" t="s">
        <v>1706</v>
      </c>
      <c r="G297" s="632" t="s">
        <v>843</v>
      </c>
      <c r="H297" s="632" t="s">
        <v>915</v>
      </c>
      <c r="I297" s="632" t="s">
        <v>916</v>
      </c>
      <c r="J297" s="632" t="s">
        <v>852</v>
      </c>
      <c r="K297" s="632" t="s">
        <v>917</v>
      </c>
      <c r="L297" s="634">
        <v>356.49980705055742</v>
      </c>
      <c r="M297" s="634">
        <v>4</v>
      </c>
      <c r="N297" s="635">
        <v>1425.9992282022297</v>
      </c>
    </row>
    <row r="298" spans="1:14" ht="14.4" customHeight="1" x14ac:dyDescent="0.3">
      <c r="A298" s="630" t="s">
        <v>554</v>
      </c>
      <c r="B298" s="631" t="s">
        <v>555</v>
      </c>
      <c r="C298" s="632" t="s">
        <v>568</v>
      </c>
      <c r="D298" s="633" t="s">
        <v>1702</v>
      </c>
      <c r="E298" s="632" t="s">
        <v>580</v>
      </c>
      <c r="F298" s="633" t="s">
        <v>1706</v>
      </c>
      <c r="G298" s="632" t="s">
        <v>843</v>
      </c>
      <c r="H298" s="632" t="s">
        <v>918</v>
      </c>
      <c r="I298" s="632" t="s">
        <v>919</v>
      </c>
      <c r="J298" s="632" t="s">
        <v>852</v>
      </c>
      <c r="K298" s="632" t="s">
        <v>920</v>
      </c>
      <c r="L298" s="634">
        <v>413.99996584567583</v>
      </c>
      <c r="M298" s="634">
        <v>21</v>
      </c>
      <c r="N298" s="635">
        <v>8693.9992827591923</v>
      </c>
    </row>
    <row r="299" spans="1:14" ht="14.4" customHeight="1" x14ac:dyDescent="0.3">
      <c r="A299" s="630" t="s">
        <v>554</v>
      </c>
      <c r="B299" s="631" t="s">
        <v>555</v>
      </c>
      <c r="C299" s="632" t="s">
        <v>568</v>
      </c>
      <c r="D299" s="633" t="s">
        <v>1702</v>
      </c>
      <c r="E299" s="632" t="s">
        <v>580</v>
      </c>
      <c r="F299" s="633" t="s">
        <v>1706</v>
      </c>
      <c r="G299" s="632" t="s">
        <v>843</v>
      </c>
      <c r="H299" s="632" t="s">
        <v>1321</v>
      </c>
      <c r="I299" s="632" t="s">
        <v>1322</v>
      </c>
      <c r="J299" s="632" t="s">
        <v>895</v>
      </c>
      <c r="K299" s="632" t="s">
        <v>1323</v>
      </c>
      <c r="L299" s="634">
        <v>62.010000000000019</v>
      </c>
      <c r="M299" s="634">
        <v>1</v>
      </c>
      <c r="N299" s="635">
        <v>62.010000000000019</v>
      </c>
    </row>
    <row r="300" spans="1:14" ht="14.4" customHeight="1" x14ac:dyDescent="0.3">
      <c r="A300" s="630" t="s">
        <v>554</v>
      </c>
      <c r="B300" s="631" t="s">
        <v>555</v>
      </c>
      <c r="C300" s="632" t="s">
        <v>568</v>
      </c>
      <c r="D300" s="633" t="s">
        <v>1702</v>
      </c>
      <c r="E300" s="632" t="s">
        <v>928</v>
      </c>
      <c r="F300" s="633" t="s">
        <v>1707</v>
      </c>
      <c r="G300" s="632" t="s">
        <v>588</v>
      </c>
      <c r="H300" s="632" t="s">
        <v>929</v>
      </c>
      <c r="I300" s="632" t="s">
        <v>929</v>
      </c>
      <c r="J300" s="632" t="s">
        <v>930</v>
      </c>
      <c r="K300" s="632" t="s">
        <v>931</v>
      </c>
      <c r="L300" s="634">
        <v>72.840000000000018</v>
      </c>
      <c r="M300" s="634">
        <v>3.6</v>
      </c>
      <c r="N300" s="635">
        <v>262.22400000000005</v>
      </c>
    </row>
    <row r="301" spans="1:14" ht="14.4" customHeight="1" x14ac:dyDescent="0.3">
      <c r="A301" s="630" t="s">
        <v>554</v>
      </c>
      <c r="B301" s="631" t="s">
        <v>555</v>
      </c>
      <c r="C301" s="632" t="s">
        <v>568</v>
      </c>
      <c r="D301" s="633" t="s">
        <v>1702</v>
      </c>
      <c r="E301" s="632" t="s">
        <v>928</v>
      </c>
      <c r="F301" s="633" t="s">
        <v>1707</v>
      </c>
      <c r="G301" s="632" t="s">
        <v>588</v>
      </c>
      <c r="H301" s="632" t="s">
        <v>1324</v>
      </c>
      <c r="I301" s="632" t="s">
        <v>1325</v>
      </c>
      <c r="J301" s="632" t="s">
        <v>1326</v>
      </c>
      <c r="K301" s="632" t="s">
        <v>1327</v>
      </c>
      <c r="L301" s="634">
        <v>39.430000000000007</v>
      </c>
      <c r="M301" s="634">
        <v>2</v>
      </c>
      <c r="N301" s="635">
        <v>78.860000000000014</v>
      </c>
    </row>
    <row r="302" spans="1:14" ht="14.4" customHeight="1" x14ac:dyDescent="0.3">
      <c r="A302" s="630" t="s">
        <v>554</v>
      </c>
      <c r="B302" s="631" t="s">
        <v>555</v>
      </c>
      <c r="C302" s="632" t="s">
        <v>568</v>
      </c>
      <c r="D302" s="633" t="s">
        <v>1702</v>
      </c>
      <c r="E302" s="632" t="s">
        <v>928</v>
      </c>
      <c r="F302" s="633" t="s">
        <v>1707</v>
      </c>
      <c r="G302" s="632" t="s">
        <v>588</v>
      </c>
      <c r="H302" s="632" t="s">
        <v>1328</v>
      </c>
      <c r="I302" s="632" t="s">
        <v>1329</v>
      </c>
      <c r="J302" s="632" t="s">
        <v>1330</v>
      </c>
      <c r="K302" s="632" t="s">
        <v>1331</v>
      </c>
      <c r="L302" s="634">
        <v>12139.38</v>
      </c>
      <c r="M302" s="634">
        <v>0.7</v>
      </c>
      <c r="N302" s="635">
        <v>8497.5659999999989</v>
      </c>
    </row>
    <row r="303" spans="1:14" ht="14.4" customHeight="1" x14ac:dyDescent="0.3">
      <c r="A303" s="630" t="s">
        <v>554</v>
      </c>
      <c r="B303" s="631" t="s">
        <v>555</v>
      </c>
      <c r="C303" s="632" t="s">
        <v>568</v>
      </c>
      <c r="D303" s="633" t="s">
        <v>1702</v>
      </c>
      <c r="E303" s="632" t="s">
        <v>928</v>
      </c>
      <c r="F303" s="633" t="s">
        <v>1707</v>
      </c>
      <c r="G303" s="632" t="s">
        <v>588</v>
      </c>
      <c r="H303" s="632" t="s">
        <v>932</v>
      </c>
      <c r="I303" s="632" t="s">
        <v>933</v>
      </c>
      <c r="J303" s="632" t="s">
        <v>934</v>
      </c>
      <c r="K303" s="632" t="s">
        <v>935</v>
      </c>
      <c r="L303" s="634">
        <v>33.392500000000005</v>
      </c>
      <c r="M303" s="634">
        <v>4</v>
      </c>
      <c r="N303" s="635">
        <v>133.57000000000002</v>
      </c>
    </row>
    <row r="304" spans="1:14" ht="14.4" customHeight="1" x14ac:dyDescent="0.3">
      <c r="A304" s="630" t="s">
        <v>554</v>
      </c>
      <c r="B304" s="631" t="s">
        <v>555</v>
      </c>
      <c r="C304" s="632" t="s">
        <v>568</v>
      </c>
      <c r="D304" s="633" t="s">
        <v>1702</v>
      </c>
      <c r="E304" s="632" t="s">
        <v>928</v>
      </c>
      <c r="F304" s="633" t="s">
        <v>1707</v>
      </c>
      <c r="G304" s="632" t="s">
        <v>588</v>
      </c>
      <c r="H304" s="632" t="s">
        <v>1332</v>
      </c>
      <c r="I304" s="632" t="s">
        <v>1333</v>
      </c>
      <c r="J304" s="632" t="s">
        <v>1334</v>
      </c>
      <c r="K304" s="632" t="s">
        <v>1335</v>
      </c>
      <c r="L304" s="634">
        <v>428.73149999999998</v>
      </c>
      <c r="M304" s="634">
        <v>3.8999999999999995</v>
      </c>
      <c r="N304" s="635">
        <v>1672.0528499999998</v>
      </c>
    </row>
    <row r="305" spans="1:14" ht="14.4" customHeight="1" x14ac:dyDescent="0.3">
      <c r="A305" s="630" t="s">
        <v>554</v>
      </c>
      <c r="B305" s="631" t="s">
        <v>555</v>
      </c>
      <c r="C305" s="632" t="s">
        <v>568</v>
      </c>
      <c r="D305" s="633" t="s">
        <v>1702</v>
      </c>
      <c r="E305" s="632" t="s">
        <v>928</v>
      </c>
      <c r="F305" s="633" t="s">
        <v>1707</v>
      </c>
      <c r="G305" s="632" t="s">
        <v>588</v>
      </c>
      <c r="H305" s="632" t="s">
        <v>1336</v>
      </c>
      <c r="I305" s="632" t="s">
        <v>1337</v>
      </c>
      <c r="J305" s="632" t="s">
        <v>1338</v>
      </c>
      <c r="K305" s="632" t="s">
        <v>1339</v>
      </c>
      <c r="L305" s="634">
        <v>1113.4046142761285</v>
      </c>
      <c r="M305" s="634">
        <v>7.166666666666667</v>
      </c>
      <c r="N305" s="635">
        <v>7979.3997356455884</v>
      </c>
    </row>
    <row r="306" spans="1:14" ht="14.4" customHeight="1" x14ac:dyDescent="0.3">
      <c r="A306" s="630" t="s">
        <v>554</v>
      </c>
      <c r="B306" s="631" t="s">
        <v>555</v>
      </c>
      <c r="C306" s="632" t="s">
        <v>568</v>
      </c>
      <c r="D306" s="633" t="s">
        <v>1702</v>
      </c>
      <c r="E306" s="632" t="s">
        <v>928</v>
      </c>
      <c r="F306" s="633" t="s">
        <v>1707</v>
      </c>
      <c r="G306" s="632" t="s">
        <v>588</v>
      </c>
      <c r="H306" s="632" t="s">
        <v>1340</v>
      </c>
      <c r="I306" s="632" t="s">
        <v>1341</v>
      </c>
      <c r="J306" s="632" t="s">
        <v>1342</v>
      </c>
      <c r="K306" s="632" t="s">
        <v>968</v>
      </c>
      <c r="L306" s="634">
        <v>2899.21</v>
      </c>
      <c r="M306" s="634">
        <v>4.2</v>
      </c>
      <c r="N306" s="635">
        <v>12176.682000000001</v>
      </c>
    </row>
    <row r="307" spans="1:14" ht="14.4" customHeight="1" x14ac:dyDescent="0.3">
      <c r="A307" s="630" t="s">
        <v>554</v>
      </c>
      <c r="B307" s="631" t="s">
        <v>555</v>
      </c>
      <c r="C307" s="632" t="s">
        <v>568</v>
      </c>
      <c r="D307" s="633" t="s">
        <v>1702</v>
      </c>
      <c r="E307" s="632" t="s">
        <v>928</v>
      </c>
      <c r="F307" s="633" t="s">
        <v>1707</v>
      </c>
      <c r="G307" s="632" t="s">
        <v>588</v>
      </c>
      <c r="H307" s="632" t="s">
        <v>1343</v>
      </c>
      <c r="I307" s="632" t="s">
        <v>1344</v>
      </c>
      <c r="J307" s="632" t="s">
        <v>1345</v>
      </c>
      <c r="K307" s="632" t="s">
        <v>1346</v>
      </c>
      <c r="L307" s="634">
        <v>81.100017919550368</v>
      </c>
      <c r="M307" s="634">
        <v>54</v>
      </c>
      <c r="N307" s="635">
        <v>4379.4009676557198</v>
      </c>
    </row>
    <row r="308" spans="1:14" ht="14.4" customHeight="1" x14ac:dyDescent="0.3">
      <c r="A308" s="630" t="s">
        <v>554</v>
      </c>
      <c r="B308" s="631" t="s">
        <v>555</v>
      </c>
      <c r="C308" s="632" t="s">
        <v>568</v>
      </c>
      <c r="D308" s="633" t="s">
        <v>1702</v>
      </c>
      <c r="E308" s="632" t="s">
        <v>928</v>
      </c>
      <c r="F308" s="633" t="s">
        <v>1707</v>
      </c>
      <c r="G308" s="632" t="s">
        <v>588</v>
      </c>
      <c r="H308" s="632" t="s">
        <v>936</v>
      </c>
      <c r="I308" s="632" t="s">
        <v>937</v>
      </c>
      <c r="J308" s="632" t="s">
        <v>938</v>
      </c>
      <c r="K308" s="632" t="s">
        <v>939</v>
      </c>
      <c r="L308" s="634">
        <v>517.50006736976968</v>
      </c>
      <c r="M308" s="634">
        <v>35.499999999999993</v>
      </c>
      <c r="N308" s="635">
        <v>18371.252391626818</v>
      </c>
    </row>
    <row r="309" spans="1:14" ht="14.4" customHeight="1" x14ac:dyDescent="0.3">
      <c r="A309" s="630" t="s">
        <v>554</v>
      </c>
      <c r="B309" s="631" t="s">
        <v>555</v>
      </c>
      <c r="C309" s="632" t="s">
        <v>568</v>
      </c>
      <c r="D309" s="633" t="s">
        <v>1702</v>
      </c>
      <c r="E309" s="632" t="s">
        <v>928</v>
      </c>
      <c r="F309" s="633" t="s">
        <v>1707</v>
      </c>
      <c r="G309" s="632" t="s">
        <v>588</v>
      </c>
      <c r="H309" s="632" t="s">
        <v>1347</v>
      </c>
      <c r="I309" s="632" t="s">
        <v>1348</v>
      </c>
      <c r="J309" s="632" t="s">
        <v>1330</v>
      </c>
      <c r="K309" s="632" t="s">
        <v>1349</v>
      </c>
      <c r="L309" s="634">
        <v>12925.86</v>
      </c>
      <c r="M309" s="634">
        <v>3</v>
      </c>
      <c r="N309" s="635">
        <v>38777.58</v>
      </c>
    </row>
    <row r="310" spans="1:14" ht="14.4" customHeight="1" x14ac:dyDescent="0.3">
      <c r="A310" s="630" t="s">
        <v>554</v>
      </c>
      <c r="B310" s="631" t="s">
        <v>555</v>
      </c>
      <c r="C310" s="632" t="s">
        <v>568</v>
      </c>
      <c r="D310" s="633" t="s">
        <v>1702</v>
      </c>
      <c r="E310" s="632" t="s">
        <v>928</v>
      </c>
      <c r="F310" s="633" t="s">
        <v>1707</v>
      </c>
      <c r="G310" s="632" t="s">
        <v>588</v>
      </c>
      <c r="H310" s="632" t="s">
        <v>940</v>
      </c>
      <c r="I310" s="632" t="s">
        <v>940</v>
      </c>
      <c r="J310" s="632" t="s">
        <v>941</v>
      </c>
      <c r="K310" s="632" t="s">
        <v>942</v>
      </c>
      <c r="L310" s="634">
        <v>814.62886189211713</v>
      </c>
      <c r="M310" s="634">
        <v>3.6</v>
      </c>
      <c r="N310" s="635">
        <v>2932.6639028116219</v>
      </c>
    </row>
    <row r="311" spans="1:14" ht="14.4" customHeight="1" x14ac:dyDescent="0.3">
      <c r="A311" s="630" t="s">
        <v>554</v>
      </c>
      <c r="B311" s="631" t="s">
        <v>555</v>
      </c>
      <c r="C311" s="632" t="s">
        <v>568</v>
      </c>
      <c r="D311" s="633" t="s">
        <v>1702</v>
      </c>
      <c r="E311" s="632" t="s">
        <v>928</v>
      </c>
      <c r="F311" s="633" t="s">
        <v>1707</v>
      </c>
      <c r="G311" s="632" t="s">
        <v>588</v>
      </c>
      <c r="H311" s="632" t="s">
        <v>943</v>
      </c>
      <c r="I311" s="632" t="s">
        <v>943</v>
      </c>
      <c r="J311" s="632" t="s">
        <v>944</v>
      </c>
      <c r="K311" s="632" t="s">
        <v>945</v>
      </c>
      <c r="L311" s="634">
        <v>1851.5</v>
      </c>
      <c r="M311" s="634">
        <v>2.1</v>
      </c>
      <c r="N311" s="635">
        <v>3888.15</v>
      </c>
    </row>
    <row r="312" spans="1:14" ht="14.4" customHeight="1" x14ac:dyDescent="0.3">
      <c r="A312" s="630" t="s">
        <v>554</v>
      </c>
      <c r="B312" s="631" t="s">
        <v>555</v>
      </c>
      <c r="C312" s="632" t="s">
        <v>568</v>
      </c>
      <c r="D312" s="633" t="s">
        <v>1702</v>
      </c>
      <c r="E312" s="632" t="s">
        <v>928</v>
      </c>
      <c r="F312" s="633" t="s">
        <v>1707</v>
      </c>
      <c r="G312" s="632" t="s">
        <v>588</v>
      </c>
      <c r="H312" s="632" t="s">
        <v>1350</v>
      </c>
      <c r="I312" s="632" t="s">
        <v>1350</v>
      </c>
      <c r="J312" s="632" t="s">
        <v>1351</v>
      </c>
      <c r="K312" s="632" t="s">
        <v>1352</v>
      </c>
      <c r="L312" s="634">
        <v>920.00000000000011</v>
      </c>
      <c r="M312" s="634">
        <v>3.8</v>
      </c>
      <c r="N312" s="635">
        <v>3496.0000000000005</v>
      </c>
    </row>
    <row r="313" spans="1:14" ht="14.4" customHeight="1" x14ac:dyDescent="0.3">
      <c r="A313" s="630" t="s">
        <v>554</v>
      </c>
      <c r="B313" s="631" t="s">
        <v>555</v>
      </c>
      <c r="C313" s="632" t="s">
        <v>568</v>
      </c>
      <c r="D313" s="633" t="s">
        <v>1702</v>
      </c>
      <c r="E313" s="632" t="s">
        <v>928</v>
      </c>
      <c r="F313" s="633" t="s">
        <v>1707</v>
      </c>
      <c r="G313" s="632" t="s">
        <v>588</v>
      </c>
      <c r="H313" s="632" t="s">
        <v>1353</v>
      </c>
      <c r="I313" s="632" t="s">
        <v>1353</v>
      </c>
      <c r="J313" s="632" t="s">
        <v>1354</v>
      </c>
      <c r="K313" s="632" t="s">
        <v>1355</v>
      </c>
      <c r="L313" s="634">
        <v>12339.570574535159</v>
      </c>
      <c r="M313" s="634">
        <v>1.5</v>
      </c>
      <c r="N313" s="635">
        <v>18509.355861802738</v>
      </c>
    </row>
    <row r="314" spans="1:14" ht="14.4" customHeight="1" x14ac:dyDescent="0.3">
      <c r="A314" s="630" t="s">
        <v>554</v>
      </c>
      <c r="B314" s="631" t="s">
        <v>555</v>
      </c>
      <c r="C314" s="632" t="s">
        <v>568</v>
      </c>
      <c r="D314" s="633" t="s">
        <v>1702</v>
      </c>
      <c r="E314" s="632" t="s">
        <v>928</v>
      </c>
      <c r="F314" s="633" t="s">
        <v>1707</v>
      </c>
      <c r="G314" s="632" t="s">
        <v>843</v>
      </c>
      <c r="H314" s="632" t="s">
        <v>950</v>
      </c>
      <c r="I314" s="632" t="s">
        <v>951</v>
      </c>
      <c r="J314" s="632" t="s">
        <v>952</v>
      </c>
      <c r="K314" s="632" t="s">
        <v>953</v>
      </c>
      <c r="L314" s="634">
        <v>168.22499999999997</v>
      </c>
      <c r="M314" s="634">
        <v>2</v>
      </c>
      <c r="N314" s="635">
        <v>336.44999999999993</v>
      </c>
    </row>
    <row r="315" spans="1:14" ht="14.4" customHeight="1" x14ac:dyDescent="0.3">
      <c r="A315" s="630" t="s">
        <v>554</v>
      </c>
      <c r="B315" s="631" t="s">
        <v>555</v>
      </c>
      <c r="C315" s="632" t="s">
        <v>568</v>
      </c>
      <c r="D315" s="633" t="s">
        <v>1702</v>
      </c>
      <c r="E315" s="632" t="s">
        <v>928</v>
      </c>
      <c r="F315" s="633" t="s">
        <v>1707</v>
      </c>
      <c r="G315" s="632" t="s">
        <v>843</v>
      </c>
      <c r="H315" s="632" t="s">
        <v>954</v>
      </c>
      <c r="I315" s="632" t="s">
        <v>955</v>
      </c>
      <c r="J315" s="632" t="s">
        <v>956</v>
      </c>
      <c r="K315" s="632" t="s">
        <v>957</v>
      </c>
      <c r="L315" s="634">
        <v>88.59999296204019</v>
      </c>
      <c r="M315" s="634">
        <v>149</v>
      </c>
      <c r="N315" s="635">
        <v>13201.398951343988</v>
      </c>
    </row>
    <row r="316" spans="1:14" ht="14.4" customHeight="1" x14ac:dyDescent="0.3">
      <c r="A316" s="630" t="s">
        <v>554</v>
      </c>
      <c r="B316" s="631" t="s">
        <v>555</v>
      </c>
      <c r="C316" s="632" t="s">
        <v>568</v>
      </c>
      <c r="D316" s="633" t="s">
        <v>1702</v>
      </c>
      <c r="E316" s="632" t="s">
        <v>928</v>
      </c>
      <c r="F316" s="633" t="s">
        <v>1707</v>
      </c>
      <c r="G316" s="632" t="s">
        <v>843</v>
      </c>
      <c r="H316" s="632" t="s">
        <v>958</v>
      </c>
      <c r="I316" s="632" t="s">
        <v>959</v>
      </c>
      <c r="J316" s="632" t="s">
        <v>960</v>
      </c>
      <c r="K316" s="632" t="s">
        <v>961</v>
      </c>
      <c r="L316" s="634">
        <v>138.08999999999995</v>
      </c>
      <c r="M316" s="634">
        <v>1</v>
      </c>
      <c r="N316" s="635">
        <v>138.08999999999995</v>
      </c>
    </row>
    <row r="317" spans="1:14" ht="14.4" customHeight="1" x14ac:dyDescent="0.3">
      <c r="A317" s="630" t="s">
        <v>554</v>
      </c>
      <c r="B317" s="631" t="s">
        <v>555</v>
      </c>
      <c r="C317" s="632" t="s">
        <v>568</v>
      </c>
      <c r="D317" s="633" t="s">
        <v>1702</v>
      </c>
      <c r="E317" s="632" t="s">
        <v>928</v>
      </c>
      <c r="F317" s="633" t="s">
        <v>1707</v>
      </c>
      <c r="G317" s="632" t="s">
        <v>843</v>
      </c>
      <c r="H317" s="632" t="s">
        <v>962</v>
      </c>
      <c r="I317" s="632" t="s">
        <v>963</v>
      </c>
      <c r="J317" s="632" t="s">
        <v>964</v>
      </c>
      <c r="K317" s="632" t="s">
        <v>961</v>
      </c>
      <c r="L317" s="634">
        <v>57.369993006583258</v>
      </c>
      <c r="M317" s="634">
        <v>6</v>
      </c>
      <c r="N317" s="635">
        <v>344.21995803949955</v>
      </c>
    </row>
    <row r="318" spans="1:14" ht="14.4" customHeight="1" x14ac:dyDescent="0.3">
      <c r="A318" s="630" t="s">
        <v>554</v>
      </c>
      <c r="B318" s="631" t="s">
        <v>555</v>
      </c>
      <c r="C318" s="632" t="s">
        <v>568</v>
      </c>
      <c r="D318" s="633" t="s">
        <v>1702</v>
      </c>
      <c r="E318" s="632" t="s">
        <v>928</v>
      </c>
      <c r="F318" s="633" t="s">
        <v>1707</v>
      </c>
      <c r="G318" s="632" t="s">
        <v>843</v>
      </c>
      <c r="H318" s="632" t="s">
        <v>1356</v>
      </c>
      <c r="I318" s="632" t="s">
        <v>1357</v>
      </c>
      <c r="J318" s="632" t="s">
        <v>1358</v>
      </c>
      <c r="K318" s="632" t="s">
        <v>1173</v>
      </c>
      <c r="L318" s="634">
        <v>74.699998333840099</v>
      </c>
      <c r="M318" s="634">
        <v>12</v>
      </c>
      <c r="N318" s="635">
        <v>896.39998000608125</v>
      </c>
    </row>
    <row r="319" spans="1:14" ht="14.4" customHeight="1" x14ac:dyDescent="0.3">
      <c r="A319" s="630" t="s">
        <v>554</v>
      </c>
      <c r="B319" s="631" t="s">
        <v>555</v>
      </c>
      <c r="C319" s="632" t="s">
        <v>568</v>
      </c>
      <c r="D319" s="633" t="s">
        <v>1702</v>
      </c>
      <c r="E319" s="632" t="s">
        <v>928</v>
      </c>
      <c r="F319" s="633" t="s">
        <v>1707</v>
      </c>
      <c r="G319" s="632" t="s">
        <v>843</v>
      </c>
      <c r="H319" s="632" t="s">
        <v>969</v>
      </c>
      <c r="I319" s="632" t="s">
        <v>970</v>
      </c>
      <c r="J319" s="632" t="s">
        <v>971</v>
      </c>
      <c r="K319" s="632" t="s">
        <v>972</v>
      </c>
      <c r="L319" s="634">
        <v>91.999975033184214</v>
      </c>
      <c r="M319" s="634">
        <v>75.200000000000031</v>
      </c>
      <c r="N319" s="635">
        <v>6918.3981224954559</v>
      </c>
    </row>
    <row r="320" spans="1:14" ht="14.4" customHeight="1" x14ac:dyDescent="0.3">
      <c r="A320" s="630" t="s">
        <v>554</v>
      </c>
      <c r="B320" s="631" t="s">
        <v>555</v>
      </c>
      <c r="C320" s="632" t="s">
        <v>568</v>
      </c>
      <c r="D320" s="633" t="s">
        <v>1702</v>
      </c>
      <c r="E320" s="632" t="s">
        <v>928</v>
      </c>
      <c r="F320" s="633" t="s">
        <v>1707</v>
      </c>
      <c r="G320" s="632" t="s">
        <v>843</v>
      </c>
      <c r="H320" s="632" t="s">
        <v>973</v>
      </c>
      <c r="I320" s="632" t="s">
        <v>974</v>
      </c>
      <c r="J320" s="632" t="s">
        <v>975</v>
      </c>
      <c r="K320" s="632" t="s">
        <v>976</v>
      </c>
      <c r="L320" s="634">
        <v>75.223320570619251</v>
      </c>
      <c r="M320" s="634">
        <v>507</v>
      </c>
      <c r="N320" s="635">
        <v>38138.223529303963</v>
      </c>
    </row>
    <row r="321" spans="1:14" ht="14.4" customHeight="1" x14ac:dyDescent="0.3">
      <c r="A321" s="630" t="s">
        <v>554</v>
      </c>
      <c r="B321" s="631" t="s">
        <v>555</v>
      </c>
      <c r="C321" s="632" t="s">
        <v>568</v>
      </c>
      <c r="D321" s="633" t="s">
        <v>1702</v>
      </c>
      <c r="E321" s="632" t="s">
        <v>928</v>
      </c>
      <c r="F321" s="633" t="s">
        <v>1707</v>
      </c>
      <c r="G321" s="632" t="s">
        <v>843</v>
      </c>
      <c r="H321" s="632" t="s">
        <v>977</v>
      </c>
      <c r="I321" s="632" t="s">
        <v>978</v>
      </c>
      <c r="J321" s="632" t="s">
        <v>979</v>
      </c>
      <c r="K321" s="632" t="s">
        <v>980</v>
      </c>
      <c r="L321" s="634">
        <v>104.419976743989</v>
      </c>
      <c r="M321" s="634">
        <v>2</v>
      </c>
      <c r="N321" s="635">
        <v>208.83995348797799</v>
      </c>
    </row>
    <row r="322" spans="1:14" ht="14.4" customHeight="1" x14ac:dyDescent="0.3">
      <c r="A322" s="630" t="s">
        <v>554</v>
      </c>
      <c r="B322" s="631" t="s">
        <v>555</v>
      </c>
      <c r="C322" s="632" t="s">
        <v>568</v>
      </c>
      <c r="D322" s="633" t="s">
        <v>1702</v>
      </c>
      <c r="E322" s="632" t="s">
        <v>928</v>
      </c>
      <c r="F322" s="633" t="s">
        <v>1707</v>
      </c>
      <c r="G322" s="632" t="s">
        <v>843</v>
      </c>
      <c r="H322" s="632" t="s">
        <v>981</v>
      </c>
      <c r="I322" s="632" t="s">
        <v>982</v>
      </c>
      <c r="J322" s="632" t="s">
        <v>956</v>
      </c>
      <c r="K322" s="632" t="s">
        <v>983</v>
      </c>
      <c r="L322" s="634">
        <v>73.999999931575047</v>
      </c>
      <c r="M322" s="634">
        <v>105</v>
      </c>
      <c r="N322" s="635">
        <v>7769.9999928153793</v>
      </c>
    </row>
    <row r="323" spans="1:14" ht="14.4" customHeight="1" x14ac:dyDescent="0.3">
      <c r="A323" s="630" t="s">
        <v>554</v>
      </c>
      <c r="B323" s="631" t="s">
        <v>555</v>
      </c>
      <c r="C323" s="632" t="s">
        <v>568</v>
      </c>
      <c r="D323" s="633" t="s">
        <v>1702</v>
      </c>
      <c r="E323" s="632" t="s">
        <v>928</v>
      </c>
      <c r="F323" s="633" t="s">
        <v>1707</v>
      </c>
      <c r="G323" s="632" t="s">
        <v>843</v>
      </c>
      <c r="H323" s="632" t="s">
        <v>984</v>
      </c>
      <c r="I323" s="632" t="s">
        <v>985</v>
      </c>
      <c r="J323" s="632" t="s">
        <v>986</v>
      </c>
      <c r="K323" s="632" t="s">
        <v>987</v>
      </c>
      <c r="L323" s="634">
        <v>59.790000000000006</v>
      </c>
      <c r="M323" s="634">
        <v>81</v>
      </c>
      <c r="N323" s="635">
        <v>4842.9900000000007</v>
      </c>
    </row>
    <row r="324" spans="1:14" ht="14.4" customHeight="1" x14ac:dyDescent="0.3">
      <c r="A324" s="630" t="s">
        <v>554</v>
      </c>
      <c r="B324" s="631" t="s">
        <v>555</v>
      </c>
      <c r="C324" s="632" t="s">
        <v>568</v>
      </c>
      <c r="D324" s="633" t="s">
        <v>1702</v>
      </c>
      <c r="E324" s="632" t="s">
        <v>928</v>
      </c>
      <c r="F324" s="633" t="s">
        <v>1707</v>
      </c>
      <c r="G324" s="632" t="s">
        <v>843</v>
      </c>
      <c r="H324" s="632" t="s">
        <v>1359</v>
      </c>
      <c r="I324" s="632" t="s">
        <v>1360</v>
      </c>
      <c r="J324" s="632" t="s">
        <v>1361</v>
      </c>
      <c r="K324" s="632" t="s">
        <v>1362</v>
      </c>
      <c r="L324" s="634">
        <v>887.27</v>
      </c>
      <c r="M324" s="634">
        <v>1</v>
      </c>
      <c r="N324" s="635">
        <v>887.27</v>
      </c>
    </row>
    <row r="325" spans="1:14" ht="14.4" customHeight="1" x14ac:dyDescent="0.3">
      <c r="A325" s="630" t="s">
        <v>554</v>
      </c>
      <c r="B325" s="631" t="s">
        <v>555</v>
      </c>
      <c r="C325" s="632" t="s">
        <v>568</v>
      </c>
      <c r="D325" s="633" t="s">
        <v>1702</v>
      </c>
      <c r="E325" s="632" t="s">
        <v>988</v>
      </c>
      <c r="F325" s="633" t="s">
        <v>1708</v>
      </c>
      <c r="G325" s="632" t="s">
        <v>588</v>
      </c>
      <c r="H325" s="632" t="s">
        <v>1363</v>
      </c>
      <c r="I325" s="632" t="s">
        <v>1364</v>
      </c>
      <c r="J325" s="632" t="s">
        <v>1365</v>
      </c>
      <c r="K325" s="632" t="s">
        <v>1366</v>
      </c>
      <c r="L325" s="634">
        <v>399.8900000000001</v>
      </c>
      <c r="M325" s="634">
        <v>1</v>
      </c>
      <c r="N325" s="635">
        <v>399.8900000000001</v>
      </c>
    </row>
    <row r="326" spans="1:14" ht="14.4" customHeight="1" x14ac:dyDescent="0.3">
      <c r="A326" s="630" t="s">
        <v>554</v>
      </c>
      <c r="B326" s="631" t="s">
        <v>555</v>
      </c>
      <c r="C326" s="632" t="s">
        <v>568</v>
      </c>
      <c r="D326" s="633" t="s">
        <v>1702</v>
      </c>
      <c r="E326" s="632" t="s">
        <v>988</v>
      </c>
      <c r="F326" s="633" t="s">
        <v>1708</v>
      </c>
      <c r="G326" s="632" t="s">
        <v>588</v>
      </c>
      <c r="H326" s="632" t="s">
        <v>1367</v>
      </c>
      <c r="I326" s="632" t="s">
        <v>1368</v>
      </c>
      <c r="J326" s="632" t="s">
        <v>1369</v>
      </c>
      <c r="K326" s="632" t="s">
        <v>1370</v>
      </c>
      <c r="L326" s="634">
        <v>39.08</v>
      </c>
      <c r="M326" s="634">
        <v>1</v>
      </c>
      <c r="N326" s="635">
        <v>39.08</v>
      </c>
    </row>
    <row r="327" spans="1:14" ht="14.4" customHeight="1" x14ac:dyDescent="0.3">
      <c r="A327" s="630" t="s">
        <v>554</v>
      </c>
      <c r="B327" s="631" t="s">
        <v>555</v>
      </c>
      <c r="C327" s="632" t="s">
        <v>568</v>
      </c>
      <c r="D327" s="633" t="s">
        <v>1702</v>
      </c>
      <c r="E327" s="632" t="s">
        <v>988</v>
      </c>
      <c r="F327" s="633" t="s">
        <v>1708</v>
      </c>
      <c r="G327" s="632" t="s">
        <v>588</v>
      </c>
      <c r="H327" s="632" t="s">
        <v>1371</v>
      </c>
      <c r="I327" s="632" t="s">
        <v>1372</v>
      </c>
      <c r="J327" s="632" t="s">
        <v>1373</v>
      </c>
      <c r="K327" s="632" t="s">
        <v>1374</v>
      </c>
      <c r="L327" s="634">
        <v>242.56</v>
      </c>
      <c r="M327" s="634">
        <v>1</v>
      </c>
      <c r="N327" s="635">
        <v>242.56</v>
      </c>
    </row>
    <row r="328" spans="1:14" ht="14.4" customHeight="1" x14ac:dyDescent="0.3">
      <c r="A328" s="630" t="s">
        <v>554</v>
      </c>
      <c r="B328" s="631" t="s">
        <v>555</v>
      </c>
      <c r="C328" s="632" t="s">
        <v>568</v>
      </c>
      <c r="D328" s="633" t="s">
        <v>1702</v>
      </c>
      <c r="E328" s="632" t="s">
        <v>988</v>
      </c>
      <c r="F328" s="633" t="s">
        <v>1708</v>
      </c>
      <c r="G328" s="632" t="s">
        <v>843</v>
      </c>
      <c r="H328" s="632" t="s">
        <v>1375</v>
      </c>
      <c r="I328" s="632" t="s">
        <v>1376</v>
      </c>
      <c r="J328" s="632" t="s">
        <v>1377</v>
      </c>
      <c r="K328" s="632" t="s">
        <v>1378</v>
      </c>
      <c r="L328" s="634">
        <v>1834.9099999999999</v>
      </c>
      <c r="M328" s="634">
        <v>1</v>
      </c>
      <c r="N328" s="635">
        <v>1834.9099999999999</v>
      </c>
    </row>
    <row r="329" spans="1:14" ht="14.4" customHeight="1" x14ac:dyDescent="0.3">
      <c r="A329" s="630" t="s">
        <v>554</v>
      </c>
      <c r="B329" s="631" t="s">
        <v>555</v>
      </c>
      <c r="C329" s="632" t="s">
        <v>571</v>
      </c>
      <c r="D329" s="633" t="s">
        <v>1703</v>
      </c>
      <c r="E329" s="632" t="s">
        <v>580</v>
      </c>
      <c r="F329" s="633" t="s">
        <v>1706</v>
      </c>
      <c r="G329" s="632" t="s">
        <v>588</v>
      </c>
      <c r="H329" s="632" t="s">
        <v>589</v>
      </c>
      <c r="I329" s="632" t="s">
        <v>590</v>
      </c>
      <c r="J329" s="632" t="s">
        <v>591</v>
      </c>
      <c r="K329" s="632" t="s">
        <v>592</v>
      </c>
      <c r="L329" s="634">
        <v>84.570104286632869</v>
      </c>
      <c r="M329" s="634">
        <v>1</v>
      </c>
      <c r="N329" s="635">
        <v>84.570104286632869</v>
      </c>
    </row>
    <row r="330" spans="1:14" ht="14.4" customHeight="1" x14ac:dyDescent="0.3">
      <c r="A330" s="630" t="s">
        <v>554</v>
      </c>
      <c r="B330" s="631" t="s">
        <v>555</v>
      </c>
      <c r="C330" s="632" t="s">
        <v>571</v>
      </c>
      <c r="D330" s="633" t="s">
        <v>1703</v>
      </c>
      <c r="E330" s="632" t="s">
        <v>580</v>
      </c>
      <c r="F330" s="633" t="s">
        <v>1706</v>
      </c>
      <c r="G330" s="632" t="s">
        <v>588</v>
      </c>
      <c r="H330" s="632" t="s">
        <v>593</v>
      </c>
      <c r="I330" s="632" t="s">
        <v>594</v>
      </c>
      <c r="J330" s="632" t="s">
        <v>595</v>
      </c>
      <c r="K330" s="632" t="s">
        <v>596</v>
      </c>
      <c r="L330" s="634">
        <v>99.722174242454329</v>
      </c>
      <c r="M330" s="634">
        <v>9</v>
      </c>
      <c r="N330" s="635">
        <v>897.49956818208898</v>
      </c>
    </row>
    <row r="331" spans="1:14" ht="14.4" customHeight="1" x14ac:dyDescent="0.3">
      <c r="A331" s="630" t="s">
        <v>554</v>
      </c>
      <c r="B331" s="631" t="s">
        <v>555</v>
      </c>
      <c r="C331" s="632" t="s">
        <v>571</v>
      </c>
      <c r="D331" s="633" t="s">
        <v>1703</v>
      </c>
      <c r="E331" s="632" t="s">
        <v>580</v>
      </c>
      <c r="F331" s="633" t="s">
        <v>1706</v>
      </c>
      <c r="G331" s="632" t="s">
        <v>588</v>
      </c>
      <c r="H331" s="632" t="s">
        <v>1015</v>
      </c>
      <c r="I331" s="632" t="s">
        <v>1016</v>
      </c>
      <c r="J331" s="632" t="s">
        <v>787</v>
      </c>
      <c r="K331" s="632" t="s">
        <v>1017</v>
      </c>
      <c r="L331" s="634">
        <v>170.26827099440251</v>
      </c>
      <c r="M331" s="634">
        <v>69</v>
      </c>
      <c r="N331" s="635">
        <v>11748.510698613774</v>
      </c>
    </row>
    <row r="332" spans="1:14" ht="14.4" customHeight="1" x14ac:dyDescent="0.3">
      <c r="A332" s="630" t="s">
        <v>554</v>
      </c>
      <c r="B332" s="631" t="s">
        <v>555</v>
      </c>
      <c r="C332" s="632" t="s">
        <v>571</v>
      </c>
      <c r="D332" s="633" t="s">
        <v>1703</v>
      </c>
      <c r="E332" s="632" t="s">
        <v>580</v>
      </c>
      <c r="F332" s="633" t="s">
        <v>1706</v>
      </c>
      <c r="G332" s="632" t="s">
        <v>588</v>
      </c>
      <c r="H332" s="632" t="s">
        <v>1379</v>
      </c>
      <c r="I332" s="632" t="s">
        <v>1380</v>
      </c>
      <c r="J332" s="632" t="s">
        <v>1381</v>
      </c>
      <c r="K332" s="632" t="s">
        <v>1382</v>
      </c>
      <c r="L332" s="634">
        <v>87.65</v>
      </c>
      <c r="M332" s="634">
        <v>1</v>
      </c>
      <c r="N332" s="635">
        <v>87.65</v>
      </c>
    </row>
    <row r="333" spans="1:14" ht="14.4" customHeight="1" x14ac:dyDescent="0.3">
      <c r="A333" s="630" t="s">
        <v>554</v>
      </c>
      <c r="B333" s="631" t="s">
        <v>555</v>
      </c>
      <c r="C333" s="632" t="s">
        <v>571</v>
      </c>
      <c r="D333" s="633" t="s">
        <v>1703</v>
      </c>
      <c r="E333" s="632" t="s">
        <v>580</v>
      </c>
      <c r="F333" s="633" t="s">
        <v>1706</v>
      </c>
      <c r="G333" s="632" t="s">
        <v>588</v>
      </c>
      <c r="H333" s="632" t="s">
        <v>717</v>
      </c>
      <c r="I333" s="632" t="s">
        <v>238</v>
      </c>
      <c r="J333" s="632" t="s">
        <v>718</v>
      </c>
      <c r="K333" s="632"/>
      <c r="L333" s="634">
        <v>42.350000000000009</v>
      </c>
      <c r="M333" s="634">
        <v>2</v>
      </c>
      <c r="N333" s="635">
        <v>84.700000000000017</v>
      </c>
    </row>
    <row r="334" spans="1:14" ht="14.4" customHeight="1" x14ac:dyDescent="0.3">
      <c r="A334" s="630" t="s">
        <v>554</v>
      </c>
      <c r="B334" s="631" t="s">
        <v>555</v>
      </c>
      <c r="C334" s="632" t="s">
        <v>571</v>
      </c>
      <c r="D334" s="633" t="s">
        <v>1703</v>
      </c>
      <c r="E334" s="632" t="s">
        <v>580</v>
      </c>
      <c r="F334" s="633" t="s">
        <v>1706</v>
      </c>
      <c r="G334" s="632" t="s">
        <v>588</v>
      </c>
      <c r="H334" s="632" t="s">
        <v>733</v>
      </c>
      <c r="I334" s="632" t="s">
        <v>238</v>
      </c>
      <c r="J334" s="632" t="s">
        <v>734</v>
      </c>
      <c r="K334" s="632" t="s">
        <v>735</v>
      </c>
      <c r="L334" s="634">
        <v>43.48</v>
      </c>
      <c r="M334" s="634">
        <v>1</v>
      </c>
      <c r="N334" s="635">
        <v>43.48</v>
      </c>
    </row>
    <row r="335" spans="1:14" ht="14.4" customHeight="1" x14ac:dyDescent="0.3">
      <c r="A335" s="630" t="s">
        <v>554</v>
      </c>
      <c r="B335" s="631" t="s">
        <v>555</v>
      </c>
      <c r="C335" s="632" t="s">
        <v>571</v>
      </c>
      <c r="D335" s="633" t="s">
        <v>1703</v>
      </c>
      <c r="E335" s="632" t="s">
        <v>580</v>
      </c>
      <c r="F335" s="633" t="s">
        <v>1706</v>
      </c>
      <c r="G335" s="632" t="s">
        <v>588</v>
      </c>
      <c r="H335" s="632" t="s">
        <v>1049</v>
      </c>
      <c r="I335" s="632" t="s">
        <v>1050</v>
      </c>
      <c r="J335" s="632" t="s">
        <v>756</v>
      </c>
      <c r="K335" s="632" t="s">
        <v>1051</v>
      </c>
      <c r="L335" s="634">
        <v>19.140058897510553</v>
      </c>
      <c r="M335" s="634">
        <v>1</v>
      </c>
      <c r="N335" s="635">
        <v>19.140058897510553</v>
      </c>
    </row>
    <row r="336" spans="1:14" ht="14.4" customHeight="1" x14ac:dyDescent="0.3">
      <c r="A336" s="630" t="s">
        <v>554</v>
      </c>
      <c r="B336" s="631" t="s">
        <v>555</v>
      </c>
      <c r="C336" s="632" t="s">
        <v>571</v>
      </c>
      <c r="D336" s="633" t="s">
        <v>1703</v>
      </c>
      <c r="E336" s="632" t="s">
        <v>580</v>
      </c>
      <c r="F336" s="633" t="s">
        <v>1706</v>
      </c>
      <c r="G336" s="632" t="s">
        <v>588</v>
      </c>
      <c r="H336" s="632" t="s">
        <v>791</v>
      </c>
      <c r="I336" s="632" t="s">
        <v>238</v>
      </c>
      <c r="J336" s="632" t="s">
        <v>792</v>
      </c>
      <c r="K336" s="632"/>
      <c r="L336" s="634">
        <v>147.50000000000003</v>
      </c>
      <c r="M336" s="634">
        <v>1</v>
      </c>
      <c r="N336" s="635">
        <v>147.50000000000003</v>
      </c>
    </row>
    <row r="337" spans="1:14" ht="14.4" customHeight="1" x14ac:dyDescent="0.3">
      <c r="A337" s="630" t="s">
        <v>554</v>
      </c>
      <c r="B337" s="631" t="s">
        <v>555</v>
      </c>
      <c r="C337" s="632" t="s">
        <v>571</v>
      </c>
      <c r="D337" s="633" t="s">
        <v>1703</v>
      </c>
      <c r="E337" s="632" t="s">
        <v>580</v>
      </c>
      <c r="F337" s="633" t="s">
        <v>1706</v>
      </c>
      <c r="G337" s="632" t="s">
        <v>588</v>
      </c>
      <c r="H337" s="632" t="s">
        <v>1090</v>
      </c>
      <c r="I337" s="632" t="s">
        <v>1091</v>
      </c>
      <c r="J337" s="632" t="s">
        <v>1092</v>
      </c>
      <c r="K337" s="632" t="s">
        <v>1093</v>
      </c>
      <c r="L337" s="634">
        <v>117.73999999999998</v>
      </c>
      <c r="M337" s="634">
        <v>10</v>
      </c>
      <c r="N337" s="635">
        <v>1177.3999999999999</v>
      </c>
    </row>
    <row r="338" spans="1:14" ht="14.4" customHeight="1" x14ac:dyDescent="0.3">
      <c r="A338" s="630" t="s">
        <v>554</v>
      </c>
      <c r="B338" s="631" t="s">
        <v>555</v>
      </c>
      <c r="C338" s="632" t="s">
        <v>571</v>
      </c>
      <c r="D338" s="633" t="s">
        <v>1703</v>
      </c>
      <c r="E338" s="632" t="s">
        <v>580</v>
      </c>
      <c r="F338" s="633" t="s">
        <v>1706</v>
      </c>
      <c r="G338" s="632" t="s">
        <v>588</v>
      </c>
      <c r="H338" s="632" t="s">
        <v>1383</v>
      </c>
      <c r="I338" s="632" t="s">
        <v>1384</v>
      </c>
      <c r="J338" s="632" t="s">
        <v>1385</v>
      </c>
      <c r="K338" s="632" t="s">
        <v>1386</v>
      </c>
      <c r="L338" s="634">
        <v>38.936708611300197</v>
      </c>
      <c r="M338" s="634">
        <v>1</v>
      </c>
      <c r="N338" s="635">
        <v>38.936708611300197</v>
      </c>
    </row>
    <row r="339" spans="1:14" ht="14.4" customHeight="1" x14ac:dyDescent="0.3">
      <c r="A339" s="630" t="s">
        <v>554</v>
      </c>
      <c r="B339" s="631" t="s">
        <v>555</v>
      </c>
      <c r="C339" s="632" t="s">
        <v>571</v>
      </c>
      <c r="D339" s="633" t="s">
        <v>1703</v>
      </c>
      <c r="E339" s="632" t="s">
        <v>580</v>
      </c>
      <c r="F339" s="633" t="s">
        <v>1706</v>
      </c>
      <c r="G339" s="632" t="s">
        <v>588</v>
      </c>
      <c r="H339" s="632" t="s">
        <v>1098</v>
      </c>
      <c r="I339" s="632" t="s">
        <v>1099</v>
      </c>
      <c r="J339" s="632" t="s">
        <v>1100</v>
      </c>
      <c r="K339" s="632" t="s">
        <v>1101</v>
      </c>
      <c r="L339" s="634">
        <v>220.52014410798148</v>
      </c>
      <c r="M339" s="634">
        <v>13</v>
      </c>
      <c r="N339" s="635">
        <v>2866.7618734037592</v>
      </c>
    </row>
    <row r="340" spans="1:14" ht="14.4" customHeight="1" x14ac:dyDescent="0.3">
      <c r="A340" s="630" t="s">
        <v>554</v>
      </c>
      <c r="B340" s="631" t="s">
        <v>555</v>
      </c>
      <c r="C340" s="632" t="s">
        <v>571</v>
      </c>
      <c r="D340" s="633" t="s">
        <v>1703</v>
      </c>
      <c r="E340" s="632" t="s">
        <v>580</v>
      </c>
      <c r="F340" s="633" t="s">
        <v>1706</v>
      </c>
      <c r="G340" s="632" t="s">
        <v>588</v>
      </c>
      <c r="H340" s="632" t="s">
        <v>1387</v>
      </c>
      <c r="I340" s="632" t="s">
        <v>1388</v>
      </c>
      <c r="J340" s="632" t="s">
        <v>1389</v>
      </c>
      <c r="K340" s="632" t="s">
        <v>1390</v>
      </c>
      <c r="L340" s="634">
        <v>291.5</v>
      </c>
      <c r="M340" s="634">
        <v>1</v>
      </c>
      <c r="N340" s="635">
        <v>291.5</v>
      </c>
    </row>
    <row r="341" spans="1:14" ht="14.4" customHeight="1" x14ac:dyDescent="0.3">
      <c r="A341" s="630" t="s">
        <v>554</v>
      </c>
      <c r="B341" s="631" t="s">
        <v>555</v>
      </c>
      <c r="C341" s="632" t="s">
        <v>571</v>
      </c>
      <c r="D341" s="633" t="s">
        <v>1703</v>
      </c>
      <c r="E341" s="632" t="s">
        <v>580</v>
      </c>
      <c r="F341" s="633" t="s">
        <v>1706</v>
      </c>
      <c r="G341" s="632" t="s">
        <v>588</v>
      </c>
      <c r="H341" s="632" t="s">
        <v>1391</v>
      </c>
      <c r="I341" s="632" t="s">
        <v>238</v>
      </c>
      <c r="J341" s="632" t="s">
        <v>1392</v>
      </c>
      <c r="K341" s="632" t="s">
        <v>1393</v>
      </c>
      <c r="L341" s="634">
        <v>33.6598654564946</v>
      </c>
      <c r="M341" s="634">
        <v>1</v>
      </c>
      <c r="N341" s="635">
        <v>33.6598654564946</v>
      </c>
    </row>
    <row r="342" spans="1:14" ht="14.4" customHeight="1" x14ac:dyDescent="0.3">
      <c r="A342" s="630" t="s">
        <v>554</v>
      </c>
      <c r="B342" s="631" t="s">
        <v>555</v>
      </c>
      <c r="C342" s="632" t="s">
        <v>571</v>
      </c>
      <c r="D342" s="633" t="s">
        <v>1703</v>
      </c>
      <c r="E342" s="632" t="s">
        <v>580</v>
      </c>
      <c r="F342" s="633" t="s">
        <v>1706</v>
      </c>
      <c r="G342" s="632" t="s">
        <v>588</v>
      </c>
      <c r="H342" s="632" t="s">
        <v>1394</v>
      </c>
      <c r="I342" s="632" t="s">
        <v>238</v>
      </c>
      <c r="J342" s="632" t="s">
        <v>1395</v>
      </c>
      <c r="K342" s="632"/>
      <c r="L342" s="634">
        <v>59.624994441015588</v>
      </c>
      <c r="M342" s="634">
        <v>6</v>
      </c>
      <c r="N342" s="635">
        <v>357.74996664609353</v>
      </c>
    </row>
    <row r="343" spans="1:14" ht="14.4" customHeight="1" x14ac:dyDescent="0.3">
      <c r="A343" s="630" t="s">
        <v>554</v>
      </c>
      <c r="B343" s="631" t="s">
        <v>555</v>
      </c>
      <c r="C343" s="632" t="s">
        <v>571</v>
      </c>
      <c r="D343" s="633" t="s">
        <v>1703</v>
      </c>
      <c r="E343" s="632" t="s">
        <v>580</v>
      </c>
      <c r="F343" s="633" t="s">
        <v>1706</v>
      </c>
      <c r="G343" s="632" t="s">
        <v>588</v>
      </c>
      <c r="H343" s="632" t="s">
        <v>1396</v>
      </c>
      <c r="I343" s="632" t="s">
        <v>1397</v>
      </c>
      <c r="J343" s="632" t="s">
        <v>1398</v>
      </c>
      <c r="K343" s="632" t="s">
        <v>1399</v>
      </c>
      <c r="L343" s="634">
        <v>149.46501025177056</v>
      </c>
      <c r="M343" s="634">
        <v>4</v>
      </c>
      <c r="N343" s="635">
        <v>597.86004100708226</v>
      </c>
    </row>
    <row r="344" spans="1:14" ht="14.4" customHeight="1" x14ac:dyDescent="0.3">
      <c r="A344" s="630" t="s">
        <v>554</v>
      </c>
      <c r="B344" s="631" t="s">
        <v>555</v>
      </c>
      <c r="C344" s="632" t="s">
        <v>571</v>
      </c>
      <c r="D344" s="633" t="s">
        <v>1703</v>
      </c>
      <c r="E344" s="632" t="s">
        <v>580</v>
      </c>
      <c r="F344" s="633" t="s">
        <v>1706</v>
      </c>
      <c r="G344" s="632" t="s">
        <v>588</v>
      </c>
      <c r="H344" s="632" t="s">
        <v>1400</v>
      </c>
      <c r="I344" s="632" t="s">
        <v>1401</v>
      </c>
      <c r="J344" s="632" t="s">
        <v>1402</v>
      </c>
      <c r="K344" s="632" t="s">
        <v>1403</v>
      </c>
      <c r="L344" s="634">
        <v>29.360000000000007</v>
      </c>
      <c r="M344" s="634">
        <v>1</v>
      </c>
      <c r="N344" s="635">
        <v>29.360000000000007</v>
      </c>
    </row>
    <row r="345" spans="1:14" ht="14.4" customHeight="1" x14ac:dyDescent="0.3">
      <c r="A345" s="630" t="s">
        <v>554</v>
      </c>
      <c r="B345" s="631" t="s">
        <v>555</v>
      </c>
      <c r="C345" s="632" t="s">
        <v>571</v>
      </c>
      <c r="D345" s="633" t="s">
        <v>1703</v>
      </c>
      <c r="E345" s="632" t="s">
        <v>580</v>
      </c>
      <c r="F345" s="633" t="s">
        <v>1706</v>
      </c>
      <c r="G345" s="632" t="s">
        <v>588</v>
      </c>
      <c r="H345" s="632" t="s">
        <v>830</v>
      </c>
      <c r="I345" s="632" t="s">
        <v>830</v>
      </c>
      <c r="J345" s="632" t="s">
        <v>603</v>
      </c>
      <c r="K345" s="632" t="s">
        <v>831</v>
      </c>
      <c r="L345" s="634">
        <v>60.080000000000013</v>
      </c>
      <c r="M345" s="634">
        <v>1</v>
      </c>
      <c r="N345" s="635">
        <v>60.080000000000013</v>
      </c>
    </row>
    <row r="346" spans="1:14" ht="14.4" customHeight="1" x14ac:dyDescent="0.3">
      <c r="A346" s="630" t="s">
        <v>554</v>
      </c>
      <c r="B346" s="631" t="s">
        <v>555</v>
      </c>
      <c r="C346" s="632" t="s">
        <v>571</v>
      </c>
      <c r="D346" s="633" t="s">
        <v>1703</v>
      </c>
      <c r="E346" s="632" t="s">
        <v>580</v>
      </c>
      <c r="F346" s="633" t="s">
        <v>1706</v>
      </c>
      <c r="G346" s="632" t="s">
        <v>588</v>
      </c>
      <c r="H346" s="632" t="s">
        <v>834</v>
      </c>
      <c r="I346" s="632" t="s">
        <v>238</v>
      </c>
      <c r="J346" s="632" t="s">
        <v>835</v>
      </c>
      <c r="K346" s="632"/>
      <c r="L346" s="634">
        <v>169.93947469911913</v>
      </c>
      <c r="M346" s="634">
        <v>1</v>
      </c>
      <c r="N346" s="635">
        <v>169.93947469911913</v>
      </c>
    </row>
    <row r="347" spans="1:14" ht="14.4" customHeight="1" x14ac:dyDescent="0.3">
      <c r="A347" s="630" t="s">
        <v>554</v>
      </c>
      <c r="B347" s="631" t="s">
        <v>555</v>
      </c>
      <c r="C347" s="632" t="s">
        <v>571</v>
      </c>
      <c r="D347" s="633" t="s">
        <v>1703</v>
      </c>
      <c r="E347" s="632" t="s">
        <v>580</v>
      </c>
      <c r="F347" s="633" t="s">
        <v>1706</v>
      </c>
      <c r="G347" s="632" t="s">
        <v>588</v>
      </c>
      <c r="H347" s="632" t="s">
        <v>1121</v>
      </c>
      <c r="I347" s="632" t="s">
        <v>1121</v>
      </c>
      <c r="J347" s="632" t="s">
        <v>1100</v>
      </c>
      <c r="K347" s="632" t="s">
        <v>1122</v>
      </c>
      <c r="L347" s="634">
        <v>222.28759880496821</v>
      </c>
      <c r="M347" s="634">
        <v>14</v>
      </c>
      <c r="N347" s="635">
        <v>3112.026383269555</v>
      </c>
    </row>
    <row r="348" spans="1:14" ht="14.4" customHeight="1" x14ac:dyDescent="0.3">
      <c r="A348" s="630" t="s">
        <v>554</v>
      </c>
      <c r="B348" s="631" t="s">
        <v>555</v>
      </c>
      <c r="C348" s="632" t="s">
        <v>571</v>
      </c>
      <c r="D348" s="633" t="s">
        <v>1703</v>
      </c>
      <c r="E348" s="632" t="s">
        <v>580</v>
      </c>
      <c r="F348" s="633" t="s">
        <v>1706</v>
      </c>
      <c r="G348" s="632" t="s">
        <v>843</v>
      </c>
      <c r="H348" s="632" t="s">
        <v>1404</v>
      </c>
      <c r="I348" s="632" t="s">
        <v>1405</v>
      </c>
      <c r="J348" s="632" t="s">
        <v>1168</v>
      </c>
      <c r="K348" s="632" t="s">
        <v>1406</v>
      </c>
      <c r="L348" s="634">
        <v>111.13322491971627</v>
      </c>
      <c r="M348" s="634">
        <v>169</v>
      </c>
      <c r="N348" s="635">
        <v>18781.51501143205</v>
      </c>
    </row>
    <row r="349" spans="1:14" ht="14.4" customHeight="1" x14ac:dyDescent="0.3">
      <c r="A349" s="630" t="s">
        <v>554</v>
      </c>
      <c r="B349" s="631" t="s">
        <v>555</v>
      </c>
      <c r="C349" s="632" t="s">
        <v>574</v>
      </c>
      <c r="D349" s="633" t="s">
        <v>1704</v>
      </c>
      <c r="E349" s="632" t="s">
        <v>580</v>
      </c>
      <c r="F349" s="633" t="s">
        <v>1706</v>
      </c>
      <c r="G349" s="632" t="s">
        <v>588</v>
      </c>
      <c r="H349" s="632" t="s">
        <v>1003</v>
      </c>
      <c r="I349" s="632" t="s">
        <v>1003</v>
      </c>
      <c r="J349" s="632" t="s">
        <v>1004</v>
      </c>
      <c r="K349" s="632" t="s">
        <v>1005</v>
      </c>
      <c r="L349" s="634">
        <v>179.39999999999998</v>
      </c>
      <c r="M349" s="634">
        <v>141.75</v>
      </c>
      <c r="N349" s="635">
        <v>25429.949999999997</v>
      </c>
    </row>
    <row r="350" spans="1:14" ht="14.4" customHeight="1" x14ac:dyDescent="0.3">
      <c r="A350" s="630" t="s">
        <v>554</v>
      </c>
      <c r="B350" s="631" t="s">
        <v>555</v>
      </c>
      <c r="C350" s="632" t="s">
        <v>574</v>
      </c>
      <c r="D350" s="633" t="s">
        <v>1704</v>
      </c>
      <c r="E350" s="632" t="s">
        <v>580</v>
      </c>
      <c r="F350" s="633" t="s">
        <v>1706</v>
      </c>
      <c r="G350" s="632" t="s">
        <v>588</v>
      </c>
      <c r="H350" s="632" t="s">
        <v>1006</v>
      </c>
      <c r="I350" s="632" t="s">
        <v>1006</v>
      </c>
      <c r="J350" s="632" t="s">
        <v>1007</v>
      </c>
      <c r="K350" s="632" t="s">
        <v>1008</v>
      </c>
      <c r="L350" s="634">
        <v>181.59000000000003</v>
      </c>
      <c r="M350" s="634">
        <v>29</v>
      </c>
      <c r="N350" s="635">
        <v>5266.1100000000006</v>
      </c>
    </row>
    <row r="351" spans="1:14" ht="14.4" customHeight="1" x14ac:dyDescent="0.3">
      <c r="A351" s="630" t="s">
        <v>554</v>
      </c>
      <c r="B351" s="631" t="s">
        <v>555</v>
      </c>
      <c r="C351" s="632" t="s">
        <v>574</v>
      </c>
      <c r="D351" s="633" t="s">
        <v>1704</v>
      </c>
      <c r="E351" s="632" t="s">
        <v>580</v>
      </c>
      <c r="F351" s="633" t="s">
        <v>1706</v>
      </c>
      <c r="G351" s="632" t="s">
        <v>588</v>
      </c>
      <c r="H351" s="632" t="s">
        <v>1179</v>
      </c>
      <c r="I351" s="632" t="s">
        <v>1179</v>
      </c>
      <c r="J351" s="632" t="s">
        <v>1180</v>
      </c>
      <c r="K351" s="632" t="s">
        <v>1008</v>
      </c>
      <c r="L351" s="634">
        <v>149.5</v>
      </c>
      <c r="M351" s="634">
        <v>3</v>
      </c>
      <c r="N351" s="635">
        <v>448.5</v>
      </c>
    </row>
    <row r="352" spans="1:14" ht="14.4" customHeight="1" x14ac:dyDescent="0.3">
      <c r="A352" s="630" t="s">
        <v>554</v>
      </c>
      <c r="B352" s="631" t="s">
        <v>555</v>
      </c>
      <c r="C352" s="632" t="s">
        <v>574</v>
      </c>
      <c r="D352" s="633" t="s">
        <v>1704</v>
      </c>
      <c r="E352" s="632" t="s">
        <v>580</v>
      </c>
      <c r="F352" s="633" t="s">
        <v>1706</v>
      </c>
      <c r="G352" s="632" t="s">
        <v>588</v>
      </c>
      <c r="H352" s="632" t="s">
        <v>1407</v>
      </c>
      <c r="I352" s="632" t="s">
        <v>1407</v>
      </c>
      <c r="J352" s="632" t="s">
        <v>1180</v>
      </c>
      <c r="K352" s="632" t="s">
        <v>1408</v>
      </c>
      <c r="L352" s="634">
        <v>232.3</v>
      </c>
      <c r="M352" s="634">
        <v>1</v>
      </c>
      <c r="N352" s="635">
        <v>232.3</v>
      </c>
    </row>
    <row r="353" spans="1:14" ht="14.4" customHeight="1" x14ac:dyDescent="0.3">
      <c r="A353" s="630" t="s">
        <v>554</v>
      </c>
      <c r="B353" s="631" t="s">
        <v>555</v>
      </c>
      <c r="C353" s="632" t="s">
        <v>574</v>
      </c>
      <c r="D353" s="633" t="s">
        <v>1704</v>
      </c>
      <c r="E353" s="632" t="s">
        <v>580</v>
      </c>
      <c r="F353" s="633" t="s">
        <v>1706</v>
      </c>
      <c r="G353" s="632" t="s">
        <v>588</v>
      </c>
      <c r="H353" s="632" t="s">
        <v>1009</v>
      </c>
      <c r="I353" s="632" t="s">
        <v>1009</v>
      </c>
      <c r="J353" s="632" t="s">
        <v>1004</v>
      </c>
      <c r="K353" s="632" t="s">
        <v>1010</v>
      </c>
      <c r="L353" s="634">
        <v>97.179936851243326</v>
      </c>
      <c r="M353" s="634">
        <v>52</v>
      </c>
      <c r="N353" s="635">
        <v>5053.3567162646532</v>
      </c>
    </row>
    <row r="354" spans="1:14" ht="14.4" customHeight="1" x14ac:dyDescent="0.3">
      <c r="A354" s="630" t="s">
        <v>554</v>
      </c>
      <c r="B354" s="631" t="s">
        <v>555</v>
      </c>
      <c r="C354" s="632" t="s">
        <v>574</v>
      </c>
      <c r="D354" s="633" t="s">
        <v>1704</v>
      </c>
      <c r="E354" s="632" t="s">
        <v>580</v>
      </c>
      <c r="F354" s="633" t="s">
        <v>1706</v>
      </c>
      <c r="G354" s="632" t="s">
        <v>588</v>
      </c>
      <c r="H354" s="632" t="s">
        <v>1181</v>
      </c>
      <c r="I354" s="632" t="s">
        <v>1181</v>
      </c>
      <c r="J354" s="632" t="s">
        <v>1004</v>
      </c>
      <c r="K354" s="632" t="s">
        <v>1182</v>
      </c>
      <c r="L354" s="634">
        <v>97.750755257982291</v>
      </c>
      <c r="M354" s="634">
        <v>52</v>
      </c>
      <c r="N354" s="635">
        <v>5083.0392734150792</v>
      </c>
    </row>
    <row r="355" spans="1:14" ht="14.4" customHeight="1" x14ac:dyDescent="0.3">
      <c r="A355" s="630" t="s">
        <v>554</v>
      </c>
      <c r="B355" s="631" t="s">
        <v>555</v>
      </c>
      <c r="C355" s="632" t="s">
        <v>574</v>
      </c>
      <c r="D355" s="633" t="s">
        <v>1704</v>
      </c>
      <c r="E355" s="632" t="s">
        <v>580</v>
      </c>
      <c r="F355" s="633" t="s">
        <v>1706</v>
      </c>
      <c r="G355" s="632" t="s">
        <v>588</v>
      </c>
      <c r="H355" s="632" t="s">
        <v>1011</v>
      </c>
      <c r="I355" s="632" t="s">
        <v>1012</v>
      </c>
      <c r="J355" s="632" t="s">
        <v>1013</v>
      </c>
      <c r="K355" s="632" t="s">
        <v>1014</v>
      </c>
      <c r="L355" s="634">
        <v>53.649785553800797</v>
      </c>
      <c r="M355" s="634">
        <v>1</v>
      </c>
      <c r="N355" s="635">
        <v>53.649785553800797</v>
      </c>
    </row>
    <row r="356" spans="1:14" ht="14.4" customHeight="1" x14ac:dyDescent="0.3">
      <c r="A356" s="630" t="s">
        <v>554</v>
      </c>
      <c r="B356" s="631" t="s">
        <v>555</v>
      </c>
      <c r="C356" s="632" t="s">
        <v>574</v>
      </c>
      <c r="D356" s="633" t="s">
        <v>1704</v>
      </c>
      <c r="E356" s="632" t="s">
        <v>580</v>
      </c>
      <c r="F356" s="633" t="s">
        <v>1706</v>
      </c>
      <c r="G356" s="632" t="s">
        <v>588</v>
      </c>
      <c r="H356" s="632" t="s">
        <v>589</v>
      </c>
      <c r="I356" s="632" t="s">
        <v>590</v>
      </c>
      <c r="J356" s="632" t="s">
        <v>591</v>
      </c>
      <c r="K356" s="632" t="s">
        <v>592</v>
      </c>
      <c r="L356" s="634">
        <v>84.569889545571272</v>
      </c>
      <c r="M356" s="634">
        <v>5</v>
      </c>
      <c r="N356" s="635">
        <v>422.84944772785633</v>
      </c>
    </row>
    <row r="357" spans="1:14" ht="14.4" customHeight="1" x14ac:dyDescent="0.3">
      <c r="A357" s="630" t="s">
        <v>554</v>
      </c>
      <c r="B357" s="631" t="s">
        <v>555</v>
      </c>
      <c r="C357" s="632" t="s">
        <v>574</v>
      </c>
      <c r="D357" s="633" t="s">
        <v>1704</v>
      </c>
      <c r="E357" s="632" t="s">
        <v>580</v>
      </c>
      <c r="F357" s="633" t="s">
        <v>1706</v>
      </c>
      <c r="G357" s="632" t="s">
        <v>588</v>
      </c>
      <c r="H357" s="632" t="s">
        <v>593</v>
      </c>
      <c r="I357" s="632" t="s">
        <v>594</v>
      </c>
      <c r="J357" s="632" t="s">
        <v>595</v>
      </c>
      <c r="K357" s="632" t="s">
        <v>596</v>
      </c>
      <c r="L357" s="634">
        <v>99.833305918874487</v>
      </c>
      <c r="M357" s="634">
        <v>66</v>
      </c>
      <c r="N357" s="635">
        <v>6588.998190645716</v>
      </c>
    </row>
    <row r="358" spans="1:14" ht="14.4" customHeight="1" x14ac:dyDescent="0.3">
      <c r="A358" s="630" t="s">
        <v>554</v>
      </c>
      <c r="B358" s="631" t="s">
        <v>555</v>
      </c>
      <c r="C358" s="632" t="s">
        <v>574</v>
      </c>
      <c r="D358" s="633" t="s">
        <v>1704</v>
      </c>
      <c r="E358" s="632" t="s">
        <v>580</v>
      </c>
      <c r="F358" s="633" t="s">
        <v>1706</v>
      </c>
      <c r="G358" s="632" t="s">
        <v>588</v>
      </c>
      <c r="H358" s="632" t="s">
        <v>1015</v>
      </c>
      <c r="I358" s="632" t="s">
        <v>1016</v>
      </c>
      <c r="J358" s="632" t="s">
        <v>787</v>
      </c>
      <c r="K358" s="632" t="s">
        <v>1017</v>
      </c>
      <c r="L358" s="634">
        <v>170.12000000000006</v>
      </c>
      <c r="M358" s="634">
        <v>2</v>
      </c>
      <c r="N358" s="635">
        <v>340.24000000000012</v>
      </c>
    </row>
    <row r="359" spans="1:14" ht="14.4" customHeight="1" x14ac:dyDescent="0.3">
      <c r="A359" s="630" t="s">
        <v>554</v>
      </c>
      <c r="B359" s="631" t="s">
        <v>555</v>
      </c>
      <c r="C359" s="632" t="s">
        <v>574</v>
      </c>
      <c r="D359" s="633" t="s">
        <v>1704</v>
      </c>
      <c r="E359" s="632" t="s">
        <v>580</v>
      </c>
      <c r="F359" s="633" t="s">
        <v>1706</v>
      </c>
      <c r="G359" s="632" t="s">
        <v>588</v>
      </c>
      <c r="H359" s="632" t="s">
        <v>1409</v>
      </c>
      <c r="I359" s="632" t="s">
        <v>1410</v>
      </c>
      <c r="J359" s="632" t="s">
        <v>1411</v>
      </c>
      <c r="K359" s="632" t="s">
        <v>1412</v>
      </c>
      <c r="L359" s="634">
        <v>66.5300656339829</v>
      </c>
      <c r="M359" s="634">
        <v>1</v>
      </c>
      <c r="N359" s="635">
        <v>66.5300656339829</v>
      </c>
    </row>
    <row r="360" spans="1:14" ht="14.4" customHeight="1" x14ac:dyDescent="0.3">
      <c r="A360" s="630" t="s">
        <v>554</v>
      </c>
      <c r="B360" s="631" t="s">
        <v>555</v>
      </c>
      <c r="C360" s="632" t="s">
        <v>574</v>
      </c>
      <c r="D360" s="633" t="s">
        <v>1704</v>
      </c>
      <c r="E360" s="632" t="s">
        <v>580</v>
      </c>
      <c r="F360" s="633" t="s">
        <v>1706</v>
      </c>
      <c r="G360" s="632" t="s">
        <v>588</v>
      </c>
      <c r="H360" s="632" t="s">
        <v>1183</v>
      </c>
      <c r="I360" s="632" t="s">
        <v>1184</v>
      </c>
      <c r="J360" s="632" t="s">
        <v>1185</v>
      </c>
      <c r="K360" s="632" t="s">
        <v>1186</v>
      </c>
      <c r="L360" s="634">
        <v>28.335909090909091</v>
      </c>
      <c r="M360" s="634">
        <v>22</v>
      </c>
      <c r="N360" s="635">
        <v>623.39</v>
      </c>
    </row>
    <row r="361" spans="1:14" ht="14.4" customHeight="1" x14ac:dyDescent="0.3">
      <c r="A361" s="630" t="s">
        <v>554</v>
      </c>
      <c r="B361" s="631" t="s">
        <v>555</v>
      </c>
      <c r="C361" s="632" t="s">
        <v>574</v>
      </c>
      <c r="D361" s="633" t="s">
        <v>1704</v>
      </c>
      <c r="E361" s="632" t="s">
        <v>580</v>
      </c>
      <c r="F361" s="633" t="s">
        <v>1706</v>
      </c>
      <c r="G361" s="632" t="s">
        <v>588</v>
      </c>
      <c r="H361" s="632" t="s">
        <v>613</v>
      </c>
      <c r="I361" s="632" t="s">
        <v>614</v>
      </c>
      <c r="J361" s="632" t="s">
        <v>615</v>
      </c>
      <c r="K361" s="632" t="s">
        <v>616</v>
      </c>
      <c r="L361" s="634">
        <v>81.201545634282397</v>
      </c>
      <c r="M361" s="634">
        <v>9</v>
      </c>
      <c r="N361" s="635">
        <v>730.81391070854158</v>
      </c>
    </row>
    <row r="362" spans="1:14" ht="14.4" customHeight="1" x14ac:dyDescent="0.3">
      <c r="A362" s="630" t="s">
        <v>554</v>
      </c>
      <c r="B362" s="631" t="s">
        <v>555</v>
      </c>
      <c r="C362" s="632" t="s">
        <v>574</v>
      </c>
      <c r="D362" s="633" t="s">
        <v>1704</v>
      </c>
      <c r="E362" s="632" t="s">
        <v>580</v>
      </c>
      <c r="F362" s="633" t="s">
        <v>1706</v>
      </c>
      <c r="G362" s="632" t="s">
        <v>588</v>
      </c>
      <c r="H362" s="632" t="s">
        <v>1413</v>
      </c>
      <c r="I362" s="632" t="s">
        <v>1414</v>
      </c>
      <c r="J362" s="632" t="s">
        <v>1415</v>
      </c>
      <c r="K362" s="632" t="s">
        <v>1416</v>
      </c>
      <c r="L362" s="634">
        <v>121.306</v>
      </c>
      <c r="M362" s="634">
        <v>10</v>
      </c>
      <c r="N362" s="635">
        <v>1213.06</v>
      </c>
    </row>
    <row r="363" spans="1:14" ht="14.4" customHeight="1" x14ac:dyDescent="0.3">
      <c r="A363" s="630" t="s">
        <v>554</v>
      </c>
      <c r="B363" s="631" t="s">
        <v>555</v>
      </c>
      <c r="C363" s="632" t="s">
        <v>574</v>
      </c>
      <c r="D363" s="633" t="s">
        <v>1704</v>
      </c>
      <c r="E363" s="632" t="s">
        <v>580</v>
      </c>
      <c r="F363" s="633" t="s">
        <v>1706</v>
      </c>
      <c r="G363" s="632" t="s">
        <v>588</v>
      </c>
      <c r="H363" s="632" t="s">
        <v>1417</v>
      </c>
      <c r="I363" s="632" t="s">
        <v>1418</v>
      </c>
      <c r="J363" s="632" t="s">
        <v>1419</v>
      </c>
      <c r="K363" s="632" t="s">
        <v>1420</v>
      </c>
      <c r="L363" s="634">
        <v>55.380000000000024</v>
      </c>
      <c r="M363" s="634">
        <v>3</v>
      </c>
      <c r="N363" s="635">
        <v>166.14000000000007</v>
      </c>
    </row>
    <row r="364" spans="1:14" ht="14.4" customHeight="1" x14ac:dyDescent="0.3">
      <c r="A364" s="630" t="s">
        <v>554</v>
      </c>
      <c r="B364" s="631" t="s">
        <v>555</v>
      </c>
      <c r="C364" s="632" t="s">
        <v>574</v>
      </c>
      <c r="D364" s="633" t="s">
        <v>1704</v>
      </c>
      <c r="E364" s="632" t="s">
        <v>580</v>
      </c>
      <c r="F364" s="633" t="s">
        <v>1706</v>
      </c>
      <c r="G364" s="632" t="s">
        <v>588</v>
      </c>
      <c r="H364" s="632" t="s">
        <v>1421</v>
      </c>
      <c r="I364" s="632" t="s">
        <v>1422</v>
      </c>
      <c r="J364" s="632" t="s">
        <v>1423</v>
      </c>
      <c r="K364" s="632" t="s">
        <v>1424</v>
      </c>
      <c r="L364" s="634">
        <v>176.31</v>
      </c>
      <c r="M364" s="634">
        <v>1</v>
      </c>
      <c r="N364" s="635">
        <v>176.31</v>
      </c>
    </row>
    <row r="365" spans="1:14" ht="14.4" customHeight="1" x14ac:dyDescent="0.3">
      <c r="A365" s="630" t="s">
        <v>554</v>
      </c>
      <c r="B365" s="631" t="s">
        <v>555</v>
      </c>
      <c r="C365" s="632" t="s">
        <v>574</v>
      </c>
      <c r="D365" s="633" t="s">
        <v>1704</v>
      </c>
      <c r="E365" s="632" t="s">
        <v>580</v>
      </c>
      <c r="F365" s="633" t="s">
        <v>1706</v>
      </c>
      <c r="G365" s="632" t="s">
        <v>588</v>
      </c>
      <c r="H365" s="632" t="s">
        <v>621</v>
      </c>
      <c r="I365" s="632" t="s">
        <v>622</v>
      </c>
      <c r="J365" s="632" t="s">
        <v>623</v>
      </c>
      <c r="K365" s="632" t="s">
        <v>608</v>
      </c>
      <c r="L365" s="634">
        <v>67.277866896460139</v>
      </c>
      <c r="M365" s="634">
        <v>10</v>
      </c>
      <c r="N365" s="635">
        <v>672.77866896460137</v>
      </c>
    </row>
    <row r="366" spans="1:14" ht="14.4" customHeight="1" x14ac:dyDescent="0.3">
      <c r="A366" s="630" t="s">
        <v>554</v>
      </c>
      <c r="B366" s="631" t="s">
        <v>555</v>
      </c>
      <c r="C366" s="632" t="s">
        <v>574</v>
      </c>
      <c r="D366" s="633" t="s">
        <v>1704</v>
      </c>
      <c r="E366" s="632" t="s">
        <v>580</v>
      </c>
      <c r="F366" s="633" t="s">
        <v>1706</v>
      </c>
      <c r="G366" s="632" t="s">
        <v>588</v>
      </c>
      <c r="H366" s="632" t="s">
        <v>624</v>
      </c>
      <c r="I366" s="632" t="s">
        <v>625</v>
      </c>
      <c r="J366" s="632" t="s">
        <v>626</v>
      </c>
      <c r="K366" s="632" t="s">
        <v>627</v>
      </c>
      <c r="L366" s="634">
        <v>59.200000000000024</v>
      </c>
      <c r="M366" s="634">
        <v>6</v>
      </c>
      <c r="N366" s="635">
        <v>355.20000000000016</v>
      </c>
    </row>
    <row r="367" spans="1:14" ht="14.4" customHeight="1" x14ac:dyDescent="0.3">
      <c r="A367" s="630" t="s">
        <v>554</v>
      </c>
      <c r="B367" s="631" t="s">
        <v>555</v>
      </c>
      <c r="C367" s="632" t="s">
        <v>574</v>
      </c>
      <c r="D367" s="633" t="s">
        <v>1704</v>
      </c>
      <c r="E367" s="632" t="s">
        <v>580</v>
      </c>
      <c r="F367" s="633" t="s">
        <v>1706</v>
      </c>
      <c r="G367" s="632" t="s">
        <v>588</v>
      </c>
      <c r="H367" s="632" t="s">
        <v>1425</v>
      </c>
      <c r="I367" s="632" t="s">
        <v>1426</v>
      </c>
      <c r="J367" s="632" t="s">
        <v>1427</v>
      </c>
      <c r="K367" s="632" t="s">
        <v>1428</v>
      </c>
      <c r="L367" s="634">
        <v>369.70000000000005</v>
      </c>
      <c r="M367" s="634">
        <v>1</v>
      </c>
      <c r="N367" s="635">
        <v>369.70000000000005</v>
      </c>
    </row>
    <row r="368" spans="1:14" ht="14.4" customHeight="1" x14ac:dyDescent="0.3">
      <c r="A368" s="630" t="s">
        <v>554</v>
      </c>
      <c r="B368" s="631" t="s">
        <v>555</v>
      </c>
      <c r="C368" s="632" t="s">
        <v>574</v>
      </c>
      <c r="D368" s="633" t="s">
        <v>1704</v>
      </c>
      <c r="E368" s="632" t="s">
        <v>580</v>
      </c>
      <c r="F368" s="633" t="s">
        <v>1706</v>
      </c>
      <c r="G368" s="632" t="s">
        <v>588</v>
      </c>
      <c r="H368" s="632" t="s">
        <v>1193</v>
      </c>
      <c r="I368" s="632" t="s">
        <v>1194</v>
      </c>
      <c r="J368" s="632" t="s">
        <v>1195</v>
      </c>
      <c r="K368" s="632" t="s">
        <v>1196</v>
      </c>
      <c r="L368" s="634">
        <v>260.00030490917158</v>
      </c>
      <c r="M368" s="634">
        <v>23</v>
      </c>
      <c r="N368" s="635">
        <v>5980.0070129109463</v>
      </c>
    </row>
    <row r="369" spans="1:14" ht="14.4" customHeight="1" x14ac:dyDescent="0.3">
      <c r="A369" s="630" t="s">
        <v>554</v>
      </c>
      <c r="B369" s="631" t="s">
        <v>555</v>
      </c>
      <c r="C369" s="632" t="s">
        <v>574</v>
      </c>
      <c r="D369" s="633" t="s">
        <v>1704</v>
      </c>
      <c r="E369" s="632" t="s">
        <v>580</v>
      </c>
      <c r="F369" s="633" t="s">
        <v>1706</v>
      </c>
      <c r="G369" s="632" t="s">
        <v>588</v>
      </c>
      <c r="H369" s="632" t="s">
        <v>1429</v>
      </c>
      <c r="I369" s="632" t="s">
        <v>1430</v>
      </c>
      <c r="J369" s="632" t="s">
        <v>1431</v>
      </c>
      <c r="K369" s="632" t="s">
        <v>1196</v>
      </c>
      <c r="L369" s="634">
        <v>344.38999999999993</v>
      </c>
      <c r="M369" s="634">
        <v>8</v>
      </c>
      <c r="N369" s="635">
        <v>2755.1199999999994</v>
      </c>
    </row>
    <row r="370" spans="1:14" ht="14.4" customHeight="1" x14ac:dyDescent="0.3">
      <c r="A370" s="630" t="s">
        <v>554</v>
      </c>
      <c r="B370" s="631" t="s">
        <v>555</v>
      </c>
      <c r="C370" s="632" t="s">
        <v>574</v>
      </c>
      <c r="D370" s="633" t="s">
        <v>1704</v>
      </c>
      <c r="E370" s="632" t="s">
        <v>580</v>
      </c>
      <c r="F370" s="633" t="s">
        <v>1706</v>
      </c>
      <c r="G370" s="632" t="s">
        <v>588</v>
      </c>
      <c r="H370" s="632" t="s">
        <v>640</v>
      </c>
      <c r="I370" s="632" t="s">
        <v>640</v>
      </c>
      <c r="J370" s="632" t="s">
        <v>641</v>
      </c>
      <c r="K370" s="632" t="s">
        <v>642</v>
      </c>
      <c r="L370" s="634">
        <v>38.189980210582888</v>
      </c>
      <c r="M370" s="634">
        <v>40</v>
      </c>
      <c r="N370" s="635">
        <v>1527.5992084233155</v>
      </c>
    </row>
    <row r="371" spans="1:14" ht="14.4" customHeight="1" x14ac:dyDescent="0.3">
      <c r="A371" s="630" t="s">
        <v>554</v>
      </c>
      <c r="B371" s="631" t="s">
        <v>555</v>
      </c>
      <c r="C371" s="632" t="s">
        <v>574</v>
      </c>
      <c r="D371" s="633" t="s">
        <v>1704</v>
      </c>
      <c r="E371" s="632" t="s">
        <v>580</v>
      </c>
      <c r="F371" s="633" t="s">
        <v>1706</v>
      </c>
      <c r="G371" s="632" t="s">
        <v>588</v>
      </c>
      <c r="H371" s="632" t="s">
        <v>643</v>
      </c>
      <c r="I371" s="632" t="s">
        <v>644</v>
      </c>
      <c r="J371" s="632" t="s">
        <v>645</v>
      </c>
      <c r="K371" s="632" t="s">
        <v>646</v>
      </c>
      <c r="L371" s="634">
        <v>73.44</v>
      </c>
      <c r="M371" s="634">
        <v>1</v>
      </c>
      <c r="N371" s="635">
        <v>73.44</v>
      </c>
    </row>
    <row r="372" spans="1:14" ht="14.4" customHeight="1" x14ac:dyDescent="0.3">
      <c r="A372" s="630" t="s">
        <v>554</v>
      </c>
      <c r="B372" s="631" t="s">
        <v>555</v>
      </c>
      <c r="C372" s="632" t="s">
        <v>574</v>
      </c>
      <c r="D372" s="633" t="s">
        <v>1704</v>
      </c>
      <c r="E372" s="632" t="s">
        <v>580</v>
      </c>
      <c r="F372" s="633" t="s">
        <v>1706</v>
      </c>
      <c r="G372" s="632" t="s">
        <v>588</v>
      </c>
      <c r="H372" s="632" t="s">
        <v>1201</v>
      </c>
      <c r="I372" s="632" t="s">
        <v>1202</v>
      </c>
      <c r="J372" s="632" t="s">
        <v>645</v>
      </c>
      <c r="K372" s="632" t="s">
        <v>1203</v>
      </c>
      <c r="L372" s="634">
        <v>237.83073184926513</v>
      </c>
      <c r="M372" s="634">
        <v>1</v>
      </c>
      <c r="N372" s="635">
        <v>237.83073184926513</v>
      </c>
    </row>
    <row r="373" spans="1:14" ht="14.4" customHeight="1" x14ac:dyDescent="0.3">
      <c r="A373" s="630" t="s">
        <v>554</v>
      </c>
      <c r="B373" s="631" t="s">
        <v>555</v>
      </c>
      <c r="C373" s="632" t="s">
        <v>574</v>
      </c>
      <c r="D373" s="633" t="s">
        <v>1704</v>
      </c>
      <c r="E373" s="632" t="s">
        <v>580</v>
      </c>
      <c r="F373" s="633" t="s">
        <v>1706</v>
      </c>
      <c r="G373" s="632" t="s">
        <v>588</v>
      </c>
      <c r="H373" s="632" t="s">
        <v>1021</v>
      </c>
      <c r="I373" s="632" t="s">
        <v>1022</v>
      </c>
      <c r="J373" s="632" t="s">
        <v>1023</v>
      </c>
      <c r="K373" s="632" t="s">
        <v>1024</v>
      </c>
      <c r="L373" s="634">
        <v>339.62</v>
      </c>
      <c r="M373" s="634">
        <v>1</v>
      </c>
      <c r="N373" s="635">
        <v>339.62</v>
      </c>
    </row>
    <row r="374" spans="1:14" ht="14.4" customHeight="1" x14ac:dyDescent="0.3">
      <c r="A374" s="630" t="s">
        <v>554</v>
      </c>
      <c r="B374" s="631" t="s">
        <v>555</v>
      </c>
      <c r="C374" s="632" t="s">
        <v>574</v>
      </c>
      <c r="D374" s="633" t="s">
        <v>1704</v>
      </c>
      <c r="E374" s="632" t="s">
        <v>580</v>
      </c>
      <c r="F374" s="633" t="s">
        <v>1706</v>
      </c>
      <c r="G374" s="632" t="s">
        <v>588</v>
      </c>
      <c r="H374" s="632" t="s">
        <v>655</v>
      </c>
      <c r="I374" s="632" t="s">
        <v>656</v>
      </c>
      <c r="J374" s="632" t="s">
        <v>657</v>
      </c>
      <c r="K374" s="632" t="s">
        <v>658</v>
      </c>
      <c r="L374" s="634">
        <v>76.92</v>
      </c>
      <c r="M374" s="634">
        <v>1</v>
      </c>
      <c r="N374" s="635">
        <v>76.92</v>
      </c>
    </row>
    <row r="375" spans="1:14" ht="14.4" customHeight="1" x14ac:dyDescent="0.3">
      <c r="A375" s="630" t="s">
        <v>554</v>
      </c>
      <c r="B375" s="631" t="s">
        <v>555</v>
      </c>
      <c r="C375" s="632" t="s">
        <v>574</v>
      </c>
      <c r="D375" s="633" t="s">
        <v>1704</v>
      </c>
      <c r="E375" s="632" t="s">
        <v>580</v>
      </c>
      <c r="F375" s="633" t="s">
        <v>1706</v>
      </c>
      <c r="G375" s="632" t="s">
        <v>588</v>
      </c>
      <c r="H375" s="632" t="s">
        <v>1432</v>
      </c>
      <c r="I375" s="632" t="s">
        <v>1433</v>
      </c>
      <c r="J375" s="632" t="s">
        <v>1434</v>
      </c>
      <c r="K375" s="632" t="s">
        <v>1435</v>
      </c>
      <c r="L375" s="634">
        <v>21.399999999999995</v>
      </c>
      <c r="M375" s="634">
        <v>1</v>
      </c>
      <c r="N375" s="635">
        <v>21.399999999999995</v>
      </c>
    </row>
    <row r="376" spans="1:14" ht="14.4" customHeight="1" x14ac:dyDescent="0.3">
      <c r="A376" s="630" t="s">
        <v>554</v>
      </c>
      <c r="B376" s="631" t="s">
        <v>555</v>
      </c>
      <c r="C376" s="632" t="s">
        <v>574</v>
      </c>
      <c r="D376" s="633" t="s">
        <v>1704</v>
      </c>
      <c r="E376" s="632" t="s">
        <v>580</v>
      </c>
      <c r="F376" s="633" t="s">
        <v>1706</v>
      </c>
      <c r="G376" s="632" t="s">
        <v>588</v>
      </c>
      <c r="H376" s="632" t="s">
        <v>659</v>
      </c>
      <c r="I376" s="632" t="s">
        <v>660</v>
      </c>
      <c r="J376" s="632" t="s">
        <v>661</v>
      </c>
      <c r="K376" s="632" t="s">
        <v>662</v>
      </c>
      <c r="L376" s="634">
        <v>22.697574123998105</v>
      </c>
      <c r="M376" s="634">
        <v>4</v>
      </c>
      <c r="N376" s="635">
        <v>90.790296495992422</v>
      </c>
    </row>
    <row r="377" spans="1:14" ht="14.4" customHeight="1" x14ac:dyDescent="0.3">
      <c r="A377" s="630" t="s">
        <v>554</v>
      </c>
      <c r="B377" s="631" t="s">
        <v>555</v>
      </c>
      <c r="C377" s="632" t="s">
        <v>574</v>
      </c>
      <c r="D377" s="633" t="s">
        <v>1704</v>
      </c>
      <c r="E377" s="632" t="s">
        <v>580</v>
      </c>
      <c r="F377" s="633" t="s">
        <v>1706</v>
      </c>
      <c r="G377" s="632" t="s">
        <v>588</v>
      </c>
      <c r="H377" s="632" t="s">
        <v>1436</v>
      </c>
      <c r="I377" s="632" t="s">
        <v>1437</v>
      </c>
      <c r="J377" s="632" t="s">
        <v>1438</v>
      </c>
      <c r="K377" s="632" t="s">
        <v>1439</v>
      </c>
      <c r="L377" s="634">
        <v>75.440000000000026</v>
      </c>
      <c r="M377" s="634">
        <v>1</v>
      </c>
      <c r="N377" s="635">
        <v>75.440000000000026</v>
      </c>
    </row>
    <row r="378" spans="1:14" ht="14.4" customHeight="1" x14ac:dyDescent="0.3">
      <c r="A378" s="630" t="s">
        <v>554</v>
      </c>
      <c r="B378" s="631" t="s">
        <v>555</v>
      </c>
      <c r="C378" s="632" t="s">
        <v>574</v>
      </c>
      <c r="D378" s="633" t="s">
        <v>1704</v>
      </c>
      <c r="E378" s="632" t="s">
        <v>580</v>
      </c>
      <c r="F378" s="633" t="s">
        <v>1706</v>
      </c>
      <c r="G378" s="632" t="s">
        <v>588</v>
      </c>
      <c r="H378" s="632" t="s">
        <v>1440</v>
      </c>
      <c r="I378" s="632" t="s">
        <v>1441</v>
      </c>
      <c r="J378" s="632" t="s">
        <v>1442</v>
      </c>
      <c r="K378" s="632" t="s">
        <v>1443</v>
      </c>
      <c r="L378" s="634">
        <v>122.84199999999998</v>
      </c>
      <c r="M378" s="634">
        <v>5</v>
      </c>
      <c r="N378" s="635">
        <v>614.20999999999992</v>
      </c>
    </row>
    <row r="379" spans="1:14" ht="14.4" customHeight="1" x14ac:dyDescent="0.3">
      <c r="A379" s="630" t="s">
        <v>554</v>
      </c>
      <c r="B379" s="631" t="s">
        <v>555</v>
      </c>
      <c r="C379" s="632" t="s">
        <v>574</v>
      </c>
      <c r="D379" s="633" t="s">
        <v>1704</v>
      </c>
      <c r="E379" s="632" t="s">
        <v>580</v>
      </c>
      <c r="F379" s="633" t="s">
        <v>1706</v>
      </c>
      <c r="G379" s="632" t="s">
        <v>588</v>
      </c>
      <c r="H379" s="632" t="s">
        <v>671</v>
      </c>
      <c r="I379" s="632" t="s">
        <v>672</v>
      </c>
      <c r="J379" s="632" t="s">
        <v>673</v>
      </c>
      <c r="K379" s="632" t="s">
        <v>674</v>
      </c>
      <c r="L379" s="634">
        <v>22.300000000000008</v>
      </c>
      <c r="M379" s="634">
        <v>1</v>
      </c>
      <c r="N379" s="635">
        <v>22.300000000000008</v>
      </c>
    </row>
    <row r="380" spans="1:14" ht="14.4" customHeight="1" x14ac:dyDescent="0.3">
      <c r="A380" s="630" t="s">
        <v>554</v>
      </c>
      <c r="B380" s="631" t="s">
        <v>555</v>
      </c>
      <c r="C380" s="632" t="s">
        <v>574</v>
      </c>
      <c r="D380" s="633" t="s">
        <v>1704</v>
      </c>
      <c r="E380" s="632" t="s">
        <v>580</v>
      </c>
      <c r="F380" s="633" t="s">
        <v>1706</v>
      </c>
      <c r="G380" s="632" t="s">
        <v>588</v>
      </c>
      <c r="H380" s="632" t="s">
        <v>1216</v>
      </c>
      <c r="I380" s="632" t="s">
        <v>1217</v>
      </c>
      <c r="J380" s="632" t="s">
        <v>681</v>
      </c>
      <c r="K380" s="632" t="s">
        <v>1218</v>
      </c>
      <c r="L380" s="634">
        <v>118.34973739438365</v>
      </c>
      <c r="M380" s="634">
        <v>1</v>
      </c>
      <c r="N380" s="635">
        <v>118.34973739438365</v>
      </c>
    </row>
    <row r="381" spans="1:14" ht="14.4" customHeight="1" x14ac:dyDescent="0.3">
      <c r="A381" s="630" t="s">
        <v>554</v>
      </c>
      <c r="B381" s="631" t="s">
        <v>555</v>
      </c>
      <c r="C381" s="632" t="s">
        <v>574</v>
      </c>
      <c r="D381" s="633" t="s">
        <v>1704</v>
      </c>
      <c r="E381" s="632" t="s">
        <v>580</v>
      </c>
      <c r="F381" s="633" t="s">
        <v>1706</v>
      </c>
      <c r="G381" s="632" t="s">
        <v>588</v>
      </c>
      <c r="H381" s="632" t="s">
        <v>683</v>
      </c>
      <c r="I381" s="632" t="s">
        <v>684</v>
      </c>
      <c r="J381" s="632" t="s">
        <v>685</v>
      </c>
      <c r="K381" s="632" t="s">
        <v>686</v>
      </c>
      <c r="L381" s="634">
        <v>71.219876613791897</v>
      </c>
      <c r="M381" s="634">
        <v>1</v>
      </c>
      <c r="N381" s="635">
        <v>71.219876613791897</v>
      </c>
    </row>
    <row r="382" spans="1:14" ht="14.4" customHeight="1" x14ac:dyDescent="0.3">
      <c r="A382" s="630" t="s">
        <v>554</v>
      </c>
      <c r="B382" s="631" t="s">
        <v>555</v>
      </c>
      <c r="C382" s="632" t="s">
        <v>574</v>
      </c>
      <c r="D382" s="633" t="s">
        <v>1704</v>
      </c>
      <c r="E382" s="632" t="s">
        <v>580</v>
      </c>
      <c r="F382" s="633" t="s">
        <v>1706</v>
      </c>
      <c r="G382" s="632" t="s">
        <v>588</v>
      </c>
      <c r="H382" s="632" t="s">
        <v>687</v>
      </c>
      <c r="I382" s="632" t="s">
        <v>688</v>
      </c>
      <c r="J382" s="632" t="s">
        <v>689</v>
      </c>
      <c r="K382" s="632" t="s">
        <v>690</v>
      </c>
      <c r="L382" s="634">
        <v>46.442278184979735</v>
      </c>
      <c r="M382" s="634">
        <v>13</v>
      </c>
      <c r="N382" s="635">
        <v>603.74961640473657</v>
      </c>
    </row>
    <row r="383" spans="1:14" ht="14.4" customHeight="1" x14ac:dyDescent="0.3">
      <c r="A383" s="630" t="s">
        <v>554</v>
      </c>
      <c r="B383" s="631" t="s">
        <v>555</v>
      </c>
      <c r="C383" s="632" t="s">
        <v>574</v>
      </c>
      <c r="D383" s="633" t="s">
        <v>1704</v>
      </c>
      <c r="E383" s="632" t="s">
        <v>580</v>
      </c>
      <c r="F383" s="633" t="s">
        <v>1706</v>
      </c>
      <c r="G383" s="632" t="s">
        <v>588</v>
      </c>
      <c r="H383" s="632" t="s">
        <v>1223</v>
      </c>
      <c r="I383" s="632" t="s">
        <v>1224</v>
      </c>
      <c r="J383" s="632" t="s">
        <v>1225</v>
      </c>
      <c r="K383" s="632" t="s">
        <v>1226</v>
      </c>
      <c r="L383" s="634">
        <v>292.47000000000003</v>
      </c>
      <c r="M383" s="634">
        <v>1</v>
      </c>
      <c r="N383" s="635">
        <v>292.47000000000003</v>
      </c>
    </row>
    <row r="384" spans="1:14" ht="14.4" customHeight="1" x14ac:dyDescent="0.3">
      <c r="A384" s="630" t="s">
        <v>554</v>
      </c>
      <c r="B384" s="631" t="s">
        <v>555</v>
      </c>
      <c r="C384" s="632" t="s">
        <v>574</v>
      </c>
      <c r="D384" s="633" t="s">
        <v>1704</v>
      </c>
      <c r="E384" s="632" t="s">
        <v>580</v>
      </c>
      <c r="F384" s="633" t="s">
        <v>1706</v>
      </c>
      <c r="G384" s="632" t="s">
        <v>588</v>
      </c>
      <c r="H384" s="632" t="s">
        <v>691</v>
      </c>
      <c r="I384" s="632" t="s">
        <v>692</v>
      </c>
      <c r="J384" s="632" t="s">
        <v>693</v>
      </c>
      <c r="K384" s="632" t="s">
        <v>694</v>
      </c>
      <c r="L384" s="634">
        <v>73.629999999999981</v>
      </c>
      <c r="M384" s="634">
        <v>1</v>
      </c>
      <c r="N384" s="635">
        <v>73.629999999999981</v>
      </c>
    </row>
    <row r="385" spans="1:14" ht="14.4" customHeight="1" x14ac:dyDescent="0.3">
      <c r="A385" s="630" t="s">
        <v>554</v>
      </c>
      <c r="B385" s="631" t="s">
        <v>555</v>
      </c>
      <c r="C385" s="632" t="s">
        <v>574</v>
      </c>
      <c r="D385" s="633" t="s">
        <v>1704</v>
      </c>
      <c r="E385" s="632" t="s">
        <v>580</v>
      </c>
      <c r="F385" s="633" t="s">
        <v>1706</v>
      </c>
      <c r="G385" s="632" t="s">
        <v>588</v>
      </c>
      <c r="H385" s="632" t="s">
        <v>1444</v>
      </c>
      <c r="I385" s="632" t="s">
        <v>1445</v>
      </c>
      <c r="J385" s="632" t="s">
        <v>1446</v>
      </c>
      <c r="K385" s="632" t="s">
        <v>1447</v>
      </c>
      <c r="L385" s="634">
        <v>392.88688722325122</v>
      </c>
      <c r="M385" s="634">
        <v>1</v>
      </c>
      <c r="N385" s="635">
        <v>392.88688722325122</v>
      </c>
    </row>
    <row r="386" spans="1:14" ht="14.4" customHeight="1" x14ac:dyDescent="0.3">
      <c r="A386" s="630" t="s">
        <v>554</v>
      </c>
      <c r="B386" s="631" t="s">
        <v>555</v>
      </c>
      <c r="C386" s="632" t="s">
        <v>574</v>
      </c>
      <c r="D386" s="633" t="s">
        <v>1704</v>
      </c>
      <c r="E386" s="632" t="s">
        <v>580</v>
      </c>
      <c r="F386" s="633" t="s">
        <v>1706</v>
      </c>
      <c r="G386" s="632" t="s">
        <v>588</v>
      </c>
      <c r="H386" s="632" t="s">
        <v>1235</v>
      </c>
      <c r="I386" s="632" t="s">
        <v>1236</v>
      </c>
      <c r="J386" s="632" t="s">
        <v>1237</v>
      </c>
      <c r="K386" s="632" t="s">
        <v>1238</v>
      </c>
      <c r="L386" s="634">
        <v>57.009999999999977</v>
      </c>
      <c r="M386" s="634">
        <v>1</v>
      </c>
      <c r="N386" s="635">
        <v>57.009999999999977</v>
      </c>
    </row>
    <row r="387" spans="1:14" ht="14.4" customHeight="1" x14ac:dyDescent="0.3">
      <c r="A387" s="630" t="s">
        <v>554</v>
      </c>
      <c r="B387" s="631" t="s">
        <v>555</v>
      </c>
      <c r="C387" s="632" t="s">
        <v>574</v>
      </c>
      <c r="D387" s="633" t="s">
        <v>1704</v>
      </c>
      <c r="E387" s="632" t="s">
        <v>580</v>
      </c>
      <c r="F387" s="633" t="s">
        <v>1706</v>
      </c>
      <c r="G387" s="632" t="s">
        <v>588</v>
      </c>
      <c r="H387" s="632" t="s">
        <v>1448</v>
      </c>
      <c r="I387" s="632" t="s">
        <v>238</v>
      </c>
      <c r="J387" s="632" t="s">
        <v>1449</v>
      </c>
      <c r="K387" s="632"/>
      <c r="L387" s="634">
        <v>639.01</v>
      </c>
      <c r="M387" s="634">
        <v>1</v>
      </c>
      <c r="N387" s="635">
        <v>639.01</v>
      </c>
    </row>
    <row r="388" spans="1:14" ht="14.4" customHeight="1" x14ac:dyDescent="0.3">
      <c r="A388" s="630" t="s">
        <v>554</v>
      </c>
      <c r="B388" s="631" t="s">
        <v>555</v>
      </c>
      <c r="C388" s="632" t="s">
        <v>574</v>
      </c>
      <c r="D388" s="633" t="s">
        <v>1704</v>
      </c>
      <c r="E388" s="632" t="s">
        <v>580</v>
      </c>
      <c r="F388" s="633" t="s">
        <v>1706</v>
      </c>
      <c r="G388" s="632" t="s">
        <v>588</v>
      </c>
      <c r="H388" s="632" t="s">
        <v>1243</v>
      </c>
      <c r="I388" s="632" t="s">
        <v>238</v>
      </c>
      <c r="J388" s="632" t="s">
        <v>1244</v>
      </c>
      <c r="K388" s="632"/>
      <c r="L388" s="634">
        <v>97.320306635273823</v>
      </c>
      <c r="M388" s="634">
        <v>5</v>
      </c>
      <c r="N388" s="635">
        <v>486.60153317636912</v>
      </c>
    </row>
    <row r="389" spans="1:14" ht="14.4" customHeight="1" x14ac:dyDescent="0.3">
      <c r="A389" s="630" t="s">
        <v>554</v>
      </c>
      <c r="B389" s="631" t="s">
        <v>555</v>
      </c>
      <c r="C389" s="632" t="s">
        <v>574</v>
      </c>
      <c r="D389" s="633" t="s">
        <v>1704</v>
      </c>
      <c r="E389" s="632" t="s">
        <v>580</v>
      </c>
      <c r="F389" s="633" t="s">
        <v>1706</v>
      </c>
      <c r="G389" s="632" t="s">
        <v>588</v>
      </c>
      <c r="H389" s="632" t="s">
        <v>1450</v>
      </c>
      <c r="I389" s="632" t="s">
        <v>238</v>
      </c>
      <c r="J389" s="632" t="s">
        <v>1451</v>
      </c>
      <c r="K389" s="632"/>
      <c r="L389" s="634">
        <v>47.56</v>
      </c>
      <c r="M389" s="634">
        <v>3</v>
      </c>
      <c r="N389" s="635">
        <v>142.68</v>
      </c>
    </row>
    <row r="390" spans="1:14" ht="14.4" customHeight="1" x14ac:dyDescent="0.3">
      <c r="A390" s="630" t="s">
        <v>554</v>
      </c>
      <c r="B390" s="631" t="s">
        <v>555</v>
      </c>
      <c r="C390" s="632" t="s">
        <v>574</v>
      </c>
      <c r="D390" s="633" t="s">
        <v>1704</v>
      </c>
      <c r="E390" s="632" t="s">
        <v>580</v>
      </c>
      <c r="F390" s="633" t="s">
        <v>1706</v>
      </c>
      <c r="G390" s="632" t="s">
        <v>588</v>
      </c>
      <c r="H390" s="632" t="s">
        <v>717</v>
      </c>
      <c r="I390" s="632" t="s">
        <v>238</v>
      </c>
      <c r="J390" s="632" t="s">
        <v>718</v>
      </c>
      <c r="K390" s="632"/>
      <c r="L390" s="634">
        <v>41.854999999999997</v>
      </c>
      <c r="M390" s="634">
        <v>4</v>
      </c>
      <c r="N390" s="635">
        <v>167.42</v>
      </c>
    </row>
    <row r="391" spans="1:14" ht="14.4" customHeight="1" x14ac:dyDescent="0.3">
      <c r="A391" s="630" t="s">
        <v>554</v>
      </c>
      <c r="B391" s="631" t="s">
        <v>555</v>
      </c>
      <c r="C391" s="632" t="s">
        <v>574</v>
      </c>
      <c r="D391" s="633" t="s">
        <v>1704</v>
      </c>
      <c r="E391" s="632" t="s">
        <v>580</v>
      </c>
      <c r="F391" s="633" t="s">
        <v>1706</v>
      </c>
      <c r="G391" s="632" t="s">
        <v>588</v>
      </c>
      <c r="H391" s="632" t="s">
        <v>1452</v>
      </c>
      <c r="I391" s="632" t="s">
        <v>238</v>
      </c>
      <c r="J391" s="632" t="s">
        <v>1453</v>
      </c>
      <c r="K391" s="632"/>
      <c r="L391" s="634">
        <v>37.97</v>
      </c>
      <c r="M391" s="634">
        <v>1</v>
      </c>
      <c r="N391" s="635">
        <v>37.97</v>
      </c>
    </row>
    <row r="392" spans="1:14" ht="14.4" customHeight="1" x14ac:dyDescent="0.3">
      <c r="A392" s="630" t="s">
        <v>554</v>
      </c>
      <c r="B392" s="631" t="s">
        <v>555</v>
      </c>
      <c r="C392" s="632" t="s">
        <v>574</v>
      </c>
      <c r="D392" s="633" t="s">
        <v>1704</v>
      </c>
      <c r="E392" s="632" t="s">
        <v>580</v>
      </c>
      <c r="F392" s="633" t="s">
        <v>1706</v>
      </c>
      <c r="G392" s="632" t="s">
        <v>588</v>
      </c>
      <c r="H392" s="632" t="s">
        <v>719</v>
      </c>
      <c r="I392" s="632" t="s">
        <v>238</v>
      </c>
      <c r="J392" s="632" t="s">
        <v>720</v>
      </c>
      <c r="K392" s="632"/>
      <c r="L392" s="634">
        <v>143.53225193638079</v>
      </c>
      <c r="M392" s="634">
        <v>19</v>
      </c>
      <c r="N392" s="635">
        <v>2727.1127867912351</v>
      </c>
    </row>
    <row r="393" spans="1:14" ht="14.4" customHeight="1" x14ac:dyDescent="0.3">
      <c r="A393" s="630" t="s">
        <v>554</v>
      </c>
      <c r="B393" s="631" t="s">
        <v>555</v>
      </c>
      <c r="C393" s="632" t="s">
        <v>574</v>
      </c>
      <c r="D393" s="633" t="s">
        <v>1704</v>
      </c>
      <c r="E393" s="632" t="s">
        <v>580</v>
      </c>
      <c r="F393" s="633" t="s">
        <v>1706</v>
      </c>
      <c r="G393" s="632" t="s">
        <v>588</v>
      </c>
      <c r="H393" s="632" t="s">
        <v>1454</v>
      </c>
      <c r="I393" s="632" t="s">
        <v>238</v>
      </c>
      <c r="J393" s="632" t="s">
        <v>1455</v>
      </c>
      <c r="K393" s="632"/>
      <c r="L393" s="634">
        <v>39.513333333333328</v>
      </c>
      <c r="M393" s="634">
        <v>3</v>
      </c>
      <c r="N393" s="635">
        <v>118.53999999999999</v>
      </c>
    </row>
    <row r="394" spans="1:14" ht="14.4" customHeight="1" x14ac:dyDescent="0.3">
      <c r="A394" s="630" t="s">
        <v>554</v>
      </c>
      <c r="B394" s="631" t="s">
        <v>555</v>
      </c>
      <c r="C394" s="632" t="s">
        <v>574</v>
      </c>
      <c r="D394" s="633" t="s">
        <v>1704</v>
      </c>
      <c r="E394" s="632" t="s">
        <v>580</v>
      </c>
      <c r="F394" s="633" t="s">
        <v>1706</v>
      </c>
      <c r="G394" s="632" t="s">
        <v>588</v>
      </c>
      <c r="H394" s="632" t="s">
        <v>733</v>
      </c>
      <c r="I394" s="632" t="s">
        <v>238</v>
      </c>
      <c r="J394" s="632" t="s">
        <v>734</v>
      </c>
      <c r="K394" s="632" t="s">
        <v>735</v>
      </c>
      <c r="L394" s="634">
        <v>42.199999999999996</v>
      </c>
      <c r="M394" s="634">
        <v>2</v>
      </c>
      <c r="N394" s="635">
        <v>84.399999999999991</v>
      </c>
    </row>
    <row r="395" spans="1:14" ht="14.4" customHeight="1" x14ac:dyDescent="0.3">
      <c r="A395" s="630" t="s">
        <v>554</v>
      </c>
      <c r="B395" s="631" t="s">
        <v>555</v>
      </c>
      <c r="C395" s="632" t="s">
        <v>574</v>
      </c>
      <c r="D395" s="633" t="s">
        <v>1704</v>
      </c>
      <c r="E395" s="632" t="s">
        <v>580</v>
      </c>
      <c r="F395" s="633" t="s">
        <v>1706</v>
      </c>
      <c r="G395" s="632" t="s">
        <v>588</v>
      </c>
      <c r="H395" s="632" t="s">
        <v>736</v>
      </c>
      <c r="I395" s="632" t="s">
        <v>737</v>
      </c>
      <c r="J395" s="632" t="s">
        <v>738</v>
      </c>
      <c r="K395" s="632" t="s">
        <v>739</v>
      </c>
      <c r="L395" s="634">
        <v>59.21</v>
      </c>
      <c r="M395" s="634">
        <v>3</v>
      </c>
      <c r="N395" s="635">
        <v>177.63</v>
      </c>
    </row>
    <row r="396" spans="1:14" ht="14.4" customHeight="1" x14ac:dyDescent="0.3">
      <c r="A396" s="630" t="s">
        <v>554</v>
      </c>
      <c r="B396" s="631" t="s">
        <v>555</v>
      </c>
      <c r="C396" s="632" t="s">
        <v>574</v>
      </c>
      <c r="D396" s="633" t="s">
        <v>1704</v>
      </c>
      <c r="E396" s="632" t="s">
        <v>580</v>
      </c>
      <c r="F396" s="633" t="s">
        <v>1706</v>
      </c>
      <c r="G396" s="632" t="s">
        <v>588</v>
      </c>
      <c r="H396" s="632" t="s">
        <v>1456</v>
      </c>
      <c r="I396" s="632" t="s">
        <v>1457</v>
      </c>
      <c r="J396" s="632" t="s">
        <v>657</v>
      </c>
      <c r="K396" s="632" t="s">
        <v>1458</v>
      </c>
      <c r="L396" s="634">
        <v>61.380000000000017</v>
      </c>
      <c r="M396" s="634">
        <v>8</v>
      </c>
      <c r="N396" s="635">
        <v>491.04000000000013</v>
      </c>
    </row>
    <row r="397" spans="1:14" ht="14.4" customHeight="1" x14ac:dyDescent="0.3">
      <c r="A397" s="630" t="s">
        <v>554</v>
      </c>
      <c r="B397" s="631" t="s">
        <v>555</v>
      </c>
      <c r="C397" s="632" t="s">
        <v>574</v>
      </c>
      <c r="D397" s="633" t="s">
        <v>1704</v>
      </c>
      <c r="E397" s="632" t="s">
        <v>580</v>
      </c>
      <c r="F397" s="633" t="s">
        <v>1706</v>
      </c>
      <c r="G397" s="632" t="s">
        <v>588</v>
      </c>
      <c r="H397" s="632" t="s">
        <v>1254</v>
      </c>
      <c r="I397" s="632" t="s">
        <v>1255</v>
      </c>
      <c r="J397" s="632" t="s">
        <v>1256</v>
      </c>
      <c r="K397" s="632" t="s">
        <v>1257</v>
      </c>
      <c r="L397" s="634">
        <v>218.17793444379677</v>
      </c>
      <c r="M397" s="634">
        <v>4</v>
      </c>
      <c r="N397" s="635">
        <v>872.71173777518709</v>
      </c>
    </row>
    <row r="398" spans="1:14" ht="14.4" customHeight="1" x14ac:dyDescent="0.3">
      <c r="A398" s="630" t="s">
        <v>554</v>
      </c>
      <c r="B398" s="631" t="s">
        <v>555</v>
      </c>
      <c r="C398" s="632" t="s">
        <v>574</v>
      </c>
      <c r="D398" s="633" t="s">
        <v>1704</v>
      </c>
      <c r="E398" s="632" t="s">
        <v>580</v>
      </c>
      <c r="F398" s="633" t="s">
        <v>1706</v>
      </c>
      <c r="G398" s="632" t="s">
        <v>588</v>
      </c>
      <c r="H398" s="632" t="s">
        <v>758</v>
      </c>
      <c r="I398" s="632" t="s">
        <v>759</v>
      </c>
      <c r="J398" s="632" t="s">
        <v>760</v>
      </c>
      <c r="K398" s="632" t="s">
        <v>761</v>
      </c>
      <c r="L398" s="634">
        <v>527.84993153907533</v>
      </c>
      <c r="M398" s="634">
        <v>1</v>
      </c>
      <c r="N398" s="635">
        <v>527.84993153907533</v>
      </c>
    </row>
    <row r="399" spans="1:14" ht="14.4" customHeight="1" x14ac:dyDescent="0.3">
      <c r="A399" s="630" t="s">
        <v>554</v>
      </c>
      <c r="B399" s="631" t="s">
        <v>555</v>
      </c>
      <c r="C399" s="632" t="s">
        <v>574</v>
      </c>
      <c r="D399" s="633" t="s">
        <v>1704</v>
      </c>
      <c r="E399" s="632" t="s">
        <v>580</v>
      </c>
      <c r="F399" s="633" t="s">
        <v>1706</v>
      </c>
      <c r="G399" s="632" t="s">
        <v>588</v>
      </c>
      <c r="H399" s="632" t="s">
        <v>762</v>
      </c>
      <c r="I399" s="632" t="s">
        <v>238</v>
      </c>
      <c r="J399" s="632" t="s">
        <v>763</v>
      </c>
      <c r="K399" s="632"/>
      <c r="L399" s="634">
        <v>169.93950264334987</v>
      </c>
      <c r="M399" s="634">
        <v>1</v>
      </c>
      <c r="N399" s="635">
        <v>169.93950264334987</v>
      </c>
    </row>
    <row r="400" spans="1:14" ht="14.4" customHeight="1" x14ac:dyDescent="0.3">
      <c r="A400" s="630" t="s">
        <v>554</v>
      </c>
      <c r="B400" s="631" t="s">
        <v>555</v>
      </c>
      <c r="C400" s="632" t="s">
        <v>574</v>
      </c>
      <c r="D400" s="633" t="s">
        <v>1704</v>
      </c>
      <c r="E400" s="632" t="s">
        <v>580</v>
      </c>
      <c r="F400" s="633" t="s">
        <v>1706</v>
      </c>
      <c r="G400" s="632" t="s">
        <v>588</v>
      </c>
      <c r="H400" s="632" t="s">
        <v>1459</v>
      </c>
      <c r="I400" s="632" t="s">
        <v>1460</v>
      </c>
      <c r="J400" s="632" t="s">
        <v>1461</v>
      </c>
      <c r="K400" s="632" t="s">
        <v>1462</v>
      </c>
      <c r="L400" s="634">
        <v>69.66</v>
      </c>
      <c r="M400" s="634">
        <v>1</v>
      </c>
      <c r="N400" s="635">
        <v>69.66</v>
      </c>
    </row>
    <row r="401" spans="1:14" ht="14.4" customHeight="1" x14ac:dyDescent="0.3">
      <c r="A401" s="630" t="s">
        <v>554</v>
      </c>
      <c r="B401" s="631" t="s">
        <v>555</v>
      </c>
      <c r="C401" s="632" t="s">
        <v>574</v>
      </c>
      <c r="D401" s="633" t="s">
        <v>1704</v>
      </c>
      <c r="E401" s="632" t="s">
        <v>580</v>
      </c>
      <c r="F401" s="633" t="s">
        <v>1706</v>
      </c>
      <c r="G401" s="632" t="s">
        <v>588</v>
      </c>
      <c r="H401" s="632" t="s">
        <v>1258</v>
      </c>
      <c r="I401" s="632" t="s">
        <v>1259</v>
      </c>
      <c r="J401" s="632" t="s">
        <v>1260</v>
      </c>
      <c r="K401" s="632" t="s">
        <v>1261</v>
      </c>
      <c r="L401" s="634">
        <v>44.39990387708</v>
      </c>
      <c r="M401" s="634">
        <v>6</v>
      </c>
      <c r="N401" s="635">
        <v>266.39942326248001</v>
      </c>
    </row>
    <row r="402" spans="1:14" ht="14.4" customHeight="1" x14ac:dyDescent="0.3">
      <c r="A402" s="630" t="s">
        <v>554</v>
      </c>
      <c r="B402" s="631" t="s">
        <v>555</v>
      </c>
      <c r="C402" s="632" t="s">
        <v>574</v>
      </c>
      <c r="D402" s="633" t="s">
        <v>1704</v>
      </c>
      <c r="E402" s="632" t="s">
        <v>580</v>
      </c>
      <c r="F402" s="633" t="s">
        <v>1706</v>
      </c>
      <c r="G402" s="632" t="s">
        <v>588</v>
      </c>
      <c r="H402" s="632" t="s">
        <v>1463</v>
      </c>
      <c r="I402" s="632" t="s">
        <v>1464</v>
      </c>
      <c r="J402" s="632" t="s">
        <v>1465</v>
      </c>
      <c r="K402" s="632" t="s">
        <v>592</v>
      </c>
      <c r="L402" s="634">
        <v>121.72974768622733</v>
      </c>
      <c r="M402" s="634">
        <v>6</v>
      </c>
      <c r="N402" s="635">
        <v>730.37848611736399</v>
      </c>
    </row>
    <row r="403" spans="1:14" ht="14.4" customHeight="1" x14ac:dyDescent="0.3">
      <c r="A403" s="630" t="s">
        <v>554</v>
      </c>
      <c r="B403" s="631" t="s">
        <v>555</v>
      </c>
      <c r="C403" s="632" t="s">
        <v>574</v>
      </c>
      <c r="D403" s="633" t="s">
        <v>1704</v>
      </c>
      <c r="E403" s="632" t="s">
        <v>580</v>
      </c>
      <c r="F403" s="633" t="s">
        <v>1706</v>
      </c>
      <c r="G403" s="632" t="s">
        <v>588</v>
      </c>
      <c r="H403" s="632" t="s">
        <v>1466</v>
      </c>
      <c r="I403" s="632" t="s">
        <v>1467</v>
      </c>
      <c r="J403" s="632" t="s">
        <v>1468</v>
      </c>
      <c r="K403" s="632" t="s">
        <v>1469</v>
      </c>
      <c r="L403" s="634">
        <v>63.48</v>
      </c>
      <c r="M403" s="634">
        <v>1</v>
      </c>
      <c r="N403" s="635">
        <v>63.48</v>
      </c>
    </row>
    <row r="404" spans="1:14" ht="14.4" customHeight="1" x14ac:dyDescent="0.3">
      <c r="A404" s="630" t="s">
        <v>554</v>
      </c>
      <c r="B404" s="631" t="s">
        <v>555</v>
      </c>
      <c r="C404" s="632" t="s">
        <v>574</v>
      </c>
      <c r="D404" s="633" t="s">
        <v>1704</v>
      </c>
      <c r="E404" s="632" t="s">
        <v>580</v>
      </c>
      <c r="F404" s="633" t="s">
        <v>1706</v>
      </c>
      <c r="G404" s="632" t="s">
        <v>588</v>
      </c>
      <c r="H404" s="632" t="s">
        <v>1470</v>
      </c>
      <c r="I404" s="632" t="s">
        <v>1471</v>
      </c>
      <c r="J404" s="632" t="s">
        <v>1472</v>
      </c>
      <c r="K404" s="632" t="s">
        <v>1366</v>
      </c>
      <c r="L404" s="634">
        <v>707.00000000000034</v>
      </c>
      <c r="M404" s="634">
        <v>1</v>
      </c>
      <c r="N404" s="635">
        <v>707.00000000000034</v>
      </c>
    </row>
    <row r="405" spans="1:14" ht="14.4" customHeight="1" x14ac:dyDescent="0.3">
      <c r="A405" s="630" t="s">
        <v>554</v>
      </c>
      <c r="B405" s="631" t="s">
        <v>555</v>
      </c>
      <c r="C405" s="632" t="s">
        <v>574</v>
      </c>
      <c r="D405" s="633" t="s">
        <v>1704</v>
      </c>
      <c r="E405" s="632" t="s">
        <v>580</v>
      </c>
      <c r="F405" s="633" t="s">
        <v>1706</v>
      </c>
      <c r="G405" s="632" t="s">
        <v>588</v>
      </c>
      <c r="H405" s="632" t="s">
        <v>1473</v>
      </c>
      <c r="I405" s="632" t="s">
        <v>1474</v>
      </c>
      <c r="J405" s="632" t="s">
        <v>1475</v>
      </c>
      <c r="K405" s="632" t="s">
        <v>1476</v>
      </c>
      <c r="L405" s="634">
        <v>1665.1999999999998</v>
      </c>
      <c r="M405" s="634">
        <v>3</v>
      </c>
      <c r="N405" s="635">
        <v>4995.5999999999995</v>
      </c>
    </row>
    <row r="406" spans="1:14" ht="14.4" customHeight="1" x14ac:dyDescent="0.3">
      <c r="A406" s="630" t="s">
        <v>554</v>
      </c>
      <c r="B406" s="631" t="s">
        <v>555</v>
      </c>
      <c r="C406" s="632" t="s">
        <v>574</v>
      </c>
      <c r="D406" s="633" t="s">
        <v>1704</v>
      </c>
      <c r="E406" s="632" t="s">
        <v>580</v>
      </c>
      <c r="F406" s="633" t="s">
        <v>1706</v>
      </c>
      <c r="G406" s="632" t="s">
        <v>588</v>
      </c>
      <c r="H406" s="632" t="s">
        <v>1477</v>
      </c>
      <c r="I406" s="632" t="s">
        <v>1477</v>
      </c>
      <c r="J406" s="632" t="s">
        <v>1478</v>
      </c>
      <c r="K406" s="632" t="s">
        <v>1479</v>
      </c>
      <c r="L406" s="634">
        <v>117.78</v>
      </c>
      <c r="M406" s="634">
        <v>1</v>
      </c>
      <c r="N406" s="635">
        <v>117.78</v>
      </c>
    </row>
    <row r="407" spans="1:14" ht="14.4" customHeight="1" x14ac:dyDescent="0.3">
      <c r="A407" s="630" t="s">
        <v>554</v>
      </c>
      <c r="B407" s="631" t="s">
        <v>555</v>
      </c>
      <c r="C407" s="632" t="s">
        <v>574</v>
      </c>
      <c r="D407" s="633" t="s">
        <v>1704</v>
      </c>
      <c r="E407" s="632" t="s">
        <v>580</v>
      </c>
      <c r="F407" s="633" t="s">
        <v>1706</v>
      </c>
      <c r="G407" s="632" t="s">
        <v>588</v>
      </c>
      <c r="H407" s="632" t="s">
        <v>764</v>
      </c>
      <c r="I407" s="632" t="s">
        <v>765</v>
      </c>
      <c r="J407" s="632" t="s">
        <v>661</v>
      </c>
      <c r="K407" s="632" t="s">
        <v>766</v>
      </c>
      <c r="L407" s="634">
        <v>60.350051926236475</v>
      </c>
      <c r="M407" s="634">
        <v>135</v>
      </c>
      <c r="N407" s="635">
        <v>8147.2570100419243</v>
      </c>
    </row>
    <row r="408" spans="1:14" ht="14.4" customHeight="1" x14ac:dyDescent="0.3">
      <c r="A408" s="630" t="s">
        <v>554</v>
      </c>
      <c r="B408" s="631" t="s">
        <v>555</v>
      </c>
      <c r="C408" s="632" t="s">
        <v>574</v>
      </c>
      <c r="D408" s="633" t="s">
        <v>1704</v>
      </c>
      <c r="E408" s="632" t="s">
        <v>580</v>
      </c>
      <c r="F408" s="633" t="s">
        <v>1706</v>
      </c>
      <c r="G408" s="632" t="s">
        <v>588</v>
      </c>
      <c r="H408" s="632" t="s">
        <v>1480</v>
      </c>
      <c r="I408" s="632" t="s">
        <v>1481</v>
      </c>
      <c r="J408" s="632" t="s">
        <v>1482</v>
      </c>
      <c r="K408" s="632" t="s">
        <v>1483</v>
      </c>
      <c r="L408" s="634">
        <v>197.47182053489004</v>
      </c>
      <c r="M408" s="634">
        <v>23</v>
      </c>
      <c r="N408" s="635">
        <v>4541.8518723024708</v>
      </c>
    </row>
    <row r="409" spans="1:14" ht="14.4" customHeight="1" x14ac:dyDescent="0.3">
      <c r="A409" s="630" t="s">
        <v>554</v>
      </c>
      <c r="B409" s="631" t="s">
        <v>555</v>
      </c>
      <c r="C409" s="632" t="s">
        <v>574</v>
      </c>
      <c r="D409" s="633" t="s">
        <v>1704</v>
      </c>
      <c r="E409" s="632" t="s">
        <v>580</v>
      </c>
      <c r="F409" s="633" t="s">
        <v>1706</v>
      </c>
      <c r="G409" s="632" t="s">
        <v>588</v>
      </c>
      <c r="H409" s="632" t="s">
        <v>1484</v>
      </c>
      <c r="I409" s="632" t="s">
        <v>1485</v>
      </c>
      <c r="J409" s="632" t="s">
        <v>1486</v>
      </c>
      <c r="K409" s="632" t="s">
        <v>1487</v>
      </c>
      <c r="L409" s="634">
        <v>75.239999999999995</v>
      </c>
      <c r="M409" s="634">
        <v>1</v>
      </c>
      <c r="N409" s="635">
        <v>75.239999999999995</v>
      </c>
    </row>
    <row r="410" spans="1:14" ht="14.4" customHeight="1" x14ac:dyDescent="0.3">
      <c r="A410" s="630" t="s">
        <v>554</v>
      </c>
      <c r="B410" s="631" t="s">
        <v>555</v>
      </c>
      <c r="C410" s="632" t="s">
        <v>574</v>
      </c>
      <c r="D410" s="633" t="s">
        <v>1704</v>
      </c>
      <c r="E410" s="632" t="s">
        <v>580</v>
      </c>
      <c r="F410" s="633" t="s">
        <v>1706</v>
      </c>
      <c r="G410" s="632" t="s">
        <v>588</v>
      </c>
      <c r="H410" s="632" t="s">
        <v>767</v>
      </c>
      <c r="I410" s="632" t="s">
        <v>768</v>
      </c>
      <c r="J410" s="632" t="s">
        <v>769</v>
      </c>
      <c r="K410" s="632" t="s">
        <v>770</v>
      </c>
      <c r="L410" s="634">
        <v>67.412304221500591</v>
      </c>
      <c r="M410" s="634">
        <v>1</v>
      </c>
      <c r="N410" s="635">
        <v>67.412304221500591</v>
      </c>
    </row>
    <row r="411" spans="1:14" ht="14.4" customHeight="1" x14ac:dyDescent="0.3">
      <c r="A411" s="630" t="s">
        <v>554</v>
      </c>
      <c r="B411" s="631" t="s">
        <v>555</v>
      </c>
      <c r="C411" s="632" t="s">
        <v>574</v>
      </c>
      <c r="D411" s="633" t="s">
        <v>1704</v>
      </c>
      <c r="E411" s="632" t="s">
        <v>580</v>
      </c>
      <c r="F411" s="633" t="s">
        <v>1706</v>
      </c>
      <c r="G411" s="632" t="s">
        <v>588</v>
      </c>
      <c r="H411" s="632" t="s">
        <v>1488</v>
      </c>
      <c r="I411" s="632" t="s">
        <v>1488</v>
      </c>
      <c r="J411" s="632" t="s">
        <v>1489</v>
      </c>
      <c r="K411" s="632" t="s">
        <v>1490</v>
      </c>
      <c r="L411" s="634">
        <v>109.24</v>
      </c>
      <c r="M411" s="634">
        <v>1</v>
      </c>
      <c r="N411" s="635">
        <v>109.24</v>
      </c>
    </row>
    <row r="412" spans="1:14" ht="14.4" customHeight="1" x14ac:dyDescent="0.3">
      <c r="A412" s="630" t="s">
        <v>554</v>
      </c>
      <c r="B412" s="631" t="s">
        <v>555</v>
      </c>
      <c r="C412" s="632" t="s">
        <v>574</v>
      </c>
      <c r="D412" s="633" t="s">
        <v>1704</v>
      </c>
      <c r="E412" s="632" t="s">
        <v>580</v>
      </c>
      <c r="F412" s="633" t="s">
        <v>1706</v>
      </c>
      <c r="G412" s="632" t="s">
        <v>588</v>
      </c>
      <c r="H412" s="632" t="s">
        <v>1491</v>
      </c>
      <c r="I412" s="632" t="s">
        <v>1492</v>
      </c>
      <c r="J412" s="632" t="s">
        <v>1493</v>
      </c>
      <c r="K412" s="632" t="s">
        <v>1494</v>
      </c>
      <c r="L412" s="634">
        <v>72.040275000621051</v>
      </c>
      <c r="M412" s="634">
        <v>10</v>
      </c>
      <c r="N412" s="635">
        <v>720.40275000621045</v>
      </c>
    </row>
    <row r="413" spans="1:14" ht="14.4" customHeight="1" x14ac:dyDescent="0.3">
      <c r="A413" s="630" t="s">
        <v>554</v>
      </c>
      <c r="B413" s="631" t="s">
        <v>555</v>
      </c>
      <c r="C413" s="632" t="s">
        <v>574</v>
      </c>
      <c r="D413" s="633" t="s">
        <v>1704</v>
      </c>
      <c r="E413" s="632" t="s">
        <v>580</v>
      </c>
      <c r="F413" s="633" t="s">
        <v>1706</v>
      </c>
      <c r="G413" s="632" t="s">
        <v>588</v>
      </c>
      <c r="H413" s="632" t="s">
        <v>1495</v>
      </c>
      <c r="I413" s="632" t="s">
        <v>1496</v>
      </c>
      <c r="J413" s="632" t="s">
        <v>1497</v>
      </c>
      <c r="K413" s="632" t="s">
        <v>1498</v>
      </c>
      <c r="L413" s="634">
        <v>153.84000000000003</v>
      </c>
      <c r="M413" s="634">
        <v>1</v>
      </c>
      <c r="N413" s="635">
        <v>153.84000000000003</v>
      </c>
    </row>
    <row r="414" spans="1:14" ht="14.4" customHeight="1" x14ac:dyDescent="0.3">
      <c r="A414" s="630" t="s">
        <v>554</v>
      </c>
      <c r="B414" s="631" t="s">
        <v>555</v>
      </c>
      <c r="C414" s="632" t="s">
        <v>574</v>
      </c>
      <c r="D414" s="633" t="s">
        <v>1704</v>
      </c>
      <c r="E414" s="632" t="s">
        <v>580</v>
      </c>
      <c r="F414" s="633" t="s">
        <v>1706</v>
      </c>
      <c r="G414" s="632" t="s">
        <v>588</v>
      </c>
      <c r="H414" s="632" t="s">
        <v>1499</v>
      </c>
      <c r="I414" s="632" t="s">
        <v>1500</v>
      </c>
      <c r="J414" s="632" t="s">
        <v>619</v>
      </c>
      <c r="K414" s="632" t="s">
        <v>1501</v>
      </c>
      <c r="L414" s="634">
        <v>147.91999999999999</v>
      </c>
      <c r="M414" s="634">
        <v>1</v>
      </c>
      <c r="N414" s="635">
        <v>147.91999999999999</v>
      </c>
    </row>
    <row r="415" spans="1:14" ht="14.4" customHeight="1" x14ac:dyDescent="0.3">
      <c r="A415" s="630" t="s">
        <v>554</v>
      </c>
      <c r="B415" s="631" t="s">
        <v>555</v>
      </c>
      <c r="C415" s="632" t="s">
        <v>574</v>
      </c>
      <c r="D415" s="633" t="s">
        <v>1704</v>
      </c>
      <c r="E415" s="632" t="s">
        <v>580</v>
      </c>
      <c r="F415" s="633" t="s">
        <v>1706</v>
      </c>
      <c r="G415" s="632" t="s">
        <v>588</v>
      </c>
      <c r="H415" s="632" t="s">
        <v>1502</v>
      </c>
      <c r="I415" s="632" t="s">
        <v>1503</v>
      </c>
      <c r="J415" s="632" t="s">
        <v>1504</v>
      </c>
      <c r="K415" s="632" t="s">
        <v>1505</v>
      </c>
      <c r="L415" s="634">
        <v>2663.16</v>
      </c>
      <c r="M415" s="634">
        <v>3</v>
      </c>
      <c r="N415" s="635">
        <v>7989.48</v>
      </c>
    </row>
    <row r="416" spans="1:14" ht="14.4" customHeight="1" x14ac:dyDescent="0.3">
      <c r="A416" s="630" t="s">
        <v>554</v>
      </c>
      <c r="B416" s="631" t="s">
        <v>555</v>
      </c>
      <c r="C416" s="632" t="s">
        <v>574</v>
      </c>
      <c r="D416" s="633" t="s">
        <v>1704</v>
      </c>
      <c r="E416" s="632" t="s">
        <v>580</v>
      </c>
      <c r="F416" s="633" t="s">
        <v>1706</v>
      </c>
      <c r="G416" s="632" t="s">
        <v>588</v>
      </c>
      <c r="H416" s="632" t="s">
        <v>1506</v>
      </c>
      <c r="I416" s="632" t="s">
        <v>1506</v>
      </c>
      <c r="J416" s="632" t="s">
        <v>1507</v>
      </c>
      <c r="K416" s="632" t="s">
        <v>1508</v>
      </c>
      <c r="L416" s="634">
        <v>67.540000000000006</v>
      </c>
      <c r="M416" s="634">
        <v>4.25</v>
      </c>
      <c r="N416" s="635">
        <v>287.04500000000002</v>
      </c>
    </row>
    <row r="417" spans="1:14" ht="14.4" customHeight="1" x14ac:dyDescent="0.3">
      <c r="A417" s="630" t="s">
        <v>554</v>
      </c>
      <c r="B417" s="631" t="s">
        <v>555</v>
      </c>
      <c r="C417" s="632" t="s">
        <v>574</v>
      </c>
      <c r="D417" s="633" t="s">
        <v>1704</v>
      </c>
      <c r="E417" s="632" t="s">
        <v>580</v>
      </c>
      <c r="F417" s="633" t="s">
        <v>1706</v>
      </c>
      <c r="G417" s="632" t="s">
        <v>588</v>
      </c>
      <c r="H417" s="632" t="s">
        <v>1509</v>
      </c>
      <c r="I417" s="632" t="s">
        <v>1510</v>
      </c>
      <c r="J417" s="632" t="s">
        <v>1511</v>
      </c>
      <c r="K417" s="632" t="s">
        <v>1512</v>
      </c>
      <c r="L417" s="634">
        <v>79.93982913172843</v>
      </c>
      <c r="M417" s="634">
        <v>1</v>
      </c>
      <c r="N417" s="635">
        <v>79.93982913172843</v>
      </c>
    </row>
    <row r="418" spans="1:14" ht="14.4" customHeight="1" x14ac:dyDescent="0.3">
      <c r="A418" s="630" t="s">
        <v>554</v>
      </c>
      <c r="B418" s="631" t="s">
        <v>555</v>
      </c>
      <c r="C418" s="632" t="s">
        <v>574</v>
      </c>
      <c r="D418" s="633" t="s">
        <v>1704</v>
      </c>
      <c r="E418" s="632" t="s">
        <v>580</v>
      </c>
      <c r="F418" s="633" t="s">
        <v>1706</v>
      </c>
      <c r="G418" s="632" t="s">
        <v>588</v>
      </c>
      <c r="H418" s="632" t="s">
        <v>1513</v>
      </c>
      <c r="I418" s="632" t="s">
        <v>1514</v>
      </c>
      <c r="J418" s="632" t="s">
        <v>1515</v>
      </c>
      <c r="K418" s="632" t="s">
        <v>1516</v>
      </c>
      <c r="L418" s="634">
        <v>442.43535589011412</v>
      </c>
      <c r="M418" s="634">
        <v>1</v>
      </c>
      <c r="N418" s="635">
        <v>442.43535589011412</v>
      </c>
    </row>
    <row r="419" spans="1:14" ht="14.4" customHeight="1" x14ac:dyDescent="0.3">
      <c r="A419" s="630" t="s">
        <v>554</v>
      </c>
      <c r="B419" s="631" t="s">
        <v>555</v>
      </c>
      <c r="C419" s="632" t="s">
        <v>574</v>
      </c>
      <c r="D419" s="633" t="s">
        <v>1704</v>
      </c>
      <c r="E419" s="632" t="s">
        <v>580</v>
      </c>
      <c r="F419" s="633" t="s">
        <v>1706</v>
      </c>
      <c r="G419" s="632" t="s">
        <v>588</v>
      </c>
      <c r="H419" s="632" t="s">
        <v>1517</v>
      </c>
      <c r="I419" s="632" t="s">
        <v>238</v>
      </c>
      <c r="J419" s="632" t="s">
        <v>1518</v>
      </c>
      <c r="K419" s="632"/>
      <c r="L419" s="634">
        <v>34.858000000000011</v>
      </c>
      <c r="M419" s="634">
        <v>15</v>
      </c>
      <c r="N419" s="635">
        <v>522.87000000000012</v>
      </c>
    </row>
    <row r="420" spans="1:14" ht="14.4" customHeight="1" x14ac:dyDescent="0.3">
      <c r="A420" s="630" t="s">
        <v>554</v>
      </c>
      <c r="B420" s="631" t="s">
        <v>555</v>
      </c>
      <c r="C420" s="632" t="s">
        <v>574</v>
      </c>
      <c r="D420" s="633" t="s">
        <v>1704</v>
      </c>
      <c r="E420" s="632" t="s">
        <v>580</v>
      </c>
      <c r="F420" s="633" t="s">
        <v>1706</v>
      </c>
      <c r="G420" s="632" t="s">
        <v>588</v>
      </c>
      <c r="H420" s="632" t="s">
        <v>1519</v>
      </c>
      <c r="I420" s="632" t="s">
        <v>238</v>
      </c>
      <c r="J420" s="632" t="s">
        <v>1520</v>
      </c>
      <c r="K420" s="632"/>
      <c r="L420" s="634">
        <v>38.339999999999996</v>
      </c>
      <c r="M420" s="634">
        <v>2</v>
      </c>
      <c r="N420" s="635">
        <v>76.679999999999993</v>
      </c>
    </row>
    <row r="421" spans="1:14" ht="14.4" customHeight="1" x14ac:dyDescent="0.3">
      <c r="A421" s="630" t="s">
        <v>554</v>
      </c>
      <c r="B421" s="631" t="s">
        <v>555</v>
      </c>
      <c r="C421" s="632" t="s">
        <v>574</v>
      </c>
      <c r="D421" s="633" t="s">
        <v>1704</v>
      </c>
      <c r="E421" s="632" t="s">
        <v>580</v>
      </c>
      <c r="F421" s="633" t="s">
        <v>1706</v>
      </c>
      <c r="G421" s="632" t="s">
        <v>588</v>
      </c>
      <c r="H421" s="632" t="s">
        <v>1521</v>
      </c>
      <c r="I421" s="632" t="s">
        <v>1522</v>
      </c>
      <c r="J421" s="632" t="s">
        <v>1523</v>
      </c>
      <c r="K421" s="632" t="s">
        <v>1469</v>
      </c>
      <c r="L421" s="634">
        <v>52.409711381661126</v>
      </c>
      <c r="M421" s="634">
        <v>2</v>
      </c>
      <c r="N421" s="635">
        <v>104.81942276332225</v>
      </c>
    </row>
    <row r="422" spans="1:14" ht="14.4" customHeight="1" x14ac:dyDescent="0.3">
      <c r="A422" s="630" t="s">
        <v>554</v>
      </c>
      <c r="B422" s="631" t="s">
        <v>555</v>
      </c>
      <c r="C422" s="632" t="s">
        <v>574</v>
      </c>
      <c r="D422" s="633" t="s">
        <v>1704</v>
      </c>
      <c r="E422" s="632" t="s">
        <v>580</v>
      </c>
      <c r="F422" s="633" t="s">
        <v>1706</v>
      </c>
      <c r="G422" s="632" t="s">
        <v>588</v>
      </c>
      <c r="H422" s="632" t="s">
        <v>1524</v>
      </c>
      <c r="I422" s="632" t="s">
        <v>238</v>
      </c>
      <c r="J422" s="632" t="s">
        <v>1525</v>
      </c>
      <c r="K422" s="632"/>
      <c r="L422" s="634">
        <v>38.589999999999996</v>
      </c>
      <c r="M422" s="634">
        <v>2</v>
      </c>
      <c r="N422" s="635">
        <v>77.179999999999993</v>
      </c>
    </row>
    <row r="423" spans="1:14" ht="14.4" customHeight="1" x14ac:dyDescent="0.3">
      <c r="A423" s="630" t="s">
        <v>554</v>
      </c>
      <c r="B423" s="631" t="s">
        <v>555</v>
      </c>
      <c r="C423" s="632" t="s">
        <v>574</v>
      </c>
      <c r="D423" s="633" t="s">
        <v>1704</v>
      </c>
      <c r="E423" s="632" t="s">
        <v>580</v>
      </c>
      <c r="F423" s="633" t="s">
        <v>1706</v>
      </c>
      <c r="G423" s="632" t="s">
        <v>588</v>
      </c>
      <c r="H423" s="632" t="s">
        <v>1526</v>
      </c>
      <c r="I423" s="632" t="s">
        <v>1527</v>
      </c>
      <c r="J423" s="632" t="s">
        <v>1528</v>
      </c>
      <c r="K423" s="632" t="s">
        <v>1529</v>
      </c>
      <c r="L423" s="634">
        <v>182.99999999999991</v>
      </c>
      <c r="M423" s="634">
        <v>1</v>
      </c>
      <c r="N423" s="635">
        <v>182.99999999999991</v>
      </c>
    </row>
    <row r="424" spans="1:14" ht="14.4" customHeight="1" x14ac:dyDescent="0.3">
      <c r="A424" s="630" t="s">
        <v>554</v>
      </c>
      <c r="B424" s="631" t="s">
        <v>555</v>
      </c>
      <c r="C424" s="632" t="s">
        <v>574</v>
      </c>
      <c r="D424" s="633" t="s">
        <v>1704</v>
      </c>
      <c r="E424" s="632" t="s">
        <v>580</v>
      </c>
      <c r="F424" s="633" t="s">
        <v>1706</v>
      </c>
      <c r="G424" s="632" t="s">
        <v>588</v>
      </c>
      <c r="H424" s="632" t="s">
        <v>1086</v>
      </c>
      <c r="I424" s="632" t="s">
        <v>1087</v>
      </c>
      <c r="J424" s="632" t="s">
        <v>1088</v>
      </c>
      <c r="K424" s="632" t="s">
        <v>1089</v>
      </c>
      <c r="L424" s="634">
        <v>58.774545383012089</v>
      </c>
      <c r="M424" s="634">
        <v>22</v>
      </c>
      <c r="N424" s="635">
        <v>1293.039998426266</v>
      </c>
    </row>
    <row r="425" spans="1:14" ht="14.4" customHeight="1" x14ac:dyDescent="0.3">
      <c r="A425" s="630" t="s">
        <v>554</v>
      </c>
      <c r="B425" s="631" t="s">
        <v>555</v>
      </c>
      <c r="C425" s="632" t="s">
        <v>574</v>
      </c>
      <c r="D425" s="633" t="s">
        <v>1704</v>
      </c>
      <c r="E425" s="632" t="s">
        <v>580</v>
      </c>
      <c r="F425" s="633" t="s">
        <v>1706</v>
      </c>
      <c r="G425" s="632" t="s">
        <v>588</v>
      </c>
      <c r="H425" s="632" t="s">
        <v>1530</v>
      </c>
      <c r="I425" s="632" t="s">
        <v>1531</v>
      </c>
      <c r="J425" s="632" t="s">
        <v>630</v>
      </c>
      <c r="K425" s="632" t="s">
        <v>1532</v>
      </c>
      <c r="L425" s="634">
        <v>723.18581411346599</v>
      </c>
      <c r="M425" s="634">
        <v>1</v>
      </c>
      <c r="N425" s="635">
        <v>723.18581411346599</v>
      </c>
    </row>
    <row r="426" spans="1:14" ht="14.4" customHeight="1" x14ac:dyDescent="0.3">
      <c r="A426" s="630" t="s">
        <v>554</v>
      </c>
      <c r="B426" s="631" t="s">
        <v>555</v>
      </c>
      <c r="C426" s="632" t="s">
        <v>574</v>
      </c>
      <c r="D426" s="633" t="s">
        <v>1704</v>
      </c>
      <c r="E426" s="632" t="s">
        <v>580</v>
      </c>
      <c r="F426" s="633" t="s">
        <v>1706</v>
      </c>
      <c r="G426" s="632" t="s">
        <v>588</v>
      </c>
      <c r="H426" s="632" t="s">
        <v>1533</v>
      </c>
      <c r="I426" s="632" t="s">
        <v>1534</v>
      </c>
      <c r="J426" s="632" t="s">
        <v>1535</v>
      </c>
      <c r="K426" s="632" t="s">
        <v>1536</v>
      </c>
      <c r="L426" s="634">
        <v>42.399963271726847</v>
      </c>
      <c r="M426" s="634">
        <v>2</v>
      </c>
      <c r="N426" s="635">
        <v>84.799926543453694</v>
      </c>
    </row>
    <row r="427" spans="1:14" ht="14.4" customHeight="1" x14ac:dyDescent="0.3">
      <c r="A427" s="630" t="s">
        <v>554</v>
      </c>
      <c r="B427" s="631" t="s">
        <v>555</v>
      </c>
      <c r="C427" s="632" t="s">
        <v>574</v>
      </c>
      <c r="D427" s="633" t="s">
        <v>1704</v>
      </c>
      <c r="E427" s="632" t="s">
        <v>580</v>
      </c>
      <c r="F427" s="633" t="s">
        <v>1706</v>
      </c>
      <c r="G427" s="632" t="s">
        <v>588</v>
      </c>
      <c r="H427" s="632" t="s">
        <v>789</v>
      </c>
      <c r="I427" s="632" t="s">
        <v>238</v>
      </c>
      <c r="J427" s="632" t="s">
        <v>790</v>
      </c>
      <c r="K427" s="632"/>
      <c r="L427" s="634">
        <v>104.58936617371434</v>
      </c>
      <c r="M427" s="634">
        <v>29</v>
      </c>
      <c r="N427" s="635">
        <v>3033.0916190377156</v>
      </c>
    </row>
    <row r="428" spans="1:14" ht="14.4" customHeight="1" x14ac:dyDescent="0.3">
      <c r="A428" s="630" t="s">
        <v>554</v>
      </c>
      <c r="B428" s="631" t="s">
        <v>555</v>
      </c>
      <c r="C428" s="632" t="s">
        <v>574</v>
      </c>
      <c r="D428" s="633" t="s">
        <v>1704</v>
      </c>
      <c r="E428" s="632" t="s">
        <v>580</v>
      </c>
      <c r="F428" s="633" t="s">
        <v>1706</v>
      </c>
      <c r="G428" s="632" t="s">
        <v>588</v>
      </c>
      <c r="H428" s="632" t="s">
        <v>1276</v>
      </c>
      <c r="I428" s="632" t="s">
        <v>238</v>
      </c>
      <c r="J428" s="632" t="s">
        <v>1277</v>
      </c>
      <c r="K428" s="632"/>
      <c r="L428" s="634">
        <v>216.84</v>
      </c>
      <c r="M428" s="634">
        <v>1</v>
      </c>
      <c r="N428" s="635">
        <v>216.84</v>
      </c>
    </row>
    <row r="429" spans="1:14" ht="14.4" customHeight="1" x14ac:dyDescent="0.3">
      <c r="A429" s="630" t="s">
        <v>554</v>
      </c>
      <c r="B429" s="631" t="s">
        <v>555</v>
      </c>
      <c r="C429" s="632" t="s">
        <v>574</v>
      </c>
      <c r="D429" s="633" t="s">
        <v>1704</v>
      </c>
      <c r="E429" s="632" t="s">
        <v>580</v>
      </c>
      <c r="F429" s="633" t="s">
        <v>1706</v>
      </c>
      <c r="G429" s="632" t="s">
        <v>588</v>
      </c>
      <c r="H429" s="632" t="s">
        <v>1537</v>
      </c>
      <c r="I429" s="632" t="s">
        <v>238</v>
      </c>
      <c r="J429" s="632" t="s">
        <v>1538</v>
      </c>
      <c r="K429" s="632"/>
      <c r="L429" s="634">
        <v>75.968670167607598</v>
      </c>
      <c r="M429" s="634">
        <v>1</v>
      </c>
      <c r="N429" s="635">
        <v>75.968670167607598</v>
      </c>
    </row>
    <row r="430" spans="1:14" ht="14.4" customHeight="1" x14ac:dyDescent="0.3">
      <c r="A430" s="630" t="s">
        <v>554</v>
      </c>
      <c r="B430" s="631" t="s">
        <v>555</v>
      </c>
      <c r="C430" s="632" t="s">
        <v>574</v>
      </c>
      <c r="D430" s="633" t="s">
        <v>1704</v>
      </c>
      <c r="E430" s="632" t="s">
        <v>580</v>
      </c>
      <c r="F430" s="633" t="s">
        <v>1706</v>
      </c>
      <c r="G430" s="632" t="s">
        <v>588</v>
      </c>
      <c r="H430" s="632" t="s">
        <v>1539</v>
      </c>
      <c r="I430" s="632" t="s">
        <v>1540</v>
      </c>
      <c r="J430" s="632" t="s">
        <v>1541</v>
      </c>
      <c r="K430" s="632" t="s">
        <v>1542</v>
      </c>
      <c r="L430" s="634">
        <v>164.86</v>
      </c>
      <c r="M430" s="634">
        <v>1</v>
      </c>
      <c r="N430" s="635">
        <v>164.86</v>
      </c>
    </row>
    <row r="431" spans="1:14" ht="14.4" customHeight="1" x14ac:dyDescent="0.3">
      <c r="A431" s="630" t="s">
        <v>554</v>
      </c>
      <c r="B431" s="631" t="s">
        <v>555</v>
      </c>
      <c r="C431" s="632" t="s">
        <v>574</v>
      </c>
      <c r="D431" s="633" t="s">
        <v>1704</v>
      </c>
      <c r="E431" s="632" t="s">
        <v>580</v>
      </c>
      <c r="F431" s="633" t="s">
        <v>1706</v>
      </c>
      <c r="G431" s="632" t="s">
        <v>588</v>
      </c>
      <c r="H431" s="632" t="s">
        <v>1090</v>
      </c>
      <c r="I431" s="632" t="s">
        <v>1091</v>
      </c>
      <c r="J431" s="632" t="s">
        <v>1092</v>
      </c>
      <c r="K431" s="632" t="s">
        <v>1093</v>
      </c>
      <c r="L431" s="634">
        <v>117.73999999999998</v>
      </c>
      <c r="M431" s="634">
        <v>80</v>
      </c>
      <c r="N431" s="635">
        <v>9419.1999999999989</v>
      </c>
    </row>
    <row r="432" spans="1:14" ht="14.4" customHeight="1" x14ac:dyDescent="0.3">
      <c r="A432" s="630" t="s">
        <v>554</v>
      </c>
      <c r="B432" s="631" t="s">
        <v>555</v>
      </c>
      <c r="C432" s="632" t="s">
        <v>574</v>
      </c>
      <c r="D432" s="633" t="s">
        <v>1704</v>
      </c>
      <c r="E432" s="632" t="s">
        <v>580</v>
      </c>
      <c r="F432" s="633" t="s">
        <v>1706</v>
      </c>
      <c r="G432" s="632" t="s">
        <v>588</v>
      </c>
      <c r="H432" s="632" t="s">
        <v>1543</v>
      </c>
      <c r="I432" s="632" t="s">
        <v>1544</v>
      </c>
      <c r="J432" s="632" t="s">
        <v>1545</v>
      </c>
      <c r="K432" s="632" t="s">
        <v>1546</v>
      </c>
      <c r="L432" s="634">
        <v>78.400949080724516</v>
      </c>
      <c r="M432" s="634">
        <v>1</v>
      </c>
      <c r="N432" s="635">
        <v>78.400949080724516</v>
      </c>
    </row>
    <row r="433" spans="1:14" ht="14.4" customHeight="1" x14ac:dyDescent="0.3">
      <c r="A433" s="630" t="s">
        <v>554</v>
      </c>
      <c r="B433" s="631" t="s">
        <v>555</v>
      </c>
      <c r="C433" s="632" t="s">
        <v>574</v>
      </c>
      <c r="D433" s="633" t="s">
        <v>1704</v>
      </c>
      <c r="E433" s="632" t="s">
        <v>580</v>
      </c>
      <c r="F433" s="633" t="s">
        <v>1706</v>
      </c>
      <c r="G433" s="632" t="s">
        <v>588</v>
      </c>
      <c r="H433" s="632" t="s">
        <v>793</v>
      </c>
      <c r="I433" s="632" t="s">
        <v>794</v>
      </c>
      <c r="J433" s="632" t="s">
        <v>795</v>
      </c>
      <c r="K433" s="632" t="s">
        <v>796</v>
      </c>
      <c r="L433" s="634">
        <v>4141.730165254271</v>
      </c>
      <c r="M433" s="634">
        <v>3</v>
      </c>
      <c r="N433" s="635">
        <v>12425.190495762814</v>
      </c>
    </row>
    <row r="434" spans="1:14" ht="14.4" customHeight="1" x14ac:dyDescent="0.3">
      <c r="A434" s="630" t="s">
        <v>554</v>
      </c>
      <c r="B434" s="631" t="s">
        <v>555</v>
      </c>
      <c r="C434" s="632" t="s">
        <v>574</v>
      </c>
      <c r="D434" s="633" t="s">
        <v>1704</v>
      </c>
      <c r="E434" s="632" t="s">
        <v>580</v>
      </c>
      <c r="F434" s="633" t="s">
        <v>1706</v>
      </c>
      <c r="G434" s="632" t="s">
        <v>588</v>
      </c>
      <c r="H434" s="632" t="s">
        <v>1547</v>
      </c>
      <c r="I434" s="632" t="s">
        <v>1548</v>
      </c>
      <c r="J434" s="632" t="s">
        <v>1549</v>
      </c>
      <c r="K434" s="632" t="s">
        <v>1550</v>
      </c>
      <c r="L434" s="634">
        <v>299.06</v>
      </c>
      <c r="M434" s="634">
        <v>1</v>
      </c>
      <c r="N434" s="635">
        <v>299.06</v>
      </c>
    </row>
    <row r="435" spans="1:14" ht="14.4" customHeight="1" x14ac:dyDescent="0.3">
      <c r="A435" s="630" t="s">
        <v>554</v>
      </c>
      <c r="B435" s="631" t="s">
        <v>555</v>
      </c>
      <c r="C435" s="632" t="s">
        <v>574</v>
      </c>
      <c r="D435" s="633" t="s">
        <v>1704</v>
      </c>
      <c r="E435" s="632" t="s">
        <v>580</v>
      </c>
      <c r="F435" s="633" t="s">
        <v>1706</v>
      </c>
      <c r="G435" s="632" t="s">
        <v>588</v>
      </c>
      <c r="H435" s="632" t="s">
        <v>1551</v>
      </c>
      <c r="I435" s="632" t="s">
        <v>238</v>
      </c>
      <c r="J435" s="632" t="s">
        <v>1552</v>
      </c>
      <c r="K435" s="632"/>
      <c r="L435" s="634">
        <v>123.26000000000003</v>
      </c>
      <c r="M435" s="634">
        <v>1</v>
      </c>
      <c r="N435" s="635">
        <v>123.26000000000003</v>
      </c>
    </row>
    <row r="436" spans="1:14" ht="14.4" customHeight="1" x14ac:dyDescent="0.3">
      <c r="A436" s="630" t="s">
        <v>554</v>
      </c>
      <c r="B436" s="631" t="s">
        <v>555</v>
      </c>
      <c r="C436" s="632" t="s">
        <v>574</v>
      </c>
      <c r="D436" s="633" t="s">
        <v>1704</v>
      </c>
      <c r="E436" s="632" t="s">
        <v>580</v>
      </c>
      <c r="F436" s="633" t="s">
        <v>1706</v>
      </c>
      <c r="G436" s="632" t="s">
        <v>588</v>
      </c>
      <c r="H436" s="632" t="s">
        <v>1553</v>
      </c>
      <c r="I436" s="632" t="s">
        <v>238</v>
      </c>
      <c r="J436" s="632" t="s">
        <v>1554</v>
      </c>
      <c r="K436" s="632"/>
      <c r="L436" s="634">
        <v>25.963333333333335</v>
      </c>
      <c r="M436" s="634">
        <v>3</v>
      </c>
      <c r="N436" s="635">
        <v>77.89</v>
      </c>
    </row>
    <row r="437" spans="1:14" ht="14.4" customHeight="1" x14ac:dyDescent="0.3">
      <c r="A437" s="630" t="s">
        <v>554</v>
      </c>
      <c r="B437" s="631" t="s">
        <v>555</v>
      </c>
      <c r="C437" s="632" t="s">
        <v>574</v>
      </c>
      <c r="D437" s="633" t="s">
        <v>1704</v>
      </c>
      <c r="E437" s="632" t="s">
        <v>580</v>
      </c>
      <c r="F437" s="633" t="s">
        <v>1706</v>
      </c>
      <c r="G437" s="632" t="s">
        <v>588</v>
      </c>
      <c r="H437" s="632" t="s">
        <v>1555</v>
      </c>
      <c r="I437" s="632" t="s">
        <v>1556</v>
      </c>
      <c r="J437" s="632" t="s">
        <v>1557</v>
      </c>
      <c r="K437" s="632" t="s">
        <v>1558</v>
      </c>
      <c r="L437" s="634">
        <v>139.93200000000002</v>
      </c>
      <c r="M437" s="634">
        <v>5</v>
      </c>
      <c r="N437" s="635">
        <v>699.66000000000008</v>
      </c>
    </row>
    <row r="438" spans="1:14" ht="14.4" customHeight="1" x14ac:dyDescent="0.3">
      <c r="A438" s="630" t="s">
        <v>554</v>
      </c>
      <c r="B438" s="631" t="s">
        <v>555</v>
      </c>
      <c r="C438" s="632" t="s">
        <v>574</v>
      </c>
      <c r="D438" s="633" t="s">
        <v>1704</v>
      </c>
      <c r="E438" s="632" t="s">
        <v>580</v>
      </c>
      <c r="F438" s="633" t="s">
        <v>1706</v>
      </c>
      <c r="G438" s="632" t="s">
        <v>588</v>
      </c>
      <c r="H438" s="632" t="s">
        <v>799</v>
      </c>
      <c r="I438" s="632" t="s">
        <v>800</v>
      </c>
      <c r="J438" s="632" t="s">
        <v>645</v>
      </c>
      <c r="K438" s="632" t="s">
        <v>801</v>
      </c>
      <c r="L438" s="634">
        <v>66.39</v>
      </c>
      <c r="M438" s="634">
        <v>2</v>
      </c>
      <c r="N438" s="635">
        <v>132.78</v>
      </c>
    </row>
    <row r="439" spans="1:14" ht="14.4" customHeight="1" x14ac:dyDescent="0.3">
      <c r="A439" s="630" t="s">
        <v>554</v>
      </c>
      <c r="B439" s="631" t="s">
        <v>555</v>
      </c>
      <c r="C439" s="632" t="s">
        <v>574</v>
      </c>
      <c r="D439" s="633" t="s">
        <v>1704</v>
      </c>
      <c r="E439" s="632" t="s">
        <v>580</v>
      </c>
      <c r="F439" s="633" t="s">
        <v>1706</v>
      </c>
      <c r="G439" s="632" t="s">
        <v>588</v>
      </c>
      <c r="H439" s="632" t="s">
        <v>1106</v>
      </c>
      <c r="I439" s="632" t="s">
        <v>1107</v>
      </c>
      <c r="J439" s="632" t="s">
        <v>1108</v>
      </c>
      <c r="K439" s="632" t="s">
        <v>1109</v>
      </c>
      <c r="L439" s="634">
        <v>339.93970933807441</v>
      </c>
      <c r="M439" s="634">
        <v>32</v>
      </c>
      <c r="N439" s="635">
        <v>10878.070698818381</v>
      </c>
    </row>
    <row r="440" spans="1:14" ht="14.4" customHeight="1" x14ac:dyDescent="0.3">
      <c r="A440" s="630" t="s">
        <v>554</v>
      </c>
      <c r="B440" s="631" t="s">
        <v>555</v>
      </c>
      <c r="C440" s="632" t="s">
        <v>574</v>
      </c>
      <c r="D440" s="633" t="s">
        <v>1704</v>
      </c>
      <c r="E440" s="632" t="s">
        <v>580</v>
      </c>
      <c r="F440" s="633" t="s">
        <v>1706</v>
      </c>
      <c r="G440" s="632" t="s">
        <v>588</v>
      </c>
      <c r="H440" s="632" t="s">
        <v>1387</v>
      </c>
      <c r="I440" s="632" t="s">
        <v>1388</v>
      </c>
      <c r="J440" s="632" t="s">
        <v>1389</v>
      </c>
      <c r="K440" s="632" t="s">
        <v>1390</v>
      </c>
      <c r="L440" s="634">
        <v>292.08000000000004</v>
      </c>
      <c r="M440" s="634">
        <v>2</v>
      </c>
      <c r="N440" s="635">
        <v>584.16000000000008</v>
      </c>
    </row>
    <row r="441" spans="1:14" ht="14.4" customHeight="1" x14ac:dyDescent="0.3">
      <c r="A441" s="630" t="s">
        <v>554</v>
      </c>
      <c r="B441" s="631" t="s">
        <v>555</v>
      </c>
      <c r="C441" s="632" t="s">
        <v>574</v>
      </c>
      <c r="D441" s="633" t="s">
        <v>1704</v>
      </c>
      <c r="E441" s="632" t="s">
        <v>580</v>
      </c>
      <c r="F441" s="633" t="s">
        <v>1706</v>
      </c>
      <c r="G441" s="632" t="s">
        <v>588</v>
      </c>
      <c r="H441" s="632" t="s">
        <v>1110</v>
      </c>
      <c r="I441" s="632" t="s">
        <v>1111</v>
      </c>
      <c r="J441" s="632" t="s">
        <v>1112</v>
      </c>
      <c r="K441" s="632" t="s">
        <v>1113</v>
      </c>
      <c r="L441" s="634">
        <v>37.19</v>
      </c>
      <c r="M441" s="634">
        <v>1</v>
      </c>
      <c r="N441" s="635">
        <v>37.19</v>
      </c>
    </row>
    <row r="442" spans="1:14" ht="14.4" customHeight="1" x14ac:dyDescent="0.3">
      <c r="A442" s="630" t="s">
        <v>554</v>
      </c>
      <c r="B442" s="631" t="s">
        <v>555</v>
      </c>
      <c r="C442" s="632" t="s">
        <v>574</v>
      </c>
      <c r="D442" s="633" t="s">
        <v>1704</v>
      </c>
      <c r="E442" s="632" t="s">
        <v>580</v>
      </c>
      <c r="F442" s="633" t="s">
        <v>1706</v>
      </c>
      <c r="G442" s="632" t="s">
        <v>588</v>
      </c>
      <c r="H442" s="632" t="s">
        <v>1559</v>
      </c>
      <c r="I442" s="632" t="s">
        <v>238</v>
      </c>
      <c r="J442" s="632" t="s">
        <v>1560</v>
      </c>
      <c r="K442" s="632"/>
      <c r="L442" s="634">
        <v>169.93963209168862</v>
      </c>
      <c r="M442" s="634">
        <v>1</v>
      </c>
      <c r="N442" s="635">
        <v>169.93963209168862</v>
      </c>
    </row>
    <row r="443" spans="1:14" ht="14.4" customHeight="1" x14ac:dyDescent="0.3">
      <c r="A443" s="630" t="s">
        <v>554</v>
      </c>
      <c r="B443" s="631" t="s">
        <v>555</v>
      </c>
      <c r="C443" s="632" t="s">
        <v>574</v>
      </c>
      <c r="D443" s="633" t="s">
        <v>1704</v>
      </c>
      <c r="E443" s="632" t="s">
        <v>580</v>
      </c>
      <c r="F443" s="633" t="s">
        <v>1706</v>
      </c>
      <c r="G443" s="632" t="s">
        <v>588</v>
      </c>
      <c r="H443" s="632" t="s">
        <v>1561</v>
      </c>
      <c r="I443" s="632" t="s">
        <v>1561</v>
      </c>
      <c r="J443" s="632" t="s">
        <v>1562</v>
      </c>
      <c r="K443" s="632" t="s">
        <v>1563</v>
      </c>
      <c r="L443" s="634">
        <v>174.93000000000004</v>
      </c>
      <c r="M443" s="634">
        <v>1</v>
      </c>
      <c r="N443" s="635">
        <v>174.93000000000004</v>
      </c>
    </row>
    <row r="444" spans="1:14" ht="14.4" customHeight="1" x14ac:dyDescent="0.3">
      <c r="A444" s="630" t="s">
        <v>554</v>
      </c>
      <c r="B444" s="631" t="s">
        <v>555</v>
      </c>
      <c r="C444" s="632" t="s">
        <v>574</v>
      </c>
      <c r="D444" s="633" t="s">
        <v>1704</v>
      </c>
      <c r="E444" s="632" t="s">
        <v>580</v>
      </c>
      <c r="F444" s="633" t="s">
        <v>1706</v>
      </c>
      <c r="G444" s="632" t="s">
        <v>588</v>
      </c>
      <c r="H444" s="632" t="s">
        <v>1564</v>
      </c>
      <c r="I444" s="632" t="s">
        <v>1565</v>
      </c>
      <c r="J444" s="632" t="s">
        <v>1566</v>
      </c>
      <c r="K444" s="632" t="s">
        <v>1567</v>
      </c>
      <c r="L444" s="634">
        <v>101.4973</v>
      </c>
      <c r="M444" s="634">
        <v>1</v>
      </c>
      <c r="N444" s="635">
        <v>101.4973</v>
      </c>
    </row>
    <row r="445" spans="1:14" ht="14.4" customHeight="1" x14ac:dyDescent="0.3">
      <c r="A445" s="630" t="s">
        <v>554</v>
      </c>
      <c r="B445" s="631" t="s">
        <v>555</v>
      </c>
      <c r="C445" s="632" t="s">
        <v>574</v>
      </c>
      <c r="D445" s="633" t="s">
        <v>1704</v>
      </c>
      <c r="E445" s="632" t="s">
        <v>580</v>
      </c>
      <c r="F445" s="633" t="s">
        <v>1706</v>
      </c>
      <c r="G445" s="632" t="s">
        <v>588</v>
      </c>
      <c r="H445" s="632" t="s">
        <v>1568</v>
      </c>
      <c r="I445" s="632" t="s">
        <v>238</v>
      </c>
      <c r="J445" s="632" t="s">
        <v>1569</v>
      </c>
      <c r="K445" s="632"/>
      <c r="L445" s="634">
        <v>50.740000000000009</v>
      </c>
      <c r="M445" s="634">
        <v>12</v>
      </c>
      <c r="N445" s="635">
        <v>608.88000000000011</v>
      </c>
    </row>
    <row r="446" spans="1:14" ht="14.4" customHeight="1" x14ac:dyDescent="0.3">
      <c r="A446" s="630" t="s">
        <v>554</v>
      </c>
      <c r="B446" s="631" t="s">
        <v>555</v>
      </c>
      <c r="C446" s="632" t="s">
        <v>574</v>
      </c>
      <c r="D446" s="633" t="s">
        <v>1704</v>
      </c>
      <c r="E446" s="632" t="s">
        <v>580</v>
      </c>
      <c r="F446" s="633" t="s">
        <v>1706</v>
      </c>
      <c r="G446" s="632" t="s">
        <v>588</v>
      </c>
      <c r="H446" s="632" t="s">
        <v>1570</v>
      </c>
      <c r="I446" s="632" t="s">
        <v>1571</v>
      </c>
      <c r="J446" s="632" t="s">
        <v>1572</v>
      </c>
      <c r="K446" s="632" t="s">
        <v>1573</v>
      </c>
      <c r="L446" s="634">
        <v>151.36000000000001</v>
      </c>
      <c r="M446" s="634">
        <v>1</v>
      </c>
      <c r="N446" s="635">
        <v>151.36000000000001</v>
      </c>
    </row>
    <row r="447" spans="1:14" ht="14.4" customHeight="1" x14ac:dyDescent="0.3">
      <c r="A447" s="630" t="s">
        <v>554</v>
      </c>
      <c r="B447" s="631" t="s">
        <v>555</v>
      </c>
      <c r="C447" s="632" t="s">
        <v>574</v>
      </c>
      <c r="D447" s="633" t="s">
        <v>1704</v>
      </c>
      <c r="E447" s="632" t="s">
        <v>580</v>
      </c>
      <c r="F447" s="633" t="s">
        <v>1706</v>
      </c>
      <c r="G447" s="632" t="s">
        <v>588</v>
      </c>
      <c r="H447" s="632" t="s">
        <v>1574</v>
      </c>
      <c r="I447" s="632" t="s">
        <v>1575</v>
      </c>
      <c r="J447" s="632" t="s">
        <v>1576</v>
      </c>
      <c r="K447" s="632" t="s">
        <v>749</v>
      </c>
      <c r="L447" s="634">
        <v>100.41</v>
      </c>
      <c r="M447" s="634">
        <v>1</v>
      </c>
      <c r="N447" s="635">
        <v>100.41</v>
      </c>
    </row>
    <row r="448" spans="1:14" ht="14.4" customHeight="1" x14ac:dyDescent="0.3">
      <c r="A448" s="630" t="s">
        <v>554</v>
      </c>
      <c r="B448" s="631" t="s">
        <v>555</v>
      </c>
      <c r="C448" s="632" t="s">
        <v>574</v>
      </c>
      <c r="D448" s="633" t="s">
        <v>1704</v>
      </c>
      <c r="E448" s="632" t="s">
        <v>580</v>
      </c>
      <c r="F448" s="633" t="s">
        <v>1706</v>
      </c>
      <c r="G448" s="632" t="s">
        <v>588</v>
      </c>
      <c r="H448" s="632" t="s">
        <v>1577</v>
      </c>
      <c r="I448" s="632" t="s">
        <v>238</v>
      </c>
      <c r="J448" s="632" t="s">
        <v>1578</v>
      </c>
      <c r="K448" s="632"/>
      <c r="L448" s="634">
        <v>262.03000000000003</v>
      </c>
      <c r="M448" s="634">
        <v>1</v>
      </c>
      <c r="N448" s="635">
        <v>262.03000000000003</v>
      </c>
    </row>
    <row r="449" spans="1:14" ht="14.4" customHeight="1" x14ac:dyDescent="0.3">
      <c r="A449" s="630" t="s">
        <v>554</v>
      </c>
      <c r="B449" s="631" t="s">
        <v>555</v>
      </c>
      <c r="C449" s="632" t="s">
        <v>574</v>
      </c>
      <c r="D449" s="633" t="s">
        <v>1704</v>
      </c>
      <c r="E449" s="632" t="s">
        <v>580</v>
      </c>
      <c r="F449" s="633" t="s">
        <v>1706</v>
      </c>
      <c r="G449" s="632" t="s">
        <v>588</v>
      </c>
      <c r="H449" s="632" t="s">
        <v>1579</v>
      </c>
      <c r="I449" s="632" t="s">
        <v>1580</v>
      </c>
      <c r="J449" s="632" t="s">
        <v>1581</v>
      </c>
      <c r="K449" s="632" t="s">
        <v>1582</v>
      </c>
      <c r="L449" s="634">
        <v>120.31973302317063</v>
      </c>
      <c r="M449" s="634">
        <v>1</v>
      </c>
      <c r="N449" s="635">
        <v>120.31973302317063</v>
      </c>
    </row>
    <row r="450" spans="1:14" ht="14.4" customHeight="1" x14ac:dyDescent="0.3">
      <c r="A450" s="630" t="s">
        <v>554</v>
      </c>
      <c r="B450" s="631" t="s">
        <v>555</v>
      </c>
      <c r="C450" s="632" t="s">
        <v>574</v>
      </c>
      <c r="D450" s="633" t="s">
        <v>1704</v>
      </c>
      <c r="E450" s="632" t="s">
        <v>580</v>
      </c>
      <c r="F450" s="633" t="s">
        <v>1706</v>
      </c>
      <c r="G450" s="632" t="s">
        <v>588</v>
      </c>
      <c r="H450" s="632" t="s">
        <v>821</v>
      </c>
      <c r="I450" s="632" t="s">
        <v>821</v>
      </c>
      <c r="J450" s="632" t="s">
        <v>822</v>
      </c>
      <c r="K450" s="632" t="s">
        <v>823</v>
      </c>
      <c r="L450" s="634">
        <v>285.01679999999999</v>
      </c>
      <c r="M450" s="634">
        <v>3</v>
      </c>
      <c r="N450" s="635">
        <v>855.05039999999997</v>
      </c>
    </row>
    <row r="451" spans="1:14" ht="14.4" customHeight="1" x14ac:dyDescent="0.3">
      <c r="A451" s="630" t="s">
        <v>554</v>
      </c>
      <c r="B451" s="631" t="s">
        <v>555</v>
      </c>
      <c r="C451" s="632" t="s">
        <v>574</v>
      </c>
      <c r="D451" s="633" t="s">
        <v>1704</v>
      </c>
      <c r="E451" s="632" t="s">
        <v>580</v>
      </c>
      <c r="F451" s="633" t="s">
        <v>1706</v>
      </c>
      <c r="G451" s="632" t="s">
        <v>588</v>
      </c>
      <c r="H451" s="632" t="s">
        <v>832</v>
      </c>
      <c r="I451" s="632" t="s">
        <v>238</v>
      </c>
      <c r="J451" s="632" t="s">
        <v>833</v>
      </c>
      <c r="K451" s="632"/>
      <c r="L451" s="634">
        <v>146.54188888888888</v>
      </c>
      <c r="M451" s="634">
        <v>9</v>
      </c>
      <c r="N451" s="635">
        <v>1318.877</v>
      </c>
    </row>
    <row r="452" spans="1:14" ht="14.4" customHeight="1" x14ac:dyDescent="0.3">
      <c r="A452" s="630" t="s">
        <v>554</v>
      </c>
      <c r="B452" s="631" t="s">
        <v>555</v>
      </c>
      <c r="C452" s="632" t="s">
        <v>574</v>
      </c>
      <c r="D452" s="633" t="s">
        <v>1704</v>
      </c>
      <c r="E452" s="632" t="s">
        <v>580</v>
      </c>
      <c r="F452" s="633" t="s">
        <v>1706</v>
      </c>
      <c r="G452" s="632" t="s">
        <v>588</v>
      </c>
      <c r="H452" s="632" t="s">
        <v>834</v>
      </c>
      <c r="I452" s="632" t="s">
        <v>238</v>
      </c>
      <c r="J452" s="632" t="s">
        <v>835</v>
      </c>
      <c r="K452" s="632"/>
      <c r="L452" s="634">
        <v>169.94034207400227</v>
      </c>
      <c r="M452" s="634">
        <v>2</v>
      </c>
      <c r="N452" s="635">
        <v>339.88068414800455</v>
      </c>
    </row>
    <row r="453" spans="1:14" ht="14.4" customHeight="1" x14ac:dyDescent="0.3">
      <c r="A453" s="630" t="s">
        <v>554</v>
      </c>
      <c r="B453" s="631" t="s">
        <v>555</v>
      </c>
      <c r="C453" s="632" t="s">
        <v>574</v>
      </c>
      <c r="D453" s="633" t="s">
        <v>1704</v>
      </c>
      <c r="E453" s="632" t="s">
        <v>580</v>
      </c>
      <c r="F453" s="633" t="s">
        <v>1706</v>
      </c>
      <c r="G453" s="632" t="s">
        <v>588</v>
      </c>
      <c r="H453" s="632" t="s">
        <v>1583</v>
      </c>
      <c r="I453" s="632" t="s">
        <v>238</v>
      </c>
      <c r="J453" s="632" t="s">
        <v>1584</v>
      </c>
      <c r="K453" s="632"/>
      <c r="L453" s="634">
        <v>33.300000000000004</v>
      </c>
      <c r="M453" s="634">
        <v>3</v>
      </c>
      <c r="N453" s="635">
        <v>99.9</v>
      </c>
    </row>
    <row r="454" spans="1:14" ht="14.4" customHeight="1" x14ac:dyDescent="0.3">
      <c r="A454" s="630" t="s">
        <v>554</v>
      </c>
      <c r="B454" s="631" t="s">
        <v>555</v>
      </c>
      <c r="C454" s="632" t="s">
        <v>574</v>
      </c>
      <c r="D454" s="633" t="s">
        <v>1704</v>
      </c>
      <c r="E454" s="632" t="s">
        <v>580</v>
      </c>
      <c r="F454" s="633" t="s">
        <v>1706</v>
      </c>
      <c r="G454" s="632" t="s">
        <v>843</v>
      </c>
      <c r="H454" s="632" t="s">
        <v>1585</v>
      </c>
      <c r="I454" s="632" t="s">
        <v>1586</v>
      </c>
      <c r="J454" s="632" t="s">
        <v>1587</v>
      </c>
      <c r="K454" s="632" t="s">
        <v>1165</v>
      </c>
      <c r="L454" s="634">
        <v>94.96</v>
      </c>
      <c r="M454" s="634">
        <v>1</v>
      </c>
      <c r="N454" s="635">
        <v>94.96</v>
      </c>
    </row>
    <row r="455" spans="1:14" ht="14.4" customHeight="1" x14ac:dyDescent="0.3">
      <c r="A455" s="630" t="s">
        <v>554</v>
      </c>
      <c r="B455" s="631" t="s">
        <v>555</v>
      </c>
      <c r="C455" s="632" t="s">
        <v>574</v>
      </c>
      <c r="D455" s="633" t="s">
        <v>1704</v>
      </c>
      <c r="E455" s="632" t="s">
        <v>580</v>
      </c>
      <c r="F455" s="633" t="s">
        <v>1706</v>
      </c>
      <c r="G455" s="632" t="s">
        <v>843</v>
      </c>
      <c r="H455" s="632" t="s">
        <v>844</v>
      </c>
      <c r="I455" s="632" t="s">
        <v>845</v>
      </c>
      <c r="J455" s="632" t="s">
        <v>586</v>
      </c>
      <c r="K455" s="632" t="s">
        <v>846</v>
      </c>
      <c r="L455" s="634">
        <v>118.47999999999998</v>
      </c>
      <c r="M455" s="634">
        <v>3</v>
      </c>
      <c r="N455" s="635">
        <v>355.43999999999994</v>
      </c>
    </row>
    <row r="456" spans="1:14" ht="14.4" customHeight="1" x14ac:dyDescent="0.3">
      <c r="A456" s="630" t="s">
        <v>554</v>
      </c>
      <c r="B456" s="631" t="s">
        <v>555</v>
      </c>
      <c r="C456" s="632" t="s">
        <v>574</v>
      </c>
      <c r="D456" s="633" t="s">
        <v>1704</v>
      </c>
      <c r="E456" s="632" t="s">
        <v>580</v>
      </c>
      <c r="F456" s="633" t="s">
        <v>1706</v>
      </c>
      <c r="G456" s="632" t="s">
        <v>843</v>
      </c>
      <c r="H456" s="632" t="s">
        <v>1588</v>
      </c>
      <c r="I456" s="632" t="s">
        <v>1589</v>
      </c>
      <c r="J456" s="632" t="s">
        <v>1590</v>
      </c>
      <c r="K456" s="632" t="s">
        <v>1591</v>
      </c>
      <c r="L456" s="634">
        <v>123.04964495232237</v>
      </c>
      <c r="M456" s="634">
        <v>1</v>
      </c>
      <c r="N456" s="635">
        <v>123.04964495232237</v>
      </c>
    </row>
    <row r="457" spans="1:14" ht="14.4" customHeight="1" x14ac:dyDescent="0.3">
      <c r="A457" s="630" t="s">
        <v>554</v>
      </c>
      <c r="B457" s="631" t="s">
        <v>555</v>
      </c>
      <c r="C457" s="632" t="s">
        <v>574</v>
      </c>
      <c r="D457" s="633" t="s">
        <v>1704</v>
      </c>
      <c r="E457" s="632" t="s">
        <v>580</v>
      </c>
      <c r="F457" s="633" t="s">
        <v>1706</v>
      </c>
      <c r="G457" s="632" t="s">
        <v>843</v>
      </c>
      <c r="H457" s="632" t="s">
        <v>1300</v>
      </c>
      <c r="I457" s="632" t="s">
        <v>1301</v>
      </c>
      <c r="J457" s="632" t="s">
        <v>1302</v>
      </c>
      <c r="K457" s="632" t="s">
        <v>1303</v>
      </c>
      <c r="L457" s="634">
        <v>110.199126910846</v>
      </c>
      <c r="M457" s="634">
        <v>1</v>
      </c>
      <c r="N457" s="635">
        <v>110.199126910846</v>
      </c>
    </row>
    <row r="458" spans="1:14" ht="14.4" customHeight="1" x14ac:dyDescent="0.3">
      <c r="A458" s="630" t="s">
        <v>554</v>
      </c>
      <c r="B458" s="631" t="s">
        <v>555</v>
      </c>
      <c r="C458" s="632" t="s">
        <v>574</v>
      </c>
      <c r="D458" s="633" t="s">
        <v>1704</v>
      </c>
      <c r="E458" s="632" t="s">
        <v>580</v>
      </c>
      <c r="F458" s="633" t="s">
        <v>1706</v>
      </c>
      <c r="G458" s="632" t="s">
        <v>843</v>
      </c>
      <c r="H458" s="632" t="s">
        <v>1592</v>
      </c>
      <c r="I458" s="632" t="s">
        <v>1593</v>
      </c>
      <c r="J458" s="632" t="s">
        <v>1594</v>
      </c>
      <c r="K458" s="632" t="s">
        <v>1595</v>
      </c>
      <c r="L458" s="634">
        <v>378.76</v>
      </c>
      <c r="M458" s="634">
        <v>1</v>
      </c>
      <c r="N458" s="635">
        <v>378.76</v>
      </c>
    </row>
    <row r="459" spans="1:14" ht="14.4" customHeight="1" x14ac:dyDescent="0.3">
      <c r="A459" s="630" t="s">
        <v>554</v>
      </c>
      <c r="B459" s="631" t="s">
        <v>555</v>
      </c>
      <c r="C459" s="632" t="s">
        <v>574</v>
      </c>
      <c r="D459" s="633" t="s">
        <v>1704</v>
      </c>
      <c r="E459" s="632" t="s">
        <v>580</v>
      </c>
      <c r="F459" s="633" t="s">
        <v>1706</v>
      </c>
      <c r="G459" s="632" t="s">
        <v>843</v>
      </c>
      <c r="H459" s="632" t="s">
        <v>850</v>
      </c>
      <c r="I459" s="632" t="s">
        <v>851</v>
      </c>
      <c r="J459" s="632" t="s">
        <v>852</v>
      </c>
      <c r="K459" s="632" t="s">
        <v>853</v>
      </c>
      <c r="L459" s="634">
        <v>492.19999999999987</v>
      </c>
      <c r="M459" s="634">
        <v>6</v>
      </c>
      <c r="N459" s="635">
        <v>2953.1999999999994</v>
      </c>
    </row>
    <row r="460" spans="1:14" ht="14.4" customHeight="1" x14ac:dyDescent="0.3">
      <c r="A460" s="630" t="s">
        <v>554</v>
      </c>
      <c r="B460" s="631" t="s">
        <v>555</v>
      </c>
      <c r="C460" s="632" t="s">
        <v>574</v>
      </c>
      <c r="D460" s="633" t="s">
        <v>1704</v>
      </c>
      <c r="E460" s="632" t="s">
        <v>580</v>
      </c>
      <c r="F460" s="633" t="s">
        <v>1706</v>
      </c>
      <c r="G460" s="632" t="s">
        <v>843</v>
      </c>
      <c r="H460" s="632" t="s">
        <v>854</v>
      </c>
      <c r="I460" s="632" t="s">
        <v>855</v>
      </c>
      <c r="J460" s="632" t="s">
        <v>852</v>
      </c>
      <c r="K460" s="632" t="s">
        <v>856</v>
      </c>
      <c r="L460" s="634">
        <v>942.99999999999977</v>
      </c>
      <c r="M460" s="634">
        <v>1</v>
      </c>
      <c r="N460" s="635">
        <v>942.99999999999977</v>
      </c>
    </row>
    <row r="461" spans="1:14" ht="14.4" customHeight="1" x14ac:dyDescent="0.3">
      <c r="A461" s="630" t="s">
        <v>554</v>
      </c>
      <c r="B461" s="631" t="s">
        <v>555</v>
      </c>
      <c r="C461" s="632" t="s">
        <v>574</v>
      </c>
      <c r="D461" s="633" t="s">
        <v>1704</v>
      </c>
      <c r="E461" s="632" t="s">
        <v>580</v>
      </c>
      <c r="F461" s="633" t="s">
        <v>1706</v>
      </c>
      <c r="G461" s="632" t="s">
        <v>843</v>
      </c>
      <c r="H461" s="632" t="s">
        <v>1134</v>
      </c>
      <c r="I461" s="632" t="s">
        <v>1135</v>
      </c>
      <c r="J461" s="632" t="s">
        <v>1136</v>
      </c>
      <c r="K461" s="632" t="s">
        <v>1137</v>
      </c>
      <c r="L461" s="634">
        <v>61.39200000000001</v>
      </c>
      <c r="M461" s="634">
        <v>10</v>
      </c>
      <c r="N461" s="635">
        <v>613.92000000000007</v>
      </c>
    </row>
    <row r="462" spans="1:14" ht="14.4" customHeight="1" x14ac:dyDescent="0.3">
      <c r="A462" s="630" t="s">
        <v>554</v>
      </c>
      <c r="B462" s="631" t="s">
        <v>555</v>
      </c>
      <c r="C462" s="632" t="s">
        <v>574</v>
      </c>
      <c r="D462" s="633" t="s">
        <v>1704</v>
      </c>
      <c r="E462" s="632" t="s">
        <v>580</v>
      </c>
      <c r="F462" s="633" t="s">
        <v>1706</v>
      </c>
      <c r="G462" s="632" t="s">
        <v>843</v>
      </c>
      <c r="H462" s="632" t="s">
        <v>861</v>
      </c>
      <c r="I462" s="632" t="s">
        <v>862</v>
      </c>
      <c r="J462" s="632" t="s">
        <v>863</v>
      </c>
      <c r="K462" s="632" t="s">
        <v>864</v>
      </c>
      <c r="L462" s="634">
        <v>116.64999999999998</v>
      </c>
      <c r="M462" s="634">
        <v>4</v>
      </c>
      <c r="N462" s="635">
        <v>466.59999999999991</v>
      </c>
    </row>
    <row r="463" spans="1:14" ht="14.4" customHeight="1" x14ac:dyDescent="0.3">
      <c r="A463" s="630" t="s">
        <v>554</v>
      </c>
      <c r="B463" s="631" t="s">
        <v>555</v>
      </c>
      <c r="C463" s="632" t="s">
        <v>574</v>
      </c>
      <c r="D463" s="633" t="s">
        <v>1704</v>
      </c>
      <c r="E463" s="632" t="s">
        <v>580</v>
      </c>
      <c r="F463" s="633" t="s">
        <v>1706</v>
      </c>
      <c r="G463" s="632" t="s">
        <v>843</v>
      </c>
      <c r="H463" s="632" t="s">
        <v>1596</v>
      </c>
      <c r="I463" s="632" t="s">
        <v>1597</v>
      </c>
      <c r="J463" s="632" t="s">
        <v>1598</v>
      </c>
      <c r="K463" s="632" t="s">
        <v>1599</v>
      </c>
      <c r="L463" s="634">
        <v>51.570000000000022</v>
      </c>
      <c r="M463" s="634">
        <v>1</v>
      </c>
      <c r="N463" s="635">
        <v>51.570000000000022</v>
      </c>
    </row>
    <row r="464" spans="1:14" ht="14.4" customHeight="1" x14ac:dyDescent="0.3">
      <c r="A464" s="630" t="s">
        <v>554</v>
      </c>
      <c r="B464" s="631" t="s">
        <v>555</v>
      </c>
      <c r="C464" s="632" t="s">
        <v>574</v>
      </c>
      <c r="D464" s="633" t="s">
        <v>1704</v>
      </c>
      <c r="E464" s="632" t="s">
        <v>580</v>
      </c>
      <c r="F464" s="633" t="s">
        <v>1706</v>
      </c>
      <c r="G464" s="632" t="s">
        <v>843</v>
      </c>
      <c r="H464" s="632" t="s">
        <v>1600</v>
      </c>
      <c r="I464" s="632" t="s">
        <v>1601</v>
      </c>
      <c r="J464" s="632" t="s">
        <v>1602</v>
      </c>
      <c r="K464" s="632" t="s">
        <v>1603</v>
      </c>
      <c r="L464" s="634">
        <v>98.339369904935197</v>
      </c>
      <c r="M464" s="634">
        <v>1</v>
      </c>
      <c r="N464" s="635">
        <v>98.339369904935197</v>
      </c>
    </row>
    <row r="465" spans="1:14" ht="14.4" customHeight="1" x14ac:dyDescent="0.3">
      <c r="A465" s="630" t="s">
        <v>554</v>
      </c>
      <c r="B465" s="631" t="s">
        <v>555</v>
      </c>
      <c r="C465" s="632" t="s">
        <v>574</v>
      </c>
      <c r="D465" s="633" t="s">
        <v>1704</v>
      </c>
      <c r="E465" s="632" t="s">
        <v>580</v>
      </c>
      <c r="F465" s="633" t="s">
        <v>1706</v>
      </c>
      <c r="G465" s="632" t="s">
        <v>843</v>
      </c>
      <c r="H465" s="632" t="s">
        <v>1604</v>
      </c>
      <c r="I465" s="632" t="s">
        <v>1605</v>
      </c>
      <c r="J465" s="632" t="s">
        <v>1606</v>
      </c>
      <c r="K465" s="632" t="s">
        <v>1607</v>
      </c>
      <c r="L465" s="634">
        <v>140.94</v>
      </c>
      <c r="M465" s="634">
        <v>1</v>
      </c>
      <c r="N465" s="635">
        <v>140.94</v>
      </c>
    </row>
    <row r="466" spans="1:14" ht="14.4" customHeight="1" x14ac:dyDescent="0.3">
      <c r="A466" s="630" t="s">
        <v>554</v>
      </c>
      <c r="B466" s="631" t="s">
        <v>555</v>
      </c>
      <c r="C466" s="632" t="s">
        <v>574</v>
      </c>
      <c r="D466" s="633" t="s">
        <v>1704</v>
      </c>
      <c r="E466" s="632" t="s">
        <v>580</v>
      </c>
      <c r="F466" s="633" t="s">
        <v>1706</v>
      </c>
      <c r="G466" s="632" t="s">
        <v>843</v>
      </c>
      <c r="H466" s="632" t="s">
        <v>1608</v>
      </c>
      <c r="I466" s="632" t="s">
        <v>1609</v>
      </c>
      <c r="J466" s="632" t="s">
        <v>875</v>
      </c>
      <c r="K466" s="632" t="s">
        <v>1610</v>
      </c>
      <c r="L466" s="634">
        <v>1964</v>
      </c>
      <c r="M466" s="634">
        <v>1</v>
      </c>
      <c r="N466" s="635">
        <v>1964</v>
      </c>
    </row>
    <row r="467" spans="1:14" ht="14.4" customHeight="1" x14ac:dyDescent="0.3">
      <c r="A467" s="630" t="s">
        <v>554</v>
      </c>
      <c r="B467" s="631" t="s">
        <v>555</v>
      </c>
      <c r="C467" s="632" t="s">
        <v>574</v>
      </c>
      <c r="D467" s="633" t="s">
        <v>1704</v>
      </c>
      <c r="E467" s="632" t="s">
        <v>580</v>
      </c>
      <c r="F467" s="633" t="s">
        <v>1706</v>
      </c>
      <c r="G467" s="632" t="s">
        <v>843</v>
      </c>
      <c r="H467" s="632" t="s">
        <v>889</v>
      </c>
      <c r="I467" s="632" t="s">
        <v>890</v>
      </c>
      <c r="J467" s="632" t="s">
        <v>891</v>
      </c>
      <c r="K467" s="632" t="s">
        <v>892</v>
      </c>
      <c r="L467" s="634">
        <v>71.520896343453487</v>
      </c>
      <c r="M467" s="634">
        <v>4</v>
      </c>
      <c r="N467" s="635">
        <v>286.08358537381395</v>
      </c>
    </row>
    <row r="468" spans="1:14" ht="14.4" customHeight="1" x14ac:dyDescent="0.3">
      <c r="A468" s="630" t="s">
        <v>554</v>
      </c>
      <c r="B468" s="631" t="s">
        <v>555</v>
      </c>
      <c r="C468" s="632" t="s">
        <v>574</v>
      </c>
      <c r="D468" s="633" t="s">
        <v>1704</v>
      </c>
      <c r="E468" s="632" t="s">
        <v>580</v>
      </c>
      <c r="F468" s="633" t="s">
        <v>1706</v>
      </c>
      <c r="G468" s="632" t="s">
        <v>843</v>
      </c>
      <c r="H468" s="632" t="s">
        <v>901</v>
      </c>
      <c r="I468" s="632" t="s">
        <v>902</v>
      </c>
      <c r="J468" s="632" t="s">
        <v>903</v>
      </c>
      <c r="K468" s="632" t="s">
        <v>904</v>
      </c>
      <c r="L468" s="634">
        <v>89.249999999999986</v>
      </c>
      <c r="M468" s="634">
        <v>1</v>
      </c>
      <c r="N468" s="635">
        <v>89.249999999999986</v>
      </c>
    </row>
    <row r="469" spans="1:14" ht="14.4" customHeight="1" x14ac:dyDescent="0.3">
      <c r="A469" s="630" t="s">
        <v>554</v>
      </c>
      <c r="B469" s="631" t="s">
        <v>555</v>
      </c>
      <c r="C469" s="632" t="s">
        <v>574</v>
      </c>
      <c r="D469" s="633" t="s">
        <v>1704</v>
      </c>
      <c r="E469" s="632" t="s">
        <v>580</v>
      </c>
      <c r="F469" s="633" t="s">
        <v>1706</v>
      </c>
      <c r="G469" s="632" t="s">
        <v>843</v>
      </c>
      <c r="H469" s="632" t="s">
        <v>1317</v>
      </c>
      <c r="I469" s="632" t="s">
        <v>1318</v>
      </c>
      <c r="J469" s="632" t="s">
        <v>1319</v>
      </c>
      <c r="K469" s="632" t="s">
        <v>1320</v>
      </c>
      <c r="L469" s="634">
        <v>472.47980493489757</v>
      </c>
      <c r="M469" s="634">
        <v>5</v>
      </c>
      <c r="N469" s="635">
        <v>2362.3990246744879</v>
      </c>
    </row>
    <row r="470" spans="1:14" ht="14.4" customHeight="1" x14ac:dyDescent="0.3">
      <c r="A470" s="630" t="s">
        <v>554</v>
      </c>
      <c r="B470" s="631" t="s">
        <v>555</v>
      </c>
      <c r="C470" s="632" t="s">
        <v>574</v>
      </c>
      <c r="D470" s="633" t="s">
        <v>1704</v>
      </c>
      <c r="E470" s="632" t="s">
        <v>580</v>
      </c>
      <c r="F470" s="633" t="s">
        <v>1706</v>
      </c>
      <c r="G470" s="632" t="s">
        <v>843</v>
      </c>
      <c r="H470" s="632" t="s">
        <v>1611</v>
      </c>
      <c r="I470" s="632" t="s">
        <v>1612</v>
      </c>
      <c r="J470" s="632" t="s">
        <v>1613</v>
      </c>
      <c r="K470" s="632" t="s">
        <v>1614</v>
      </c>
      <c r="L470" s="634">
        <v>70.91</v>
      </c>
      <c r="M470" s="634">
        <v>50</v>
      </c>
      <c r="N470" s="635">
        <v>3545.4999999999995</v>
      </c>
    </row>
    <row r="471" spans="1:14" ht="14.4" customHeight="1" x14ac:dyDescent="0.3">
      <c r="A471" s="630" t="s">
        <v>554</v>
      </c>
      <c r="B471" s="631" t="s">
        <v>555</v>
      </c>
      <c r="C471" s="632" t="s">
        <v>574</v>
      </c>
      <c r="D471" s="633" t="s">
        <v>1704</v>
      </c>
      <c r="E471" s="632" t="s">
        <v>580</v>
      </c>
      <c r="F471" s="633" t="s">
        <v>1706</v>
      </c>
      <c r="G471" s="632" t="s">
        <v>843</v>
      </c>
      <c r="H471" s="632" t="s">
        <v>915</v>
      </c>
      <c r="I471" s="632" t="s">
        <v>916</v>
      </c>
      <c r="J471" s="632" t="s">
        <v>852</v>
      </c>
      <c r="K471" s="632" t="s">
        <v>917</v>
      </c>
      <c r="L471" s="634">
        <v>356.49858776640917</v>
      </c>
      <c r="M471" s="634">
        <v>2</v>
      </c>
      <c r="N471" s="635">
        <v>712.99717553281835</v>
      </c>
    </row>
    <row r="472" spans="1:14" ht="14.4" customHeight="1" x14ac:dyDescent="0.3">
      <c r="A472" s="630" t="s">
        <v>554</v>
      </c>
      <c r="B472" s="631" t="s">
        <v>555</v>
      </c>
      <c r="C472" s="632" t="s">
        <v>574</v>
      </c>
      <c r="D472" s="633" t="s">
        <v>1704</v>
      </c>
      <c r="E472" s="632" t="s">
        <v>580</v>
      </c>
      <c r="F472" s="633" t="s">
        <v>1706</v>
      </c>
      <c r="G472" s="632" t="s">
        <v>843</v>
      </c>
      <c r="H472" s="632" t="s">
        <v>918</v>
      </c>
      <c r="I472" s="632" t="s">
        <v>919</v>
      </c>
      <c r="J472" s="632" t="s">
        <v>852</v>
      </c>
      <c r="K472" s="632" t="s">
        <v>920</v>
      </c>
      <c r="L472" s="634">
        <v>413.99991836454569</v>
      </c>
      <c r="M472" s="634">
        <v>38</v>
      </c>
      <c r="N472" s="635">
        <v>15731.996897852736</v>
      </c>
    </row>
    <row r="473" spans="1:14" ht="14.4" customHeight="1" x14ac:dyDescent="0.3">
      <c r="A473" s="630" t="s">
        <v>554</v>
      </c>
      <c r="B473" s="631" t="s">
        <v>555</v>
      </c>
      <c r="C473" s="632" t="s">
        <v>574</v>
      </c>
      <c r="D473" s="633" t="s">
        <v>1704</v>
      </c>
      <c r="E473" s="632" t="s">
        <v>580</v>
      </c>
      <c r="F473" s="633" t="s">
        <v>1706</v>
      </c>
      <c r="G473" s="632" t="s">
        <v>843</v>
      </c>
      <c r="H473" s="632" t="s">
        <v>1615</v>
      </c>
      <c r="I473" s="632" t="s">
        <v>1616</v>
      </c>
      <c r="J473" s="632" t="s">
        <v>1125</v>
      </c>
      <c r="K473" s="632" t="s">
        <v>1617</v>
      </c>
      <c r="L473" s="634">
        <v>130.80005513662559</v>
      </c>
      <c r="M473" s="634">
        <v>3</v>
      </c>
      <c r="N473" s="635">
        <v>392.40016540987676</v>
      </c>
    </row>
    <row r="474" spans="1:14" ht="14.4" customHeight="1" x14ac:dyDescent="0.3">
      <c r="A474" s="630" t="s">
        <v>554</v>
      </c>
      <c r="B474" s="631" t="s">
        <v>555</v>
      </c>
      <c r="C474" s="632" t="s">
        <v>574</v>
      </c>
      <c r="D474" s="633" t="s">
        <v>1704</v>
      </c>
      <c r="E474" s="632" t="s">
        <v>580</v>
      </c>
      <c r="F474" s="633" t="s">
        <v>1706</v>
      </c>
      <c r="G474" s="632" t="s">
        <v>843</v>
      </c>
      <c r="H474" s="632" t="s">
        <v>1618</v>
      </c>
      <c r="I474" s="632" t="s">
        <v>1619</v>
      </c>
      <c r="J474" s="632" t="s">
        <v>1620</v>
      </c>
      <c r="K474" s="632" t="s">
        <v>1621</v>
      </c>
      <c r="L474" s="634">
        <v>380.52</v>
      </c>
      <c r="M474" s="634">
        <v>3</v>
      </c>
      <c r="N474" s="635">
        <v>1141.56</v>
      </c>
    </row>
    <row r="475" spans="1:14" ht="14.4" customHeight="1" x14ac:dyDescent="0.3">
      <c r="A475" s="630" t="s">
        <v>554</v>
      </c>
      <c r="B475" s="631" t="s">
        <v>555</v>
      </c>
      <c r="C475" s="632" t="s">
        <v>574</v>
      </c>
      <c r="D475" s="633" t="s">
        <v>1704</v>
      </c>
      <c r="E475" s="632" t="s">
        <v>580</v>
      </c>
      <c r="F475" s="633" t="s">
        <v>1706</v>
      </c>
      <c r="G475" s="632" t="s">
        <v>843</v>
      </c>
      <c r="H475" s="632" t="s">
        <v>1622</v>
      </c>
      <c r="I475" s="632" t="s">
        <v>1623</v>
      </c>
      <c r="J475" s="632" t="s">
        <v>1624</v>
      </c>
      <c r="K475" s="632" t="s">
        <v>1625</v>
      </c>
      <c r="L475" s="634">
        <v>162.362093073072</v>
      </c>
      <c r="M475" s="634">
        <v>1</v>
      </c>
      <c r="N475" s="635">
        <v>162.362093073072</v>
      </c>
    </row>
    <row r="476" spans="1:14" ht="14.4" customHeight="1" x14ac:dyDescent="0.3">
      <c r="A476" s="630" t="s">
        <v>554</v>
      </c>
      <c r="B476" s="631" t="s">
        <v>555</v>
      </c>
      <c r="C476" s="632" t="s">
        <v>574</v>
      </c>
      <c r="D476" s="633" t="s">
        <v>1704</v>
      </c>
      <c r="E476" s="632" t="s">
        <v>580</v>
      </c>
      <c r="F476" s="633" t="s">
        <v>1706</v>
      </c>
      <c r="G476" s="632" t="s">
        <v>843</v>
      </c>
      <c r="H476" s="632" t="s">
        <v>1626</v>
      </c>
      <c r="I476" s="632" t="s">
        <v>1627</v>
      </c>
      <c r="J476" s="632" t="s">
        <v>1628</v>
      </c>
      <c r="K476" s="632" t="s">
        <v>1629</v>
      </c>
      <c r="L476" s="634">
        <v>127.48000000000003</v>
      </c>
      <c r="M476" s="634">
        <v>1</v>
      </c>
      <c r="N476" s="635">
        <v>127.48000000000003</v>
      </c>
    </row>
    <row r="477" spans="1:14" ht="14.4" customHeight="1" x14ac:dyDescent="0.3">
      <c r="A477" s="630" t="s">
        <v>554</v>
      </c>
      <c r="B477" s="631" t="s">
        <v>555</v>
      </c>
      <c r="C477" s="632" t="s">
        <v>574</v>
      </c>
      <c r="D477" s="633" t="s">
        <v>1704</v>
      </c>
      <c r="E477" s="632" t="s">
        <v>580</v>
      </c>
      <c r="F477" s="633" t="s">
        <v>1706</v>
      </c>
      <c r="G477" s="632" t="s">
        <v>843</v>
      </c>
      <c r="H477" s="632" t="s">
        <v>1630</v>
      </c>
      <c r="I477" s="632" t="s">
        <v>1630</v>
      </c>
      <c r="J477" s="632" t="s">
        <v>1631</v>
      </c>
      <c r="K477" s="632" t="s">
        <v>1632</v>
      </c>
      <c r="L477" s="634">
        <v>102.75</v>
      </c>
      <c r="M477" s="634">
        <v>1</v>
      </c>
      <c r="N477" s="635">
        <v>102.75</v>
      </c>
    </row>
    <row r="478" spans="1:14" ht="14.4" customHeight="1" x14ac:dyDescent="0.3">
      <c r="A478" s="630" t="s">
        <v>554</v>
      </c>
      <c r="B478" s="631" t="s">
        <v>555</v>
      </c>
      <c r="C478" s="632" t="s">
        <v>574</v>
      </c>
      <c r="D478" s="633" t="s">
        <v>1704</v>
      </c>
      <c r="E478" s="632" t="s">
        <v>1633</v>
      </c>
      <c r="F478" s="633" t="s">
        <v>1711</v>
      </c>
      <c r="G478" s="632" t="s">
        <v>843</v>
      </c>
      <c r="H478" s="632" t="s">
        <v>1634</v>
      </c>
      <c r="I478" s="632" t="s">
        <v>1635</v>
      </c>
      <c r="J478" s="632" t="s">
        <v>1636</v>
      </c>
      <c r="K478" s="632" t="s">
        <v>1637</v>
      </c>
      <c r="L478" s="634">
        <v>52.414590313044329</v>
      </c>
      <c r="M478" s="634">
        <v>74</v>
      </c>
      <c r="N478" s="635">
        <v>3878.6796831652805</v>
      </c>
    </row>
    <row r="479" spans="1:14" ht="14.4" customHeight="1" x14ac:dyDescent="0.3">
      <c r="A479" s="630" t="s">
        <v>554</v>
      </c>
      <c r="B479" s="631" t="s">
        <v>555</v>
      </c>
      <c r="C479" s="632" t="s">
        <v>574</v>
      </c>
      <c r="D479" s="633" t="s">
        <v>1704</v>
      </c>
      <c r="E479" s="632" t="s">
        <v>1633</v>
      </c>
      <c r="F479" s="633" t="s">
        <v>1711</v>
      </c>
      <c r="G479" s="632" t="s">
        <v>843</v>
      </c>
      <c r="H479" s="632" t="s">
        <v>1638</v>
      </c>
      <c r="I479" s="632" t="s">
        <v>1639</v>
      </c>
      <c r="J479" s="632" t="s">
        <v>1640</v>
      </c>
      <c r="K479" s="632" t="s">
        <v>1637</v>
      </c>
      <c r="L479" s="634">
        <v>52.63517979034507</v>
      </c>
      <c r="M479" s="634">
        <v>34</v>
      </c>
      <c r="N479" s="635">
        <v>1789.5961128717324</v>
      </c>
    </row>
    <row r="480" spans="1:14" ht="14.4" customHeight="1" x14ac:dyDescent="0.3">
      <c r="A480" s="630" t="s">
        <v>554</v>
      </c>
      <c r="B480" s="631" t="s">
        <v>555</v>
      </c>
      <c r="C480" s="632" t="s">
        <v>574</v>
      </c>
      <c r="D480" s="633" t="s">
        <v>1704</v>
      </c>
      <c r="E480" s="632" t="s">
        <v>1633</v>
      </c>
      <c r="F480" s="633" t="s">
        <v>1711</v>
      </c>
      <c r="G480" s="632" t="s">
        <v>843</v>
      </c>
      <c r="H480" s="632" t="s">
        <v>1641</v>
      </c>
      <c r="I480" s="632" t="s">
        <v>1642</v>
      </c>
      <c r="J480" s="632" t="s">
        <v>1643</v>
      </c>
      <c r="K480" s="632" t="s">
        <v>1637</v>
      </c>
      <c r="L480" s="634">
        <v>42.75999672250358</v>
      </c>
      <c r="M480" s="634">
        <v>104</v>
      </c>
      <c r="N480" s="635">
        <v>4447.0396591403724</v>
      </c>
    </row>
    <row r="481" spans="1:14" ht="14.4" customHeight="1" x14ac:dyDescent="0.3">
      <c r="A481" s="630" t="s">
        <v>554</v>
      </c>
      <c r="B481" s="631" t="s">
        <v>555</v>
      </c>
      <c r="C481" s="632" t="s">
        <v>574</v>
      </c>
      <c r="D481" s="633" t="s">
        <v>1704</v>
      </c>
      <c r="E481" s="632" t="s">
        <v>1633</v>
      </c>
      <c r="F481" s="633" t="s">
        <v>1711</v>
      </c>
      <c r="G481" s="632" t="s">
        <v>843</v>
      </c>
      <c r="H481" s="632" t="s">
        <v>1644</v>
      </c>
      <c r="I481" s="632" t="s">
        <v>1645</v>
      </c>
      <c r="J481" s="632" t="s">
        <v>1646</v>
      </c>
      <c r="K481" s="632" t="s">
        <v>1637</v>
      </c>
      <c r="L481" s="634">
        <v>52.542499999999997</v>
      </c>
      <c r="M481" s="634">
        <v>32</v>
      </c>
      <c r="N481" s="635">
        <v>1681.36</v>
      </c>
    </row>
    <row r="482" spans="1:14" ht="14.4" customHeight="1" x14ac:dyDescent="0.3">
      <c r="A482" s="630" t="s">
        <v>554</v>
      </c>
      <c r="B482" s="631" t="s">
        <v>555</v>
      </c>
      <c r="C482" s="632" t="s">
        <v>574</v>
      </c>
      <c r="D482" s="633" t="s">
        <v>1704</v>
      </c>
      <c r="E482" s="632" t="s">
        <v>1633</v>
      </c>
      <c r="F482" s="633" t="s">
        <v>1711</v>
      </c>
      <c r="G482" s="632" t="s">
        <v>843</v>
      </c>
      <c r="H482" s="632" t="s">
        <v>1647</v>
      </c>
      <c r="I482" s="632" t="s">
        <v>1648</v>
      </c>
      <c r="J482" s="632" t="s">
        <v>1649</v>
      </c>
      <c r="K482" s="632" t="s">
        <v>1637</v>
      </c>
      <c r="L482" s="634">
        <v>42.759944626606554</v>
      </c>
      <c r="M482" s="634">
        <v>104</v>
      </c>
      <c r="N482" s="635">
        <v>4447.0342411670817</v>
      </c>
    </row>
    <row r="483" spans="1:14" ht="14.4" customHeight="1" x14ac:dyDescent="0.3">
      <c r="A483" s="630" t="s">
        <v>554</v>
      </c>
      <c r="B483" s="631" t="s">
        <v>555</v>
      </c>
      <c r="C483" s="632" t="s">
        <v>574</v>
      </c>
      <c r="D483" s="633" t="s">
        <v>1704</v>
      </c>
      <c r="E483" s="632" t="s">
        <v>1633</v>
      </c>
      <c r="F483" s="633" t="s">
        <v>1711</v>
      </c>
      <c r="G483" s="632" t="s">
        <v>843</v>
      </c>
      <c r="H483" s="632" t="s">
        <v>1650</v>
      </c>
      <c r="I483" s="632" t="s">
        <v>1650</v>
      </c>
      <c r="J483" s="632" t="s">
        <v>1651</v>
      </c>
      <c r="K483" s="632" t="s">
        <v>1652</v>
      </c>
      <c r="L483" s="634">
        <v>148.06999939074501</v>
      </c>
      <c r="M483" s="634">
        <v>4</v>
      </c>
      <c r="N483" s="635">
        <v>592.27999756298004</v>
      </c>
    </row>
    <row r="484" spans="1:14" ht="14.4" customHeight="1" x14ac:dyDescent="0.3">
      <c r="A484" s="630" t="s">
        <v>554</v>
      </c>
      <c r="B484" s="631" t="s">
        <v>555</v>
      </c>
      <c r="C484" s="632" t="s">
        <v>574</v>
      </c>
      <c r="D484" s="633" t="s">
        <v>1704</v>
      </c>
      <c r="E484" s="632" t="s">
        <v>1633</v>
      </c>
      <c r="F484" s="633" t="s">
        <v>1711</v>
      </c>
      <c r="G484" s="632" t="s">
        <v>843</v>
      </c>
      <c r="H484" s="632" t="s">
        <v>1653</v>
      </c>
      <c r="I484" s="632" t="s">
        <v>1654</v>
      </c>
      <c r="J484" s="632" t="s">
        <v>1655</v>
      </c>
      <c r="K484" s="632" t="s">
        <v>1637</v>
      </c>
      <c r="L484" s="634">
        <v>40.570000000000007</v>
      </c>
      <c r="M484" s="634">
        <v>64</v>
      </c>
      <c r="N484" s="635">
        <v>2596.4800000000005</v>
      </c>
    </row>
    <row r="485" spans="1:14" ht="14.4" customHeight="1" x14ac:dyDescent="0.3">
      <c r="A485" s="630" t="s">
        <v>554</v>
      </c>
      <c r="B485" s="631" t="s">
        <v>555</v>
      </c>
      <c r="C485" s="632" t="s">
        <v>574</v>
      </c>
      <c r="D485" s="633" t="s">
        <v>1704</v>
      </c>
      <c r="E485" s="632" t="s">
        <v>1633</v>
      </c>
      <c r="F485" s="633" t="s">
        <v>1711</v>
      </c>
      <c r="G485" s="632" t="s">
        <v>843</v>
      </c>
      <c r="H485" s="632" t="s">
        <v>1656</v>
      </c>
      <c r="I485" s="632" t="s">
        <v>1657</v>
      </c>
      <c r="J485" s="632" t="s">
        <v>1658</v>
      </c>
      <c r="K485" s="632" t="s">
        <v>1637</v>
      </c>
      <c r="L485" s="634">
        <v>49.250000000000007</v>
      </c>
      <c r="M485" s="634">
        <v>16</v>
      </c>
      <c r="N485" s="635">
        <v>788.00000000000011</v>
      </c>
    </row>
    <row r="486" spans="1:14" ht="14.4" customHeight="1" x14ac:dyDescent="0.3">
      <c r="A486" s="630" t="s">
        <v>554</v>
      </c>
      <c r="B486" s="631" t="s">
        <v>555</v>
      </c>
      <c r="C486" s="632" t="s">
        <v>574</v>
      </c>
      <c r="D486" s="633" t="s">
        <v>1704</v>
      </c>
      <c r="E486" s="632" t="s">
        <v>1633</v>
      </c>
      <c r="F486" s="633" t="s">
        <v>1711</v>
      </c>
      <c r="G486" s="632" t="s">
        <v>843</v>
      </c>
      <c r="H486" s="632" t="s">
        <v>1659</v>
      </c>
      <c r="I486" s="632" t="s">
        <v>1660</v>
      </c>
      <c r="J486" s="632" t="s">
        <v>1661</v>
      </c>
      <c r="K486" s="632" t="s">
        <v>1662</v>
      </c>
      <c r="L486" s="634">
        <v>148.06999939074501</v>
      </c>
      <c r="M486" s="634">
        <v>4</v>
      </c>
      <c r="N486" s="635">
        <v>592.27999756298004</v>
      </c>
    </row>
    <row r="487" spans="1:14" ht="14.4" customHeight="1" x14ac:dyDescent="0.3">
      <c r="A487" s="630" t="s">
        <v>554</v>
      </c>
      <c r="B487" s="631" t="s">
        <v>555</v>
      </c>
      <c r="C487" s="632" t="s">
        <v>574</v>
      </c>
      <c r="D487" s="633" t="s">
        <v>1704</v>
      </c>
      <c r="E487" s="632" t="s">
        <v>1633</v>
      </c>
      <c r="F487" s="633" t="s">
        <v>1711</v>
      </c>
      <c r="G487" s="632" t="s">
        <v>843</v>
      </c>
      <c r="H487" s="632" t="s">
        <v>1663</v>
      </c>
      <c r="I487" s="632" t="s">
        <v>1664</v>
      </c>
      <c r="J487" s="632" t="s">
        <v>1665</v>
      </c>
      <c r="K487" s="632"/>
      <c r="L487" s="634">
        <v>40.569999707522626</v>
      </c>
      <c r="M487" s="634">
        <v>26</v>
      </c>
      <c r="N487" s="635">
        <v>1054.8199923955883</v>
      </c>
    </row>
    <row r="488" spans="1:14" ht="14.4" customHeight="1" x14ac:dyDescent="0.3">
      <c r="A488" s="630" t="s">
        <v>554</v>
      </c>
      <c r="B488" s="631" t="s">
        <v>555</v>
      </c>
      <c r="C488" s="632" t="s">
        <v>574</v>
      </c>
      <c r="D488" s="633" t="s">
        <v>1704</v>
      </c>
      <c r="E488" s="632" t="s">
        <v>1633</v>
      </c>
      <c r="F488" s="633" t="s">
        <v>1711</v>
      </c>
      <c r="G488" s="632" t="s">
        <v>843</v>
      </c>
      <c r="H488" s="632" t="s">
        <v>1666</v>
      </c>
      <c r="I488" s="632" t="s">
        <v>1667</v>
      </c>
      <c r="J488" s="632" t="s">
        <v>1668</v>
      </c>
      <c r="K488" s="632" t="s">
        <v>1637</v>
      </c>
      <c r="L488" s="634">
        <v>44.780094987296835</v>
      </c>
      <c r="M488" s="634">
        <v>43</v>
      </c>
      <c r="N488" s="635">
        <v>1925.5440844537638</v>
      </c>
    </row>
    <row r="489" spans="1:14" ht="14.4" customHeight="1" x14ac:dyDescent="0.3">
      <c r="A489" s="630" t="s">
        <v>554</v>
      </c>
      <c r="B489" s="631" t="s">
        <v>555</v>
      </c>
      <c r="C489" s="632" t="s">
        <v>574</v>
      </c>
      <c r="D489" s="633" t="s">
        <v>1704</v>
      </c>
      <c r="E489" s="632" t="s">
        <v>928</v>
      </c>
      <c r="F489" s="633" t="s">
        <v>1707</v>
      </c>
      <c r="G489" s="632" t="s">
        <v>588</v>
      </c>
      <c r="H489" s="632" t="s">
        <v>929</v>
      </c>
      <c r="I489" s="632" t="s">
        <v>929</v>
      </c>
      <c r="J489" s="632" t="s">
        <v>930</v>
      </c>
      <c r="K489" s="632" t="s">
        <v>931</v>
      </c>
      <c r="L489" s="634">
        <v>72.84</v>
      </c>
      <c r="M489" s="634">
        <v>0.5</v>
      </c>
      <c r="N489" s="635">
        <v>36.42</v>
      </c>
    </row>
    <row r="490" spans="1:14" ht="14.4" customHeight="1" x14ac:dyDescent="0.3">
      <c r="A490" s="630" t="s">
        <v>554</v>
      </c>
      <c r="B490" s="631" t="s">
        <v>555</v>
      </c>
      <c r="C490" s="632" t="s">
        <v>574</v>
      </c>
      <c r="D490" s="633" t="s">
        <v>1704</v>
      </c>
      <c r="E490" s="632" t="s">
        <v>928</v>
      </c>
      <c r="F490" s="633" t="s">
        <v>1707</v>
      </c>
      <c r="G490" s="632" t="s">
        <v>843</v>
      </c>
      <c r="H490" s="632" t="s">
        <v>954</v>
      </c>
      <c r="I490" s="632" t="s">
        <v>955</v>
      </c>
      <c r="J490" s="632" t="s">
        <v>956</v>
      </c>
      <c r="K490" s="632" t="s">
        <v>957</v>
      </c>
      <c r="L490" s="634">
        <v>88.59996195536273</v>
      </c>
      <c r="M490" s="634">
        <v>82</v>
      </c>
      <c r="N490" s="635">
        <v>7265.196880339744</v>
      </c>
    </row>
    <row r="491" spans="1:14" ht="14.4" customHeight="1" x14ac:dyDescent="0.3">
      <c r="A491" s="630" t="s">
        <v>554</v>
      </c>
      <c r="B491" s="631" t="s">
        <v>555</v>
      </c>
      <c r="C491" s="632" t="s">
        <v>574</v>
      </c>
      <c r="D491" s="633" t="s">
        <v>1704</v>
      </c>
      <c r="E491" s="632" t="s">
        <v>928</v>
      </c>
      <c r="F491" s="633" t="s">
        <v>1707</v>
      </c>
      <c r="G491" s="632" t="s">
        <v>843</v>
      </c>
      <c r="H491" s="632" t="s">
        <v>965</v>
      </c>
      <c r="I491" s="632" t="s">
        <v>966</v>
      </c>
      <c r="J491" s="632" t="s">
        <v>967</v>
      </c>
      <c r="K491" s="632" t="s">
        <v>968</v>
      </c>
      <c r="L491" s="634">
        <v>209.65716954625995</v>
      </c>
      <c r="M491" s="634">
        <v>52.900000000000141</v>
      </c>
      <c r="N491" s="635">
        <v>11090.86426899718</v>
      </c>
    </row>
    <row r="492" spans="1:14" ht="14.4" customHeight="1" x14ac:dyDescent="0.3">
      <c r="A492" s="630" t="s">
        <v>554</v>
      </c>
      <c r="B492" s="631" t="s">
        <v>555</v>
      </c>
      <c r="C492" s="632" t="s">
        <v>574</v>
      </c>
      <c r="D492" s="633" t="s">
        <v>1704</v>
      </c>
      <c r="E492" s="632" t="s">
        <v>928</v>
      </c>
      <c r="F492" s="633" t="s">
        <v>1707</v>
      </c>
      <c r="G492" s="632" t="s">
        <v>843</v>
      </c>
      <c r="H492" s="632" t="s">
        <v>969</v>
      </c>
      <c r="I492" s="632" t="s">
        <v>970</v>
      </c>
      <c r="J492" s="632" t="s">
        <v>971</v>
      </c>
      <c r="K492" s="632" t="s">
        <v>972</v>
      </c>
      <c r="L492" s="634">
        <v>118.24318721396521</v>
      </c>
      <c r="M492" s="634">
        <v>6.2</v>
      </c>
      <c r="N492" s="635">
        <v>733.10776072658439</v>
      </c>
    </row>
    <row r="493" spans="1:14" ht="14.4" customHeight="1" x14ac:dyDescent="0.3">
      <c r="A493" s="630" t="s">
        <v>554</v>
      </c>
      <c r="B493" s="631" t="s">
        <v>555</v>
      </c>
      <c r="C493" s="632" t="s">
        <v>574</v>
      </c>
      <c r="D493" s="633" t="s">
        <v>1704</v>
      </c>
      <c r="E493" s="632" t="s">
        <v>928</v>
      </c>
      <c r="F493" s="633" t="s">
        <v>1707</v>
      </c>
      <c r="G493" s="632" t="s">
        <v>843</v>
      </c>
      <c r="H493" s="632" t="s">
        <v>973</v>
      </c>
      <c r="I493" s="632" t="s">
        <v>974</v>
      </c>
      <c r="J493" s="632" t="s">
        <v>975</v>
      </c>
      <c r="K493" s="632" t="s">
        <v>976</v>
      </c>
      <c r="L493" s="634">
        <v>75.223315446453952</v>
      </c>
      <c r="M493" s="634">
        <v>300</v>
      </c>
      <c r="N493" s="635">
        <v>22566.994633936185</v>
      </c>
    </row>
    <row r="494" spans="1:14" ht="14.4" customHeight="1" x14ac:dyDescent="0.3">
      <c r="A494" s="630" t="s">
        <v>554</v>
      </c>
      <c r="B494" s="631" t="s">
        <v>555</v>
      </c>
      <c r="C494" s="632" t="s">
        <v>574</v>
      </c>
      <c r="D494" s="633" t="s">
        <v>1704</v>
      </c>
      <c r="E494" s="632" t="s">
        <v>928</v>
      </c>
      <c r="F494" s="633" t="s">
        <v>1707</v>
      </c>
      <c r="G494" s="632" t="s">
        <v>843</v>
      </c>
      <c r="H494" s="632" t="s">
        <v>981</v>
      </c>
      <c r="I494" s="632" t="s">
        <v>982</v>
      </c>
      <c r="J494" s="632" t="s">
        <v>956</v>
      </c>
      <c r="K494" s="632" t="s">
        <v>983</v>
      </c>
      <c r="L494" s="634">
        <v>74</v>
      </c>
      <c r="M494" s="634">
        <v>15</v>
      </c>
      <c r="N494" s="635">
        <v>1110</v>
      </c>
    </row>
    <row r="495" spans="1:14" ht="14.4" customHeight="1" x14ac:dyDescent="0.3">
      <c r="A495" s="630" t="s">
        <v>554</v>
      </c>
      <c r="B495" s="631" t="s">
        <v>555</v>
      </c>
      <c r="C495" s="632" t="s">
        <v>574</v>
      </c>
      <c r="D495" s="633" t="s">
        <v>1704</v>
      </c>
      <c r="E495" s="632" t="s">
        <v>928</v>
      </c>
      <c r="F495" s="633" t="s">
        <v>1707</v>
      </c>
      <c r="G495" s="632" t="s">
        <v>843</v>
      </c>
      <c r="H495" s="632" t="s">
        <v>984</v>
      </c>
      <c r="I495" s="632" t="s">
        <v>985</v>
      </c>
      <c r="J495" s="632" t="s">
        <v>986</v>
      </c>
      <c r="K495" s="632" t="s">
        <v>987</v>
      </c>
      <c r="L495" s="634">
        <v>59.790000000000006</v>
      </c>
      <c r="M495" s="634">
        <v>11</v>
      </c>
      <c r="N495" s="635">
        <v>657.69</v>
      </c>
    </row>
    <row r="496" spans="1:14" ht="14.4" customHeight="1" x14ac:dyDescent="0.3">
      <c r="A496" s="630" t="s">
        <v>554</v>
      </c>
      <c r="B496" s="631" t="s">
        <v>555</v>
      </c>
      <c r="C496" s="632" t="s">
        <v>577</v>
      </c>
      <c r="D496" s="633" t="s">
        <v>1705</v>
      </c>
      <c r="E496" s="632" t="s">
        <v>580</v>
      </c>
      <c r="F496" s="633" t="s">
        <v>1706</v>
      </c>
      <c r="G496" s="632" t="s">
        <v>588</v>
      </c>
      <c r="H496" s="632" t="s">
        <v>589</v>
      </c>
      <c r="I496" s="632" t="s">
        <v>590</v>
      </c>
      <c r="J496" s="632" t="s">
        <v>591</v>
      </c>
      <c r="K496" s="632" t="s">
        <v>592</v>
      </c>
      <c r="L496" s="634">
        <v>84.569797287171866</v>
      </c>
      <c r="M496" s="634">
        <v>60</v>
      </c>
      <c r="N496" s="635">
        <v>5074.1878372303117</v>
      </c>
    </row>
    <row r="497" spans="1:14" ht="14.4" customHeight="1" x14ac:dyDescent="0.3">
      <c r="A497" s="630" t="s">
        <v>554</v>
      </c>
      <c r="B497" s="631" t="s">
        <v>555</v>
      </c>
      <c r="C497" s="632" t="s">
        <v>577</v>
      </c>
      <c r="D497" s="633" t="s">
        <v>1705</v>
      </c>
      <c r="E497" s="632" t="s">
        <v>580</v>
      </c>
      <c r="F497" s="633" t="s">
        <v>1706</v>
      </c>
      <c r="G497" s="632" t="s">
        <v>588</v>
      </c>
      <c r="H497" s="632" t="s">
        <v>1015</v>
      </c>
      <c r="I497" s="632" t="s">
        <v>1016</v>
      </c>
      <c r="J497" s="632" t="s">
        <v>787</v>
      </c>
      <c r="K497" s="632" t="s">
        <v>1017</v>
      </c>
      <c r="L497" s="634">
        <v>170.27529411764704</v>
      </c>
      <c r="M497" s="634">
        <v>17</v>
      </c>
      <c r="N497" s="635">
        <v>2894.68</v>
      </c>
    </row>
    <row r="498" spans="1:14" ht="14.4" customHeight="1" x14ac:dyDescent="0.3">
      <c r="A498" s="630" t="s">
        <v>554</v>
      </c>
      <c r="B498" s="631" t="s">
        <v>555</v>
      </c>
      <c r="C498" s="632" t="s">
        <v>577</v>
      </c>
      <c r="D498" s="633" t="s">
        <v>1705</v>
      </c>
      <c r="E498" s="632" t="s">
        <v>580</v>
      </c>
      <c r="F498" s="633" t="s">
        <v>1706</v>
      </c>
      <c r="G498" s="632" t="s">
        <v>588</v>
      </c>
      <c r="H498" s="632" t="s">
        <v>1669</v>
      </c>
      <c r="I498" s="632" t="s">
        <v>1670</v>
      </c>
      <c r="J498" s="632" t="s">
        <v>1671</v>
      </c>
      <c r="K498" s="632"/>
      <c r="L498" s="634">
        <v>102.01000000000002</v>
      </c>
      <c r="M498" s="634">
        <v>1</v>
      </c>
      <c r="N498" s="635">
        <v>102.01000000000002</v>
      </c>
    </row>
    <row r="499" spans="1:14" ht="14.4" customHeight="1" x14ac:dyDescent="0.3">
      <c r="A499" s="630" t="s">
        <v>554</v>
      </c>
      <c r="B499" s="631" t="s">
        <v>555</v>
      </c>
      <c r="C499" s="632" t="s">
        <v>577</v>
      </c>
      <c r="D499" s="633" t="s">
        <v>1705</v>
      </c>
      <c r="E499" s="632" t="s">
        <v>580</v>
      </c>
      <c r="F499" s="633" t="s">
        <v>1706</v>
      </c>
      <c r="G499" s="632" t="s">
        <v>588</v>
      </c>
      <c r="H499" s="632" t="s">
        <v>1243</v>
      </c>
      <c r="I499" s="632" t="s">
        <v>238</v>
      </c>
      <c r="J499" s="632" t="s">
        <v>1244</v>
      </c>
      <c r="K499" s="632"/>
      <c r="L499" s="634">
        <v>97.320298536641673</v>
      </c>
      <c r="M499" s="634">
        <v>2</v>
      </c>
      <c r="N499" s="635">
        <v>194.64059707328335</v>
      </c>
    </row>
    <row r="500" spans="1:14" ht="14.4" customHeight="1" x14ac:dyDescent="0.3">
      <c r="A500" s="630" t="s">
        <v>554</v>
      </c>
      <c r="B500" s="631" t="s">
        <v>555</v>
      </c>
      <c r="C500" s="632" t="s">
        <v>577</v>
      </c>
      <c r="D500" s="633" t="s">
        <v>1705</v>
      </c>
      <c r="E500" s="632" t="s">
        <v>580</v>
      </c>
      <c r="F500" s="633" t="s">
        <v>1706</v>
      </c>
      <c r="G500" s="632" t="s">
        <v>588</v>
      </c>
      <c r="H500" s="632" t="s">
        <v>1463</v>
      </c>
      <c r="I500" s="632" t="s">
        <v>1464</v>
      </c>
      <c r="J500" s="632" t="s">
        <v>1465</v>
      </c>
      <c r="K500" s="632" t="s">
        <v>592</v>
      </c>
      <c r="L500" s="634">
        <v>121.969639569306</v>
      </c>
      <c r="M500" s="634">
        <v>4</v>
      </c>
      <c r="N500" s="635">
        <v>487.87855827722399</v>
      </c>
    </row>
    <row r="501" spans="1:14" ht="14.4" customHeight="1" x14ac:dyDescent="0.3">
      <c r="A501" s="630" t="s">
        <v>554</v>
      </c>
      <c r="B501" s="631" t="s">
        <v>555</v>
      </c>
      <c r="C501" s="632" t="s">
        <v>577</v>
      </c>
      <c r="D501" s="633" t="s">
        <v>1705</v>
      </c>
      <c r="E501" s="632" t="s">
        <v>580</v>
      </c>
      <c r="F501" s="633" t="s">
        <v>1706</v>
      </c>
      <c r="G501" s="632" t="s">
        <v>588</v>
      </c>
      <c r="H501" s="632" t="s">
        <v>1672</v>
      </c>
      <c r="I501" s="632" t="s">
        <v>238</v>
      </c>
      <c r="J501" s="632" t="s">
        <v>1673</v>
      </c>
      <c r="K501" s="632"/>
      <c r="L501" s="634">
        <v>415.23860720375416</v>
      </c>
      <c r="M501" s="634">
        <v>3</v>
      </c>
      <c r="N501" s="635">
        <v>1245.7158216112625</v>
      </c>
    </row>
    <row r="502" spans="1:14" ht="14.4" customHeight="1" x14ac:dyDescent="0.3">
      <c r="A502" s="630" t="s">
        <v>554</v>
      </c>
      <c r="B502" s="631" t="s">
        <v>555</v>
      </c>
      <c r="C502" s="632" t="s">
        <v>577</v>
      </c>
      <c r="D502" s="633" t="s">
        <v>1705</v>
      </c>
      <c r="E502" s="632" t="s">
        <v>580</v>
      </c>
      <c r="F502" s="633" t="s">
        <v>1706</v>
      </c>
      <c r="G502" s="632" t="s">
        <v>588</v>
      </c>
      <c r="H502" s="632" t="s">
        <v>1674</v>
      </c>
      <c r="I502" s="632" t="s">
        <v>1675</v>
      </c>
      <c r="J502" s="632" t="s">
        <v>1482</v>
      </c>
      <c r="K502" s="632" t="s">
        <v>1676</v>
      </c>
      <c r="L502" s="634">
        <v>326.32</v>
      </c>
      <c r="M502" s="634">
        <v>7</v>
      </c>
      <c r="N502" s="635">
        <v>2284.2399999999998</v>
      </c>
    </row>
    <row r="503" spans="1:14" ht="14.4" customHeight="1" x14ac:dyDescent="0.3">
      <c r="A503" s="630" t="s">
        <v>554</v>
      </c>
      <c r="B503" s="631" t="s">
        <v>555</v>
      </c>
      <c r="C503" s="632" t="s">
        <v>577</v>
      </c>
      <c r="D503" s="633" t="s">
        <v>1705</v>
      </c>
      <c r="E503" s="632" t="s">
        <v>580</v>
      </c>
      <c r="F503" s="633" t="s">
        <v>1706</v>
      </c>
      <c r="G503" s="632" t="s">
        <v>588</v>
      </c>
      <c r="H503" s="632" t="s">
        <v>1677</v>
      </c>
      <c r="I503" s="632" t="s">
        <v>238</v>
      </c>
      <c r="J503" s="632" t="s">
        <v>1678</v>
      </c>
      <c r="K503" s="632"/>
      <c r="L503" s="634">
        <v>264.47707671171707</v>
      </c>
      <c r="M503" s="634">
        <v>31</v>
      </c>
      <c r="N503" s="635">
        <v>8198.7893780632294</v>
      </c>
    </row>
    <row r="504" spans="1:14" ht="14.4" customHeight="1" x14ac:dyDescent="0.3">
      <c r="A504" s="630" t="s">
        <v>554</v>
      </c>
      <c r="B504" s="631" t="s">
        <v>555</v>
      </c>
      <c r="C504" s="632" t="s">
        <v>577</v>
      </c>
      <c r="D504" s="633" t="s">
        <v>1705</v>
      </c>
      <c r="E504" s="632" t="s">
        <v>580</v>
      </c>
      <c r="F504" s="633" t="s">
        <v>1706</v>
      </c>
      <c r="G504" s="632" t="s">
        <v>588</v>
      </c>
      <c r="H504" s="632" t="s">
        <v>1387</v>
      </c>
      <c r="I504" s="632" t="s">
        <v>1388</v>
      </c>
      <c r="J504" s="632" t="s">
        <v>1389</v>
      </c>
      <c r="K504" s="632" t="s">
        <v>1390</v>
      </c>
      <c r="L504" s="634">
        <v>291.76347755146531</v>
      </c>
      <c r="M504" s="634">
        <v>11</v>
      </c>
      <c r="N504" s="635">
        <v>3209.3982530661187</v>
      </c>
    </row>
    <row r="505" spans="1:14" ht="14.4" customHeight="1" x14ac:dyDescent="0.3">
      <c r="A505" s="630" t="s">
        <v>554</v>
      </c>
      <c r="B505" s="631" t="s">
        <v>555</v>
      </c>
      <c r="C505" s="632" t="s">
        <v>577</v>
      </c>
      <c r="D505" s="633" t="s">
        <v>1705</v>
      </c>
      <c r="E505" s="632" t="s">
        <v>580</v>
      </c>
      <c r="F505" s="633" t="s">
        <v>1706</v>
      </c>
      <c r="G505" s="632" t="s">
        <v>588</v>
      </c>
      <c r="H505" s="632" t="s">
        <v>1679</v>
      </c>
      <c r="I505" s="632" t="s">
        <v>1680</v>
      </c>
      <c r="J505" s="632" t="s">
        <v>1681</v>
      </c>
      <c r="K505" s="632" t="s">
        <v>892</v>
      </c>
      <c r="L505" s="634">
        <v>2300</v>
      </c>
      <c r="M505" s="634">
        <v>1</v>
      </c>
      <c r="N505" s="635">
        <v>2300</v>
      </c>
    </row>
    <row r="506" spans="1:14" ht="14.4" customHeight="1" x14ac:dyDescent="0.3">
      <c r="A506" s="630" t="s">
        <v>554</v>
      </c>
      <c r="B506" s="631" t="s">
        <v>555</v>
      </c>
      <c r="C506" s="632" t="s">
        <v>577</v>
      </c>
      <c r="D506" s="633" t="s">
        <v>1705</v>
      </c>
      <c r="E506" s="632" t="s">
        <v>580</v>
      </c>
      <c r="F506" s="633" t="s">
        <v>1706</v>
      </c>
      <c r="G506" s="632" t="s">
        <v>588</v>
      </c>
      <c r="H506" s="632" t="s">
        <v>1682</v>
      </c>
      <c r="I506" s="632" t="s">
        <v>1682</v>
      </c>
      <c r="J506" s="632" t="s">
        <v>1683</v>
      </c>
      <c r="K506" s="632" t="s">
        <v>1684</v>
      </c>
      <c r="L506" s="634">
        <v>2072.579368632868</v>
      </c>
      <c r="M506" s="634">
        <v>31</v>
      </c>
      <c r="N506" s="635">
        <v>64249.960427618906</v>
      </c>
    </row>
    <row r="507" spans="1:14" ht="14.4" customHeight="1" x14ac:dyDescent="0.3">
      <c r="A507" s="630" t="s">
        <v>554</v>
      </c>
      <c r="B507" s="631" t="s">
        <v>555</v>
      </c>
      <c r="C507" s="632" t="s">
        <v>577</v>
      </c>
      <c r="D507" s="633" t="s">
        <v>1705</v>
      </c>
      <c r="E507" s="632" t="s">
        <v>580</v>
      </c>
      <c r="F507" s="633" t="s">
        <v>1706</v>
      </c>
      <c r="G507" s="632" t="s">
        <v>588</v>
      </c>
      <c r="H507" s="632" t="s">
        <v>1685</v>
      </c>
      <c r="I507" s="632" t="s">
        <v>1686</v>
      </c>
      <c r="J507" s="632" t="s">
        <v>1687</v>
      </c>
      <c r="K507" s="632" t="s">
        <v>1196</v>
      </c>
      <c r="L507" s="634">
        <v>257.6974459146096</v>
      </c>
      <c r="M507" s="634">
        <v>281</v>
      </c>
      <c r="N507" s="635">
        <v>72412.982302005301</v>
      </c>
    </row>
    <row r="508" spans="1:14" ht="14.4" customHeight="1" x14ac:dyDescent="0.3">
      <c r="A508" s="630" t="s">
        <v>554</v>
      </c>
      <c r="B508" s="631" t="s">
        <v>555</v>
      </c>
      <c r="C508" s="632" t="s">
        <v>577</v>
      </c>
      <c r="D508" s="633" t="s">
        <v>1705</v>
      </c>
      <c r="E508" s="632" t="s">
        <v>580</v>
      </c>
      <c r="F508" s="633" t="s">
        <v>1706</v>
      </c>
      <c r="G508" s="632" t="s">
        <v>588</v>
      </c>
      <c r="H508" s="632" t="s">
        <v>1688</v>
      </c>
      <c r="I508" s="632" t="s">
        <v>238</v>
      </c>
      <c r="J508" s="632" t="s">
        <v>1689</v>
      </c>
      <c r="K508" s="632" t="s">
        <v>1690</v>
      </c>
      <c r="L508" s="634">
        <v>98.099182156133836</v>
      </c>
      <c r="M508" s="634">
        <v>538</v>
      </c>
      <c r="N508" s="635">
        <v>52777.36</v>
      </c>
    </row>
    <row r="509" spans="1:14" ht="14.4" customHeight="1" x14ac:dyDescent="0.3">
      <c r="A509" s="630" t="s">
        <v>554</v>
      </c>
      <c r="B509" s="631" t="s">
        <v>555</v>
      </c>
      <c r="C509" s="632" t="s">
        <v>577</v>
      </c>
      <c r="D509" s="633" t="s">
        <v>1705</v>
      </c>
      <c r="E509" s="632" t="s">
        <v>580</v>
      </c>
      <c r="F509" s="633" t="s">
        <v>1706</v>
      </c>
      <c r="G509" s="632" t="s">
        <v>588</v>
      </c>
      <c r="H509" s="632" t="s">
        <v>1691</v>
      </c>
      <c r="I509" s="632" t="s">
        <v>238</v>
      </c>
      <c r="J509" s="632" t="s">
        <v>1692</v>
      </c>
      <c r="K509" s="632"/>
      <c r="L509" s="634">
        <v>64.042030674993569</v>
      </c>
      <c r="M509" s="634">
        <v>27</v>
      </c>
      <c r="N509" s="635">
        <v>1729.1348282248264</v>
      </c>
    </row>
    <row r="510" spans="1:14" ht="14.4" customHeight="1" x14ac:dyDescent="0.3">
      <c r="A510" s="630" t="s">
        <v>554</v>
      </c>
      <c r="B510" s="631" t="s">
        <v>555</v>
      </c>
      <c r="C510" s="632" t="s">
        <v>577</v>
      </c>
      <c r="D510" s="633" t="s">
        <v>1705</v>
      </c>
      <c r="E510" s="632" t="s">
        <v>580</v>
      </c>
      <c r="F510" s="633" t="s">
        <v>1706</v>
      </c>
      <c r="G510" s="632" t="s">
        <v>588</v>
      </c>
      <c r="H510" s="632" t="s">
        <v>1693</v>
      </c>
      <c r="I510" s="632" t="s">
        <v>238</v>
      </c>
      <c r="J510" s="632" t="s">
        <v>1689</v>
      </c>
      <c r="K510" s="632" t="s">
        <v>1694</v>
      </c>
      <c r="L510" s="634">
        <v>106.95</v>
      </c>
      <c r="M510" s="634">
        <v>150</v>
      </c>
      <c r="N510" s="635">
        <v>16042.5</v>
      </c>
    </row>
    <row r="511" spans="1:14" ht="14.4" customHeight="1" x14ac:dyDescent="0.3">
      <c r="A511" s="630" t="s">
        <v>554</v>
      </c>
      <c r="B511" s="631" t="s">
        <v>555</v>
      </c>
      <c r="C511" s="632" t="s">
        <v>577</v>
      </c>
      <c r="D511" s="633" t="s">
        <v>1705</v>
      </c>
      <c r="E511" s="632" t="s">
        <v>580</v>
      </c>
      <c r="F511" s="633" t="s">
        <v>1706</v>
      </c>
      <c r="G511" s="632" t="s">
        <v>588</v>
      </c>
      <c r="H511" s="632" t="s">
        <v>1695</v>
      </c>
      <c r="I511" s="632" t="s">
        <v>238</v>
      </c>
      <c r="J511" s="632" t="s">
        <v>1696</v>
      </c>
      <c r="K511" s="632"/>
      <c r="L511" s="634">
        <v>355.47455922933102</v>
      </c>
      <c r="M511" s="634">
        <v>2</v>
      </c>
      <c r="N511" s="635">
        <v>710.94911845866204</v>
      </c>
    </row>
    <row r="512" spans="1:14" ht="14.4" customHeight="1" thickBot="1" x14ac:dyDescent="0.35">
      <c r="A512" s="636" t="s">
        <v>554</v>
      </c>
      <c r="B512" s="637" t="s">
        <v>555</v>
      </c>
      <c r="C512" s="638" t="s">
        <v>577</v>
      </c>
      <c r="D512" s="639" t="s">
        <v>1705</v>
      </c>
      <c r="E512" s="638" t="s">
        <v>580</v>
      </c>
      <c r="F512" s="639" t="s">
        <v>1706</v>
      </c>
      <c r="G512" s="638" t="s">
        <v>588</v>
      </c>
      <c r="H512" s="638" t="s">
        <v>1697</v>
      </c>
      <c r="I512" s="638" t="s">
        <v>238</v>
      </c>
      <c r="J512" s="638" t="s">
        <v>1698</v>
      </c>
      <c r="K512" s="638" t="s">
        <v>1699</v>
      </c>
      <c r="L512" s="640">
        <v>83.31</v>
      </c>
      <c r="M512" s="640">
        <v>16</v>
      </c>
      <c r="N512" s="641">
        <v>1332.96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1712</v>
      </c>
      <c r="B5" s="628">
        <v>285.57000000000005</v>
      </c>
      <c r="C5" s="646">
        <v>3.9690858920051249E-3</v>
      </c>
      <c r="D5" s="628">
        <v>71662.986360349809</v>
      </c>
      <c r="E5" s="646">
        <v>0.99603091410799482</v>
      </c>
      <c r="F5" s="629">
        <v>71948.556360349816</v>
      </c>
    </row>
    <row r="6" spans="1:6" ht="14.4" customHeight="1" x14ac:dyDescent="0.3">
      <c r="A6" s="657" t="s">
        <v>1713</v>
      </c>
      <c r="B6" s="634">
        <v>103.98009122470998</v>
      </c>
      <c r="C6" s="647">
        <v>9.9320148596380498E-4</v>
      </c>
      <c r="D6" s="634">
        <v>104587.86007835322</v>
      </c>
      <c r="E6" s="647">
        <v>0.99900679851403618</v>
      </c>
      <c r="F6" s="635">
        <v>104691.84016957793</v>
      </c>
    </row>
    <row r="7" spans="1:6" ht="14.4" customHeight="1" x14ac:dyDescent="0.3">
      <c r="A7" s="657" t="s">
        <v>1714</v>
      </c>
      <c r="B7" s="634">
        <v>102.75</v>
      </c>
      <c r="C7" s="647">
        <v>1.0259884639807523E-3</v>
      </c>
      <c r="D7" s="634">
        <v>100044.57485523113</v>
      </c>
      <c r="E7" s="647">
        <v>0.99897401153601928</v>
      </c>
      <c r="F7" s="635">
        <v>100147.32485523113</v>
      </c>
    </row>
    <row r="8" spans="1:6" ht="14.4" customHeight="1" x14ac:dyDescent="0.3">
      <c r="A8" s="657" t="s">
        <v>1715</v>
      </c>
      <c r="B8" s="634">
        <v>49.889999999999986</v>
      </c>
      <c r="C8" s="647">
        <v>4.713373990159615E-4</v>
      </c>
      <c r="D8" s="634">
        <v>105797.85326025951</v>
      </c>
      <c r="E8" s="647">
        <v>0.99952866260098405</v>
      </c>
      <c r="F8" s="635">
        <v>105847.74326025951</v>
      </c>
    </row>
    <row r="9" spans="1:6" ht="14.4" customHeight="1" thickBot="1" x14ac:dyDescent="0.35">
      <c r="A9" s="658" t="s">
        <v>1716</v>
      </c>
      <c r="B9" s="649"/>
      <c r="C9" s="650">
        <v>0</v>
      </c>
      <c r="D9" s="649">
        <v>18781.515011432039</v>
      </c>
      <c r="E9" s="650">
        <v>1</v>
      </c>
      <c r="F9" s="651">
        <v>18781.515011432039</v>
      </c>
    </row>
    <row r="10" spans="1:6" ht="14.4" customHeight="1" thickBot="1" x14ac:dyDescent="0.35">
      <c r="A10" s="652" t="s">
        <v>3</v>
      </c>
      <c r="B10" s="653">
        <v>542.19009122471005</v>
      </c>
      <c r="C10" s="654">
        <v>1.3506904757446955E-3</v>
      </c>
      <c r="D10" s="653">
        <v>400874.78956562572</v>
      </c>
      <c r="E10" s="654">
        <v>0.99864930952425524</v>
      </c>
      <c r="F10" s="655">
        <v>401416.97965685045</v>
      </c>
    </row>
    <row r="11" spans="1:6" ht="14.4" customHeight="1" thickBot="1" x14ac:dyDescent="0.35"/>
    <row r="12" spans="1:6" ht="14.4" customHeight="1" x14ac:dyDescent="0.3">
      <c r="A12" s="656" t="s">
        <v>1717</v>
      </c>
      <c r="B12" s="628">
        <v>260.20000000000005</v>
      </c>
      <c r="C12" s="646">
        <v>7.8937605746442846E-2</v>
      </c>
      <c r="D12" s="628">
        <v>3036.0742857415007</v>
      </c>
      <c r="E12" s="646">
        <v>0.92106239425355718</v>
      </c>
      <c r="F12" s="629">
        <v>3296.2742857415005</v>
      </c>
    </row>
    <row r="13" spans="1:6" ht="14.4" customHeight="1" x14ac:dyDescent="0.3">
      <c r="A13" s="657" t="s">
        <v>1718</v>
      </c>
      <c r="B13" s="634">
        <v>103.98009122470998</v>
      </c>
      <c r="C13" s="647">
        <v>1</v>
      </c>
      <c r="D13" s="634"/>
      <c r="E13" s="647">
        <v>0</v>
      </c>
      <c r="F13" s="635">
        <v>103.98009122470998</v>
      </c>
    </row>
    <row r="14" spans="1:6" ht="14.4" customHeight="1" x14ac:dyDescent="0.3">
      <c r="A14" s="657" t="s">
        <v>1719</v>
      </c>
      <c r="B14" s="634">
        <v>102.75</v>
      </c>
      <c r="C14" s="647">
        <v>0.66582426127527206</v>
      </c>
      <c r="D14" s="634">
        <v>51.570000000000022</v>
      </c>
      <c r="E14" s="647">
        <v>0.33417573872472794</v>
      </c>
      <c r="F14" s="635">
        <v>154.32000000000002</v>
      </c>
    </row>
    <row r="15" spans="1:6" ht="14.4" customHeight="1" x14ac:dyDescent="0.3">
      <c r="A15" s="657" t="s">
        <v>1720</v>
      </c>
      <c r="B15" s="634">
        <v>49.889999999999986</v>
      </c>
      <c r="C15" s="647">
        <v>1</v>
      </c>
      <c r="D15" s="634"/>
      <c r="E15" s="647">
        <v>0</v>
      </c>
      <c r="F15" s="635">
        <v>49.889999999999986</v>
      </c>
    </row>
    <row r="16" spans="1:6" ht="14.4" customHeight="1" x14ac:dyDescent="0.3">
      <c r="A16" s="657" t="s">
        <v>1721</v>
      </c>
      <c r="B16" s="634">
        <v>25.37</v>
      </c>
      <c r="C16" s="647">
        <v>0.49281196490922446</v>
      </c>
      <c r="D16" s="634">
        <v>26.110081261162421</v>
      </c>
      <c r="E16" s="647">
        <v>0.50718803509077548</v>
      </c>
      <c r="F16" s="635">
        <v>51.480081261162425</v>
      </c>
    </row>
    <row r="17" spans="1:6" ht="14.4" customHeight="1" x14ac:dyDescent="0.3">
      <c r="A17" s="657" t="s">
        <v>1722</v>
      </c>
      <c r="B17" s="634"/>
      <c r="C17" s="647">
        <v>0</v>
      </c>
      <c r="D17" s="634">
        <v>162.362093073072</v>
      </c>
      <c r="E17" s="647">
        <v>1</v>
      </c>
      <c r="F17" s="635">
        <v>162.362093073072</v>
      </c>
    </row>
    <row r="18" spans="1:6" ht="14.4" customHeight="1" x14ac:dyDescent="0.3">
      <c r="A18" s="657" t="s">
        <v>1723</v>
      </c>
      <c r="B18" s="634"/>
      <c r="C18" s="647">
        <v>0</v>
      </c>
      <c r="D18" s="634">
        <v>2108.6</v>
      </c>
      <c r="E18" s="647">
        <v>1</v>
      </c>
      <c r="F18" s="635">
        <v>2108.6</v>
      </c>
    </row>
    <row r="19" spans="1:6" ht="14.4" customHeight="1" x14ac:dyDescent="0.3">
      <c r="A19" s="657" t="s">
        <v>1724</v>
      </c>
      <c r="B19" s="634"/>
      <c r="C19" s="647">
        <v>0</v>
      </c>
      <c r="D19" s="634">
        <v>19991.744515420185</v>
      </c>
      <c r="E19" s="647">
        <v>1</v>
      </c>
      <c r="F19" s="635">
        <v>19991.744515420185</v>
      </c>
    </row>
    <row r="20" spans="1:6" ht="14.4" customHeight="1" x14ac:dyDescent="0.3">
      <c r="A20" s="657" t="s">
        <v>1725</v>
      </c>
      <c r="B20" s="634"/>
      <c r="C20" s="647">
        <v>0</v>
      </c>
      <c r="D20" s="634">
        <v>23.919958559420099</v>
      </c>
      <c r="E20" s="647">
        <v>1</v>
      </c>
      <c r="F20" s="635">
        <v>23.919958559420099</v>
      </c>
    </row>
    <row r="21" spans="1:6" ht="14.4" customHeight="1" x14ac:dyDescent="0.3">
      <c r="A21" s="657" t="s">
        <v>1726</v>
      </c>
      <c r="B21" s="634"/>
      <c r="C21" s="647">
        <v>0</v>
      </c>
      <c r="D21" s="634">
        <v>2356.6280518592976</v>
      </c>
      <c r="E21" s="647">
        <v>1</v>
      </c>
      <c r="F21" s="635">
        <v>2356.6280518592976</v>
      </c>
    </row>
    <row r="22" spans="1:6" ht="14.4" customHeight="1" x14ac:dyDescent="0.3">
      <c r="A22" s="657" t="s">
        <v>1727</v>
      </c>
      <c r="B22" s="634"/>
      <c r="C22" s="647">
        <v>0</v>
      </c>
      <c r="D22" s="634">
        <v>158124.97405271506</v>
      </c>
      <c r="E22" s="647">
        <v>1</v>
      </c>
      <c r="F22" s="635">
        <v>158124.97405271506</v>
      </c>
    </row>
    <row r="23" spans="1:6" ht="14.4" customHeight="1" x14ac:dyDescent="0.3">
      <c r="A23" s="657" t="s">
        <v>1728</v>
      </c>
      <c r="B23" s="634"/>
      <c r="C23" s="647">
        <v>0</v>
      </c>
      <c r="D23" s="634">
        <v>108.91968572293338</v>
      </c>
      <c r="E23" s="647">
        <v>1</v>
      </c>
      <c r="F23" s="635">
        <v>108.91968572293338</v>
      </c>
    </row>
    <row r="24" spans="1:6" ht="14.4" customHeight="1" x14ac:dyDescent="0.3">
      <c r="A24" s="657" t="s">
        <v>1729</v>
      </c>
      <c r="B24" s="634"/>
      <c r="C24" s="647">
        <v>0</v>
      </c>
      <c r="D24" s="634">
        <v>275.81912691084597</v>
      </c>
      <c r="E24" s="647">
        <v>1</v>
      </c>
      <c r="F24" s="635">
        <v>275.81912691084597</v>
      </c>
    </row>
    <row r="25" spans="1:6" ht="14.4" customHeight="1" x14ac:dyDescent="0.3">
      <c r="A25" s="657" t="s">
        <v>1730</v>
      </c>
      <c r="B25" s="634"/>
      <c r="C25" s="647">
        <v>0</v>
      </c>
      <c r="D25" s="634">
        <v>272.14999999999998</v>
      </c>
      <c r="E25" s="647">
        <v>1</v>
      </c>
      <c r="F25" s="635">
        <v>272.14999999999998</v>
      </c>
    </row>
    <row r="26" spans="1:6" ht="14.4" customHeight="1" x14ac:dyDescent="0.3">
      <c r="A26" s="657" t="s">
        <v>1731</v>
      </c>
      <c r="B26" s="634"/>
      <c r="C26" s="647">
        <v>0</v>
      </c>
      <c r="D26" s="634">
        <v>1503.5591022710339</v>
      </c>
      <c r="E26" s="647">
        <v>1</v>
      </c>
      <c r="F26" s="635">
        <v>1503.5591022710339</v>
      </c>
    </row>
    <row r="27" spans="1:6" ht="14.4" customHeight="1" x14ac:dyDescent="0.3">
      <c r="A27" s="657" t="s">
        <v>1732</v>
      </c>
      <c r="B27" s="634"/>
      <c r="C27" s="647">
        <v>0</v>
      </c>
      <c r="D27" s="634">
        <v>1834.9099999999999</v>
      </c>
      <c r="E27" s="647">
        <v>1</v>
      </c>
      <c r="F27" s="635">
        <v>1834.9099999999999</v>
      </c>
    </row>
    <row r="28" spans="1:6" ht="14.4" customHeight="1" x14ac:dyDescent="0.3">
      <c r="A28" s="657" t="s">
        <v>1733</v>
      </c>
      <c r="B28" s="634"/>
      <c r="C28" s="647">
        <v>0</v>
      </c>
      <c r="D28" s="634">
        <v>159.66</v>
      </c>
      <c r="E28" s="647">
        <v>1</v>
      </c>
      <c r="F28" s="635">
        <v>159.66</v>
      </c>
    </row>
    <row r="29" spans="1:6" ht="14.4" customHeight="1" x14ac:dyDescent="0.3">
      <c r="A29" s="657" t="s">
        <v>1734</v>
      </c>
      <c r="B29" s="634"/>
      <c r="C29" s="647">
        <v>0</v>
      </c>
      <c r="D29" s="634">
        <v>378.76</v>
      </c>
      <c r="E29" s="647">
        <v>1</v>
      </c>
      <c r="F29" s="635">
        <v>378.76</v>
      </c>
    </row>
    <row r="30" spans="1:6" ht="14.4" customHeight="1" x14ac:dyDescent="0.3">
      <c r="A30" s="657" t="s">
        <v>1735</v>
      </c>
      <c r="B30" s="634"/>
      <c r="C30" s="647">
        <v>0</v>
      </c>
      <c r="D30" s="634">
        <v>55.140710840411302</v>
      </c>
      <c r="E30" s="647">
        <v>1</v>
      </c>
      <c r="F30" s="635">
        <v>55.140710840411302</v>
      </c>
    </row>
    <row r="31" spans="1:6" ht="14.4" customHeight="1" x14ac:dyDescent="0.3">
      <c r="A31" s="657" t="s">
        <v>1736</v>
      </c>
      <c r="B31" s="634"/>
      <c r="C31" s="647">
        <v>0</v>
      </c>
      <c r="D31" s="634">
        <v>94.96</v>
      </c>
      <c r="E31" s="647">
        <v>1</v>
      </c>
      <c r="F31" s="635">
        <v>94.96</v>
      </c>
    </row>
    <row r="32" spans="1:6" ht="14.4" customHeight="1" x14ac:dyDescent="0.3">
      <c r="A32" s="657" t="s">
        <v>1737</v>
      </c>
      <c r="B32" s="634"/>
      <c r="C32" s="647">
        <v>0</v>
      </c>
      <c r="D32" s="634">
        <v>2834.8790246744879</v>
      </c>
      <c r="E32" s="647">
        <v>1</v>
      </c>
      <c r="F32" s="635">
        <v>2834.8790246744879</v>
      </c>
    </row>
    <row r="33" spans="1:6" ht="14.4" customHeight="1" x14ac:dyDescent="0.3">
      <c r="A33" s="657" t="s">
        <v>1738</v>
      </c>
      <c r="B33" s="634"/>
      <c r="C33" s="647">
        <v>0</v>
      </c>
      <c r="D33" s="634">
        <v>23793.113768319778</v>
      </c>
      <c r="E33" s="647">
        <v>1</v>
      </c>
      <c r="F33" s="635">
        <v>23793.113768319778</v>
      </c>
    </row>
    <row r="34" spans="1:6" ht="14.4" customHeight="1" x14ac:dyDescent="0.3">
      <c r="A34" s="657" t="s">
        <v>1739</v>
      </c>
      <c r="B34" s="634"/>
      <c r="C34" s="647">
        <v>0</v>
      </c>
      <c r="D34" s="634">
        <v>10074.575892807743</v>
      </c>
      <c r="E34" s="647">
        <v>1</v>
      </c>
      <c r="F34" s="635">
        <v>10074.575892807743</v>
      </c>
    </row>
    <row r="35" spans="1:6" ht="14.4" customHeight="1" x14ac:dyDescent="0.3">
      <c r="A35" s="657" t="s">
        <v>1740</v>
      </c>
      <c r="B35" s="634"/>
      <c r="C35" s="647">
        <v>0</v>
      </c>
      <c r="D35" s="634">
        <v>1141.56</v>
      </c>
      <c r="E35" s="647">
        <v>1</v>
      </c>
      <c r="F35" s="635">
        <v>1141.56</v>
      </c>
    </row>
    <row r="36" spans="1:6" ht="14.4" customHeight="1" x14ac:dyDescent="0.3">
      <c r="A36" s="657" t="s">
        <v>1741</v>
      </c>
      <c r="B36" s="634"/>
      <c r="C36" s="647">
        <v>0</v>
      </c>
      <c r="D36" s="634">
        <v>81349.365101383955</v>
      </c>
      <c r="E36" s="647">
        <v>1</v>
      </c>
      <c r="F36" s="635">
        <v>81349.365101383955</v>
      </c>
    </row>
    <row r="37" spans="1:6" ht="14.4" customHeight="1" x14ac:dyDescent="0.3">
      <c r="A37" s="657" t="s">
        <v>1742</v>
      </c>
      <c r="B37" s="634"/>
      <c r="C37" s="647">
        <v>0</v>
      </c>
      <c r="D37" s="634">
        <v>32784.591231077269</v>
      </c>
      <c r="E37" s="647">
        <v>1</v>
      </c>
      <c r="F37" s="635">
        <v>32784.591231077269</v>
      </c>
    </row>
    <row r="38" spans="1:6" ht="14.4" customHeight="1" x14ac:dyDescent="0.3">
      <c r="A38" s="657" t="s">
        <v>1743</v>
      </c>
      <c r="B38" s="634"/>
      <c r="C38" s="647">
        <v>0</v>
      </c>
      <c r="D38" s="634">
        <v>100.97</v>
      </c>
      <c r="E38" s="647">
        <v>1</v>
      </c>
      <c r="F38" s="635">
        <v>100.97</v>
      </c>
    </row>
    <row r="39" spans="1:6" ht="14.4" customHeight="1" x14ac:dyDescent="0.3">
      <c r="A39" s="657" t="s">
        <v>1744</v>
      </c>
      <c r="B39" s="634"/>
      <c r="C39" s="647">
        <v>0</v>
      </c>
      <c r="D39" s="634">
        <v>48766.742627927502</v>
      </c>
      <c r="E39" s="647">
        <v>1</v>
      </c>
      <c r="F39" s="635">
        <v>48766.742627927502</v>
      </c>
    </row>
    <row r="40" spans="1:6" ht="14.4" customHeight="1" x14ac:dyDescent="0.3">
      <c r="A40" s="657" t="s">
        <v>1745</v>
      </c>
      <c r="B40" s="634"/>
      <c r="C40" s="647">
        <v>0</v>
      </c>
      <c r="D40" s="634">
        <v>40.25</v>
      </c>
      <c r="E40" s="647">
        <v>1</v>
      </c>
      <c r="F40" s="635">
        <v>40.25</v>
      </c>
    </row>
    <row r="41" spans="1:6" ht="14.4" customHeight="1" x14ac:dyDescent="0.3">
      <c r="A41" s="657" t="s">
        <v>1746</v>
      </c>
      <c r="B41" s="634"/>
      <c r="C41" s="647">
        <v>0</v>
      </c>
      <c r="D41" s="634">
        <v>1355.359938045581</v>
      </c>
      <c r="E41" s="647">
        <v>1</v>
      </c>
      <c r="F41" s="635">
        <v>1355.359938045581</v>
      </c>
    </row>
    <row r="42" spans="1:6" ht="14.4" customHeight="1" x14ac:dyDescent="0.3">
      <c r="A42" s="657" t="s">
        <v>1747</v>
      </c>
      <c r="B42" s="634"/>
      <c r="C42" s="647">
        <v>0</v>
      </c>
      <c r="D42" s="634">
        <v>208.64982913172844</v>
      </c>
      <c r="E42" s="647">
        <v>1</v>
      </c>
      <c r="F42" s="635">
        <v>208.64982913172844</v>
      </c>
    </row>
    <row r="43" spans="1:6" ht="14.4" customHeight="1" x14ac:dyDescent="0.3">
      <c r="A43" s="657" t="s">
        <v>1748</v>
      </c>
      <c r="B43" s="634"/>
      <c r="C43" s="647">
        <v>0</v>
      </c>
      <c r="D43" s="634">
        <v>887.27</v>
      </c>
      <c r="E43" s="647">
        <v>1</v>
      </c>
      <c r="F43" s="635">
        <v>887.27</v>
      </c>
    </row>
    <row r="44" spans="1:6" ht="14.4" customHeight="1" x14ac:dyDescent="0.3">
      <c r="A44" s="657" t="s">
        <v>1749</v>
      </c>
      <c r="B44" s="634"/>
      <c r="C44" s="647">
        <v>0</v>
      </c>
      <c r="D44" s="634">
        <v>82.1</v>
      </c>
      <c r="E44" s="647">
        <v>1</v>
      </c>
      <c r="F44" s="635">
        <v>82.1</v>
      </c>
    </row>
    <row r="45" spans="1:6" ht="14.4" customHeight="1" x14ac:dyDescent="0.3">
      <c r="A45" s="657" t="s">
        <v>1750</v>
      </c>
      <c r="B45" s="634"/>
      <c r="C45" s="647">
        <v>0</v>
      </c>
      <c r="D45" s="634">
        <v>3618.939872767718</v>
      </c>
      <c r="E45" s="647">
        <v>1</v>
      </c>
      <c r="F45" s="635">
        <v>3618.939872767718</v>
      </c>
    </row>
    <row r="46" spans="1:6" ht="14.4" customHeight="1" x14ac:dyDescent="0.3">
      <c r="A46" s="657" t="s">
        <v>1751</v>
      </c>
      <c r="B46" s="634"/>
      <c r="C46" s="647">
        <v>0</v>
      </c>
      <c r="D46" s="634">
        <v>59.05</v>
      </c>
      <c r="E46" s="647">
        <v>1</v>
      </c>
      <c r="F46" s="635">
        <v>59.05</v>
      </c>
    </row>
    <row r="47" spans="1:6" ht="14.4" customHeight="1" x14ac:dyDescent="0.3">
      <c r="A47" s="657" t="s">
        <v>1752</v>
      </c>
      <c r="B47" s="634"/>
      <c r="C47" s="647">
        <v>0</v>
      </c>
      <c r="D47" s="634">
        <v>248.27947618846784</v>
      </c>
      <c r="E47" s="647">
        <v>1</v>
      </c>
      <c r="F47" s="635">
        <v>248.27947618846784</v>
      </c>
    </row>
    <row r="48" spans="1:6" ht="14.4" customHeight="1" x14ac:dyDescent="0.3">
      <c r="A48" s="657" t="s">
        <v>1753</v>
      </c>
      <c r="B48" s="634"/>
      <c r="C48" s="647">
        <v>0</v>
      </c>
      <c r="D48" s="634">
        <v>675.6</v>
      </c>
      <c r="E48" s="647">
        <v>1</v>
      </c>
      <c r="F48" s="635">
        <v>675.6</v>
      </c>
    </row>
    <row r="49" spans="1:6" ht="14.4" customHeight="1" x14ac:dyDescent="0.3">
      <c r="A49" s="657" t="s">
        <v>1754</v>
      </c>
      <c r="B49" s="634"/>
      <c r="C49" s="647">
        <v>0</v>
      </c>
      <c r="D49" s="634">
        <v>310.5</v>
      </c>
      <c r="E49" s="647">
        <v>1</v>
      </c>
      <c r="F49" s="635">
        <v>310.5</v>
      </c>
    </row>
    <row r="50" spans="1:6" ht="14.4" customHeight="1" x14ac:dyDescent="0.3">
      <c r="A50" s="657" t="s">
        <v>1755</v>
      </c>
      <c r="B50" s="634"/>
      <c r="C50" s="647">
        <v>0</v>
      </c>
      <c r="D50" s="634">
        <v>167.93</v>
      </c>
      <c r="E50" s="647">
        <v>1</v>
      </c>
      <c r="F50" s="635">
        <v>167.93</v>
      </c>
    </row>
    <row r="51" spans="1:6" ht="14.4" customHeight="1" x14ac:dyDescent="0.3">
      <c r="A51" s="657" t="s">
        <v>1756</v>
      </c>
      <c r="B51" s="634"/>
      <c r="C51" s="647">
        <v>0</v>
      </c>
      <c r="D51" s="634">
        <v>151.63999999999993</v>
      </c>
      <c r="E51" s="647">
        <v>1</v>
      </c>
      <c r="F51" s="635">
        <v>151.63999999999993</v>
      </c>
    </row>
    <row r="52" spans="1:6" ht="14.4" customHeight="1" x14ac:dyDescent="0.3">
      <c r="A52" s="657" t="s">
        <v>1757</v>
      </c>
      <c r="B52" s="634"/>
      <c r="C52" s="647">
        <v>0</v>
      </c>
      <c r="D52" s="634">
        <v>128.40999999999991</v>
      </c>
      <c r="E52" s="647">
        <v>1</v>
      </c>
      <c r="F52" s="635">
        <v>128.40999999999991</v>
      </c>
    </row>
    <row r="53" spans="1:6" ht="14.4" customHeight="1" x14ac:dyDescent="0.3">
      <c r="A53" s="657" t="s">
        <v>1758</v>
      </c>
      <c r="B53" s="634"/>
      <c r="C53" s="647">
        <v>0</v>
      </c>
      <c r="D53" s="634">
        <v>268.42</v>
      </c>
      <c r="E53" s="647">
        <v>1</v>
      </c>
      <c r="F53" s="635">
        <v>268.42</v>
      </c>
    </row>
    <row r="54" spans="1:6" ht="14.4" customHeight="1" x14ac:dyDescent="0.3">
      <c r="A54" s="657" t="s">
        <v>1759</v>
      </c>
      <c r="B54" s="634"/>
      <c r="C54" s="647">
        <v>0</v>
      </c>
      <c r="D54" s="634">
        <v>122.03</v>
      </c>
      <c r="E54" s="647">
        <v>1</v>
      </c>
      <c r="F54" s="635">
        <v>122.03</v>
      </c>
    </row>
    <row r="55" spans="1:6" ht="14.4" customHeight="1" x14ac:dyDescent="0.3">
      <c r="A55" s="657" t="s">
        <v>1760</v>
      </c>
      <c r="B55" s="634"/>
      <c r="C55" s="647">
        <v>0</v>
      </c>
      <c r="D55" s="634">
        <v>193.60944135895275</v>
      </c>
      <c r="E55" s="647">
        <v>1</v>
      </c>
      <c r="F55" s="635">
        <v>193.60944135895275</v>
      </c>
    </row>
    <row r="56" spans="1:6" ht="14.4" customHeight="1" x14ac:dyDescent="0.3">
      <c r="A56" s="657" t="s">
        <v>1761</v>
      </c>
      <c r="B56" s="634"/>
      <c r="C56" s="647">
        <v>0</v>
      </c>
      <c r="D56" s="634">
        <v>178.5</v>
      </c>
      <c r="E56" s="647">
        <v>1</v>
      </c>
      <c r="F56" s="635">
        <v>178.5</v>
      </c>
    </row>
    <row r="57" spans="1:6" ht="14.4" customHeight="1" x14ac:dyDescent="0.3">
      <c r="A57" s="657" t="s">
        <v>1762</v>
      </c>
      <c r="B57" s="634"/>
      <c r="C57" s="647"/>
      <c r="D57" s="634">
        <v>0</v>
      </c>
      <c r="E57" s="647"/>
      <c r="F57" s="635">
        <v>0</v>
      </c>
    </row>
    <row r="58" spans="1:6" ht="14.4" customHeight="1" x14ac:dyDescent="0.3">
      <c r="A58" s="657" t="s">
        <v>1763</v>
      </c>
      <c r="B58" s="634"/>
      <c r="C58" s="647">
        <v>0</v>
      </c>
      <c r="D58" s="634">
        <v>643.54205261537595</v>
      </c>
      <c r="E58" s="647">
        <v>1</v>
      </c>
      <c r="F58" s="635">
        <v>643.54205261537595</v>
      </c>
    </row>
    <row r="59" spans="1:6" ht="14.4" customHeight="1" thickBot="1" x14ac:dyDescent="0.35">
      <c r="A59" s="658" t="s">
        <v>1764</v>
      </c>
      <c r="B59" s="649"/>
      <c r="C59" s="650">
        <v>0</v>
      </c>
      <c r="D59" s="649">
        <v>123.04964495232237</v>
      </c>
      <c r="E59" s="650">
        <v>1</v>
      </c>
      <c r="F59" s="651">
        <v>123.04964495232237</v>
      </c>
    </row>
    <row r="60" spans="1:6" ht="14.4" customHeight="1" thickBot="1" x14ac:dyDescent="0.35">
      <c r="A60" s="652" t="s">
        <v>3</v>
      </c>
      <c r="B60" s="653">
        <v>542.19009122471005</v>
      </c>
      <c r="C60" s="654">
        <v>1.3506904757446955E-3</v>
      </c>
      <c r="D60" s="653">
        <v>400874.78956562572</v>
      </c>
      <c r="E60" s="654">
        <v>0.99864930952425524</v>
      </c>
      <c r="F60" s="655">
        <v>401416.97965685045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1875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6</v>
      </c>
      <c r="G3" s="47">
        <f>SUBTOTAL(9,G6:G1048576)</f>
        <v>542.19009122471005</v>
      </c>
      <c r="H3" s="48">
        <f>IF(M3=0,0,G3/M3)</f>
        <v>1.3506904757446946E-3</v>
      </c>
      <c r="I3" s="47">
        <f>SUBTOTAL(9,I6:I1048576)</f>
        <v>3226.9</v>
      </c>
      <c r="J3" s="47">
        <f>SUBTOTAL(9,J6:J1048576)</f>
        <v>400874.78956562595</v>
      </c>
      <c r="K3" s="48">
        <f>IF(M3=0,0,J3/M3)</f>
        <v>0.99864930952425524</v>
      </c>
      <c r="L3" s="47">
        <f>SUBTOTAL(9,L6:L1048576)</f>
        <v>3232.9</v>
      </c>
      <c r="M3" s="49">
        <f>SUBTOTAL(9,M6:M1048576)</f>
        <v>401416.97965685069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560</v>
      </c>
      <c r="B6" s="625" t="s">
        <v>1765</v>
      </c>
      <c r="C6" s="625" t="s">
        <v>890</v>
      </c>
      <c r="D6" s="625" t="s">
        <v>1766</v>
      </c>
      <c r="E6" s="625" t="s">
        <v>1767</v>
      </c>
      <c r="F6" s="628"/>
      <c r="G6" s="628"/>
      <c r="H6" s="646">
        <v>0</v>
      </c>
      <c r="I6" s="628">
        <v>1</v>
      </c>
      <c r="J6" s="628">
        <v>71.379841615640942</v>
      </c>
      <c r="K6" s="646">
        <v>1</v>
      </c>
      <c r="L6" s="628">
        <v>1</v>
      </c>
      <c r="M6" s="629">
        <v>71.379841615640942</v>
      </c>
    </row>
    <row r="7" spans="1:13" ht="14.4" customHeight="1" x14ac:dyDescent="0.3">
      <c r="A7" s="630" t="s">
        <v>560</v>
      </c>
      <c r="B7" s="631" t="s">
        <v>1768</v>
      </c>
      <c r="C7" s="631" t="s">
        <v>862</v>
      </c>
      <c r="D7" s="631" t="s">
        <v>863</v>
      </c>
      <c r="E7" s="631" t="s">
        <v>864</v>
      </c>
      <c r="F7" s="634"/>
      <c r="G7" s="634"/>
      <c r="H7" s="647">
        <v>0</v>
      </c>
      <c r="I7" s="634">
        <v>8</v>
      </c>
      <c r="J7" s="634">
        <v>923.65</v>
      </c>
      <c r="K7" s="647">
        <v>1</v>
      </c>
      <c r="L7" s="634">
        <v>8</v>
      </c>
      <c r="M7" s="635">
        <v>923.65</v>
      </c>
    </row>
    <row r="8" spans="1:13" ht="14.4" customHeight="1" x14ac:dyDescent="0.3">
      <c r="A8" s="630" t="s">
        <v>560</v>
      </c>
      <c r="B8" s="631" t="s">
        <v>1769</v>
      </c>
      <c r="C8" s="631" t="s">
        <v>916</v>
      </c>
      <c r="D8" s="631" t="s">
        <v>852</v>
      </c>
      <c r="E8" s="631" t="s">
        <v>917</v>
      </c>
      <c r="F8" s="634"/>
      <c r="G8" s="634"/>
      <c r="H8" s="647">
        <v>0</v>
      </c>
      <c r="I8" s="634">
        <v>4</v>
      </c>
      <c r="J8" s="634">
        <v>1425.9979365470351</v>
      </c>
      <c r="K8" s="647">
        <v>1</v>
      </c>
      <c r="L8" s="634">
        <v>4</v>
      </c>
      <c r="M8" s="635">
        <v>1425.9979365470351</v>
      </c>
    </row>
    <row r="9" spans="1:13" ht="14.4" customHeight="1" x14ac:dyDescent="0.3">
      <c r="A9" s="630" t="s">
        <v>560</v>
      </c>
      <c r="B9" s="631" t="s">
        <v>1769</v>
      </c>
      <c r="C9" s="631" t="s">
        <v>919</v>
      </c>
      <c r="D9" s="631" t="s">
        <v>852</v>
      </c>
      <c r="E9" s="631" t="s">
        <v>920</v>
      </c>
      <c r="F9" s="634"/>
      <c r="G9" s="634"/>
      <c r="H9" s="647">
        <v>0</v>
      </c>
      <c r="I9" s="634">
        <v>52</v>
      </c>
      <c r="J9" s="634">
        <v>21527.985062225845</v>
      </c>
      <c r="K9" s="647">
        <v>1</v>
      </c>
      <c r="L9" s="634">
        <v>52</v>
      </c>
      <c r="M9" s="635">
        <v>21527.985062225845</v>
      </c>
    </row>
    <row r="10" spans="1:13" ht="14.4" customHeight="1" x14ac:dyDescent="0.3">
      <c r="A10" s="630" t="s">
        <v>560</v>
      </c>
      <c r="B10" s="631" t="s">
        <v>1769</v>
      </c>
      <c r="C10" s="631" t="s">
        <v>851</v>
      </c>
      <c r="D10" s="631" t="s">
        <v>852</v>
      </c>
      <c r="E10" s="631" t="s">
        <v>853</v>
      </c>
      <c r="F10" s="634"/>
      <c r="G10" s="634"/>
      <c r="H10" s="647">
        <v>0</v>
      </c>
      <c r="I10" s="634">
        <v>28</v>
      </c>
      <c r="J10" s="634">
        <v>13781.572109833738</v>
      </c>
      <c r="K10" s="647">
        <v>1</v>
      </c>
      <c r="L10" s="634">
        <v>28</v>
      </c>
      <c r="M10" s="635">
        <v>13781.572109833738</v>
      </c>
    </row>
    <row r="11" spans="1:13" ht="14.4" customHeight="1" x14ac:dyDescent="0.3">
      <c r="A11" s="630" t="s">
        <v>560</v>
      </c>
      <c r="B11" s="631" t="s">
        <v>1769</v>
      </c>
      <c r="C11" s="631" t="s">
        <v>855</v>
      </c>
      <c r="D11" s="631" t="s">
        <v>852</v>
      </c>
      <c r="E11" s="631" t="s">
        <v>856</v>
      </c>
      <c r="F11" s="634"/>
      <c r="G11" s="634"/>
      <c r="H11" s="647">
        <v>0</v>
      </c>
      <c r="I11" s="634">
        <v>2</v>
      </c>
      <c r="J11" s="634">
        <v>1885.9999999999993</v>
      </c>
      <c r="K11" s="647">
        <v>1</v>
      </c>
      <c r="L11" s="634">
        <v>2</v>
      </c>
      <c r="M11" s="635">
        <v>1885.9999999999993</v>
      </c>
    </row>
    <row r="12" spans="1:13" ht="14.4" customHeight="1" x14ac:dyDescent="0.3">
      <c r="A12" s="630" t="s">
        <v>560</v>
      </c>
      <c r="B12" s="631" t="s">
        <v>1769</v>
      </c>
      <c r="C12" s="631" t="s">
        <v>874</v>
      </c>
      <c r="D12" s="631" t="s">
        <v>875</v>
      </c>
      <c r="E12" s="631" t="s">
        <v>853</v>
      </c>
      <c r="F12" s="634"/>
      <c r="G12" s="634"/>
      <c r="H12" s="647">
        <v>0</v>
      </c>
      <c r="I12" s="634">
        <v>1</v>
      </c>
      <c r="J12" s="634">
        <v>1428.01</v>
      </c>
      <c r="K12" s="647">
        <v>1</v>
      </c>
      <c r="L12" s="634">
        <v>1</v>
      </c>
      <c r="M12" s="635">
        <v>1428.01</v>
      </c>
    </row>
    <row r="13" spans="1:13" ht="14.4" customHeight="1" x14ac:dyDescent="0.3">
      <c r="A13" s="630" t="s">
        <v>560</v>
      </c>
      <c r="B13" s="631" t="s">
        <v>1770</v>
      </c>
      <c r="C13" s="631" t="s">
        <v>925</v>
      </c>
      <c r="D13" s="631" t="s">
        <v>926</v>
      </c>
      <c r="E13" s="631" t="s">
        <v>927</v>
      </c>
      <c r="F13" s="634"/>
      <c r="G13" s="634"/>
      <c r="H13" s="647">
        <v>0</v>
      </c>
      <c r="I13" s="634">
        <v>1</v>
      </c>
      <c r="J13" s="634">
        <v>55.2</v>
      </c>
      <c r="K13" s="647">
        <v>1</v>
      </c>
      <c r="L13" s="634">
        <v>1</v>
      </c>
      <c r="M13" s="635">
        <v>55.2</v>
      </c>
    </row>
    <row r="14" spans="1:13" ht="14.4" customHeight="1" x14ac:dyDescent="0.3">
      <c r="A14" s="630" t="s">
        <v>560</v>
      </c>
      <c r="B14" s="631" t="s">
        <v>1771</v>
      </c>
      <c r="C14" s="631" t="s">
        <v>866</v>
      </c>
      <c r="D14" s="631" t="s">
        <v>867</v>
      </c>
      <c r="E14" s="631" t="s">
        <v>868</v>
      </c>
      <c r="F14" s="634"/>
      <c r="G14" s="634"/>
      <c r="H14" s="647">
        <v>0</v>
      </c>
      <c r="I14" s="634">
        <v>1</v>
      </c>
      <c r="J14" s="634">
        <v>79.83</v>
      </c>
      <c r="K14" s="647">
        <v>1</v>
      </c>
      <c r="L14" s="634">
        <v>1</v>
      </c>
      <c r="M14" s="635">
        <v>79.83</v>
      </c>
    </row>
    <row r="15" spans="1:13" ht="14.4" customHeight="1" x14ac:dyDescent="0.3">
      <c r="A15" s="630" t="s">
        <v>560</v>
      </c>
      <c r="B15" s="631" t="s">
        <v>1772</v>
      </c>
      <c r="C15" s="631" t="s">
        <v>582</v>
      </c>
      <c r="D15" s="631" t="s">
        <v>1773</v>
      </c>
      <c r="E15" s="631" t="s">
        <v>1774</v>
      </c>
      <c r="F15" s="634">
        <v>1</v>
      </c>
      <c r="G15" s="634">
        <v>25.37</v>
      </c>
      <c r="H15" s="647">
        <v>1</v>
      </c>
      <c r="I15" s="634"/>
      <c r="J15" s="634"/>
      <c r="K15" s="647">
        <v>0</v>
      </c>
      <c r="L15" s="634">
        <v>1</v>
      </c>
      <c r="M15" s="635">
        <v>25.37</v>
      </c>
    </row>
    <row r="16" spans="1:13" ht="14.4" customHeight="1" x14ac:dyDescent="0.3">
      <c r="A16" s="630" t="s">
        <v>560</v>
      </c>
      <c r="B16" s="631" t="s">
        <v>1775</v>
      </c>
      <c r="C16" s="631" t="s">
        <v>747</v>
      </c>
      <c r="D16" s="631" t="s">
        <v>748</v>
      </c>
      <c r="E16" s="631" t="s">
        <v>749</v>
      </c>
      <c r="F16" s="634"/>
      <c r="G16" s="634"/>
      <c r="H16" s="647">
        <v>0</v>
      </c>
      <c r="I16" s="634">
        <v>1</v>
      </c>
      <c r="J16" s="634">
        <v>36.32</v>
      </c>
      <c r="K16" s="647">
        <v>1</v>
      </c>
      <c r="L16" s="634">
        <v>1</v>
      </c>
      <c r="M16" s="635">
        <v>36.32</v>
      </c>
    </row>
    <row r="17" spans="1:13" ht="14.4" customHeight="1" x14ac:dyDescent="0.3">
      <c r="A17" s="630" t="s">
        <v>560</v>
      </c>
      <c r="B17" s="631" t="s">
        <v>1776</v>
      </c>
      <c r="C17" s="631" t="s">
        <v>906</v>
      </c>
      <c r="D17" s="631" t="s">
        <v>907</v>
      </c>
      <c r="E17" s="631" t="s">
        <v>702</v>
      </c>
      <c r="F17" s="634"/>
      <c r="G17" s="634"/>
      <c r="H17" s="647">
        <v>0</v>
      </c>
      <c r="I17" s="634">
        <v>1</v>
      </c>
      <c r="J17" s="634">
        <v>82.1</v>
      </c>
      <c r="K17" s="647">
        <v>1</v>
      </c>
      <c r="L17" s="634">
        <v>1</v>
      </c>
      <c r="M17" s="635">
        <v>82.1</v>
      </c>
    </row>
    <row r="18" spans="1:13" ht="14.4" customHeight="1" x14ac:dyDescent="0.3">
      <c r="A18" s="630" t="s">
        <v>560</v>
      </c>
      <c r="B18" s="631" t="s">
        <v>1777</v>
      </c>
      <c r="C18" s="631" t="s">
        <v>898</v>
      </c>
      <c r="D18" s="631" t="s">
        <v>899</v>
      </c>
      <c r="E18" s="631" t="s">
        <v>900</v>
      </c>
      <c r="F18" s="634"/>
      <c r="G18" s="634"/>
      <c r="H18" s="647">
        <v>0</v>
      </c>
      <c r="I18" s="634">
        <v>2</v>
      </c>
      <c r="J18" s="634">
        <v>205.09925250494399</v>
      </c>
      <c r="K18" s="647">
        <v>1</v>
      </c>
      <c r="L18" s="634">
        <v>2</v>
      </c>
      <c r="M18" s="635">
        <v>205.09925250494399</v>
      </c>
    </row>
    <row r="19" spans="1:13" ht="14.4" customHeight="1" x14ac:dyDescent="0.3">
      <c r="A19" s="630" t="s">
        <v>560</v>
      </c>
      <c r="B19" s="631" t="s">
        <v>1778</v>
      </c>
      <c r="C19" s="631" t="s">
        <v>882</v>
      </c>
      <c r="D19" s="631" t="s">
        <v>913</v>
      </c>
      <c r="E19" s="631" t="s">
        <v>1141</v>
      </c>
      <c r="F19" s="634"/>
      <c r="G19" s="634"/>
      <c r="H19" s="647">
        <v>0</v>
      </c>
      <c r="I19" s="634">
        <v>1</v>
      </c>
      <c r="J19" s="634">
        <v>48.960000000000015</v>
      </c>
      <c r="K19" s="647">
        <v>1</v>
      </c>
      <c r="L19" s="634">
        <v>1</v>
      </c>
      <c r="M19" s="635">
        <v>48.960000000000015</v>
      </c>
    </row>
    <row r="20" spans="1:13" ht="14.4" customHeight="1" x14ac:dyDescent="0.3">
      <c r="A20" s="630" t="s">
        <v>560</v>
      </c>
      <c r="B20" s="631" t="s">
        <v>1778</v>
      </c>
      <c r="C20" s="631" t="s">
        <v>912</v>
      </c>
      <c r="D20" s="631" t="s">
        <v>913</v>
      </c>
      <c r="E20" s="631" t="s">
        <v>796</v>
      </c>
      <c r="F20" s="634"/>
      <c r="G20" s="634"/>
      <c r="H20" s="647">
        <v>0</v>
      </c>
      <c r="I20" s="634">
        <v>1</v>
      </c>
      <c r="J20" s="634">
        <v>163.47</v>
      </c>
      <c r="K20" s="647">
        <v>1</v>
      </c>
      <c r="L20" s="634">
        <v>1</v>
      </c>
      <c r="M20" s="635">
        <v>163.47</v>
      </c>
    </row>
    <row r="21" spans="1:13" ht="14.4" customHeight="1" x14ac:dyDescent="0.3">
      <c r="A21" s="630" t="s">
        <v>560</v>
      </c>
      <c r="B21" s="631" t="s">
        <v>1778</v>
      </c>
      <c r="C21" s="631" t="s">
        <v>886</v>
      </c>
      <c r="D21" s="631" t="s">
        <v>1779</v>
      </c>
      <c r="E21" s="631" t="s">
        <v>728</v>
      </c>
      <c r="F21" s="634"/>
      <c r="G21" s="634"/>
      <c r="H21" s="647">
        <v>0</v>
      </c>
      <c r="I21" s="634">
        <v>1</v>
      </c>
      <c r="J21" s="634">
        <v>98.07</v>
      </c>
      <c r="K21" s="647">
        <v>1</v>
      </c>
      <c r="L21" s="634">
        <v>1</v>
      </c>
      <c r="M21" s="635">
        <v>98.07</v>
      </c>
    </row>
    <row r="22" spans="1:13" ht="14.4" customHeight="1" x14ac:dyDescent="0.3">
      <c r="A22" s="630" t="s">
        <v>560</v>
      </c>
      <c r="B22" s="631" t="s">
        <v>1780</v>
      </c>
      <c r="C22" s="631" t="s">
        <v>848</v>
      </c>
      <c r="D22" s="631" t="s">
        <v>1781</v>
      </c>
      <c r="E22" s="631" t="s">
        <v>753</v>
      </c>
      <c r="F22" s="634"/>
      <c r="G22" s="634"/>
      <c r="H22" s="647">
        <v>0</v>
      </c>
      <c r="I22" s="634">
        <v>1</v>
      </c>
      <c r="J22" s="634">
        <v>193.60944135895275</v>
      </c>
      <c r="K22" s="647">
        <v>1</v>
      </c>
      <c r="L22" s="634">
        <v>1</v>
      </c>
      <c r="M22" s="635">
        <v>193.60944135895275</v>
      </c>
    </row>
    <row r="23" spans="1:13" ht="14.4" customHeight="1" x14ac:dyDescent="0.3">
      <c r="A23" s="630" t="s">
        <v>560</v>
      </c>
      <c r="B23" s="631" t="s">
        <v>1782</v>
      </c>
      <c r="C23" s="631" t="s">
        <v>994</v>
      </c>
      <c r="D23" s="631" t="s">
        <v>995</v>
      </c>
      <c r="E23" s="631" t="s">
        <v>1783</v>
      </c>
      <c r="F23" s="634"/>
      <c r="G23" s="634"/>
      <c r="H23" s="647"/>
      <c r="I23" s="634">
        <v>0</v>
      </c>
      <c r="J23" s="634">
        <v>0</v>
      </c>
      <c r="K23" s="647"/>
      <c r="L23" s="634">
        <v>0</v>
      </c>
      <c r="M23" s="635">
        <v>0</v>
      </c>
    </row>
    <row r="24" spans="1:13" ht="14.4" customHeight="1" x14ac:dyDescent="0.3">
      <c r="A24" s="630" t="s">
        <v>560</v>
      </c>
      <c r="B24" s="631" t="s">
        <v>1784</v>
      </c>
      <c r="C24" s="631" t="s">
        <v>951</v>
      </c>
      <c r="D24" s="631" t="s">
        <v>1785</v>
      </c>
      <c r="E24" s="631" t="s">
        <v>1786</v>
      </c>
      <c r="F24" s="634"/>
      <c r="G24" s="634"/>
      <c r="H24" s="647">
        <v>0</v>
      </c>
      <c r="I24" s="634">
        <v>1</v>
      </c>
      <c r="J24" s="634">
        <v>117.82</v>
      </c>
      <c r="K24" s="647">
        <v>1</v>
      </c>
      <c r="L24" s="634">
        <v>1</v>
      </c>
      <c r="M24" s="635">
        <v>117.82</v>
      </c>
    </row>
    <row r="25" spans="1:13" ht="14.4" customHeight="1" x14ac:dyDescent="0.3">
      <c r="A25" s="630" t="s">
        <v>560</v>
      </c>
      <c r="B25" s="631" t="s">
        <v>1784</v>
      </c>
      <c r="C25" s="631" t="s">
        <v>970</v>
      </c>
      <c r="D25" s="631" t="s">
        <v>1787</v>
      </c>
      <c r="E25" s="631" t="s">
        <v>1788</v>
      </c>
      <c r="F25" s="634"/>
      <c r="G25" s="634"/>
      <c r="H25" s="647">
        <v>0</v>
      </c>
      <c r="I25" s="634">
        <v>15.399999999999999</v>
      </c>
      <c r="J25" s="634">
        <v>1416.8000095857019</v>
      </c>
      <c r="K25" s="647">
        <v>1</v>
      </c>
      <c r="L25" s="634">
        <v>15.399999999999999</v>
      </c>
      <c r="M25" s="635">
        <v>1416.8000095857019</v>
      </c>
    </row>
    <row r="26" spans="1:13" ht="14.4" customHeight="1" x14ac:dyDescent="0.3">
      <c r="A26" s="630" t="s">
        <v>560</v>
      </c>
      <c r="B26" s="631" t="s">
        <v>1789</v>
      </c>
      <c r="C26" s="631" t="s">
        <v>966</v>
      </c>
      <c r="D26" s="631" t="s">
        <v>967</v>
      </c>
      <c r="E26" s="631" t="s">
        <v>1790</v>
      </c>
      <c r="F26" s="634"/>
      <c r="G26" s="634"/>
      <c r="H26" s="647">
        <v>0</v>
      </c>
      <c r="I26" s="634">
        <v>22.499999999999986</v>
      </c>
      <c r="J26" s="634">
        <v>4697.6612261210139</v>
      </c>
      <c r="K26" s="647">
        <v>1</v>
      </c>
      <c r="L26" s="634">
        <v>22.499999999999986</v>
      </c>
      <c r="M26" s="635">
        <v>4697.6612261210139</v>
      </c>
    </row>
    <row r="27" spans="1:13" ht="14.4" customHeight="1" x14ac:dyDescent="0.3">
      <c r="A27" s="630" t="s">
        <v>560</v>
      </c>
      <c r="B27" s="631" t="s">
        <v>1791</v>
      </c>
      <c r="C27" s="631" t="s">
        <v>959</v>
      </c>
      <c r="D27" s="631" t="s">
        <v>960</v>
      </c>
      <c r="E27" s="631" t="s">
        <v>1792</v>
      </c>
      <c r="F27" s="634"/>
      <c r="G27" s="634"/>
      <c r="H27" s="647">
        <v>0</v>
      </c>
      <c r="I27" s="634">
        <v>10</v>
      </c>
      <c r="J27" s="634">
        <v>1381.98</v>
      </c>
      <c r="K27" s="647">
        <v>1</v>
      </c>
      <c r="L27" s="634">
        <v>10</v>
      </c>
      <c r="M27" s="635">
        <v>1381.98</v>
      </c>
    </row>
    <row r="28" spans="1:13" ht="14.4" customHeight="1" x14ac:dyDescent="0.3">
      <c r="A28" s="630" t="s">
        <v>560</v>
      </c>
      <c r="B28" s="631" t="s">
        <v>1791</v>
      </c>
      <c r="C28" s="631" t="s">
        <v>974</v>
      </c>
      <c r="D28" s="631" t="s">
        <v>1793</v>
      </c>
      <c r="E28" s="631" t="s">
        <v>1794</v>
      </c>
      <c r="F28" s="634"/>
      <c r="G28" s="634"/>
      <c r="H28" s="647">
        <v>0</v>
      </c>
      <c r="I28" s="634">
        <v>179</v>
      </c>
      <c r="J28" s="634">
        <v>13464.397648243392</v>
      </c>
      <c r="K28" s="647">
        <v>1</v>
      </c>
      <c r="L28" s="634">
        <v>179</v>
      </c>
      <c r="M28" s="635">
        <v>13464.397648243392</v>
      </c>
    </row>
    <row r="29" spans="1:13" ht="14.4" customHeight="1" x14ac:dyDescent="0.3">
      <c r="A29" s="630" t="s">
        <v>560</v>
      </c>
      <c r="B29" s="631" t="s">
        <v>1795</v>
      </c>
      <c r="C29" s="631" t="s">
        <v>978</v>
      </c>
      <c r="D29" s="631" t="s">
        <v>979</v>
      </c>
      <c r="E29" s="631" t="s">
        <v>980</v>
      </c>
      <c r="F29" s="634"/>
      <c r="G29" s="634"/>
      <c r="H29" s="647">
        <v>0</v>
      </c>
      <c r="I29" s="634">
        <v>2</v>
      </c>
      <c r="J29" s="634">
        <v>208.84000000000006</v>
      </c>
      <c r="K29" s="647">
        <v>1</v>
      </c>
      <c r="L29" s="634">
        <v>2</v>
      </c>
      <c r="M29" s="635">
        <v>208.84000000000006</v>
      </c>
    </row>
    <row r="30" spans="1:13" ht="14.4" customHeight="1" x14ac:dyDescent="0.3">
      <c r="A30" s="630" t="s">
        <v>560</v>
      </c>
      <c r="B30" s="631" t="s">
        <v>1795</v>
      </c>
      <c r="C30" s="631" t="s">
        <v>982</v>
      </c>
      <c r="D30" s="631" t="s">
        <v>986</v>
      </c>
      <c r="E30" s="631" t="s">
        <v>1796</v>
      </c>
      <c r="F30" s="634"/>
      <c r="G30" s="634"/>
      <c r="H30" s="647">
        <v>0</v>
      </c>
      <c r="I30" s="634">
        <v>15</v>
      </c>
      <c r="J30" s="634">
        <v>1109.9972432857521</v>
      </c>
      <c r="K30" s="647">
        <v>1</v>
      </c>
      <c r="L30" s="634">
        <v>15</v>
      </c>
      <c r="M30" s="635">
        <v>1109.9972432857521</v>
      </c>
    </row>
    <row r="31" spans="1:13" ht="14.4" customHeight="1" x14ac:dyDescent="0.3">
      <c r="A31" s="630" t="s">
        <v>560</v>
      </c>
      <c r="B31" s="631" t="s">
        <v>1795</v>
      </c>
      <c r="C31" s="631" t="s">
        <v>955</v>
      </c>
      <c r="D31" s="631" t="s">
        <v>986</v>
      </c>
      <c r="E31" s="631" t="s">
        <v>1797</v>
      </c>
      <c r="F31" s="634"/>
      <c r="G31" s="634"/>
      <c r="H31" s="647">
        <v>0</v>
      </c>
      <c r="I31" s="634">
        <v>45</v>
      </c>
      <c r="J31" s="634">
        <v>3986.9994727917847</v>
      </c>
      <c r="K31" s="647">
        <v>1</v>
      </c>
      <c r="L31" s="634">
        <v>45</v>
      </c>
      <c r="M31" s="635">
        <v>3986.9994727917847</v>
      </c>
    </row>
    <row r="32" spans="1:13" ht="14.4" customHeight="1" x14ac:dyDescent="0.3">
      <c r="A32" s="630" t="s">
        <v>560</v>
      </c>
      <c r="B32" s="631" t="s">
        <v>1795</v>
      </c>
      <c r="C32" s="631" t="s">
        <v>985</v>
      </c>
      <c r="D32" s="631" t="s">
        <v>986</v>
      </c>
      <c r="E32" s="631" t="s">
        <v>987</v>
      </c>
      <c r="F32" s="634"/>
      <c r="G32" s="634"/>
      <c r="H32" s="647">
        <v>0</v>
      </c>
      <c r="I32" s="634">
        <v>24</v>
      </c>
      <c r="J32" s="634">
        <v>1434.9499999999998</v>
      </c>
      <c r="K32" s="647">
        <v>1</v>
      </c>
      <c r="L32" s="634">
        <v>24</v>
      </c>
      <c r="M32" s="635">
        <v>1434.9499999999998</v>
      </c>
    </row>
    <row r="33" spans="1:13" ht="14.4" customHeight="1" x14ac:dyDescent="0.3">
      <c r="A33" s="630" t="s">
        <v>560</v>
      </c>
      <c r="B33" s="631" t="s">
        <v>1798</v>
      </c>
      <c r="C33" s="631" t="s">
        <v>963</v>
      </c>
      <c r="D33" s="631" t="s">
        <v>964</v>
      </c>
      <c r="E33" s="631" t="s">
        <v>1792</v>
      </c>
      <c r="F33" s="634"/>
      <c r="G33" s="634"/>
      <c r="H33" s="647">
        <v>0</v>
      </c>
      <c r="I33" s="634">
        <v>2</v>
      </c>
      <c r="J33" s="634">
        <v>114.74000000000001</v>
      </c>
      <c r="K33" s="647">
        <v>1</v>
      </c>
      <c r="L33" s="634">
        <v>2</v>
      </c>
      <c r="M33" s="635">
        <v>114.74000000000001</v>
      </c>
    </row>
    <row r="34" spans="1:13" ht="14.4" customHeight="1" x14ac:dyDescent="0.3">
      <c r="A34" s="630" t="s">
        <v>560</v>
      </c>
      <c r="B34" s="631" t="s">
        <v>1799</v>
      </c>
      <c r="C34" s="631" t="s">
        <v>909</v>
      </c>
      <c r="D34" s="631" t="s">
        <v>586</v>
      </c>
      <c r="E34" s="631" t="s">
        <v>1800</v>
      </c>
      <c r="F34" s="634"/>
      <c r="G34" s="634"/>
      <c r="H34" s="647">
        <v>0</v>
      </c>
      <c r="I34" s="634">
        <v>6</v>
      </c>
      <c r="J34" s="634">
        <v>445.25758774640479</v>
      </c>
      <c r="K34" s="647">
        <v>1</v>
      </c>
      <c r="L34" s="634">
        <v>6</v>
      </c>
      <c r="M34" s="635">
        <v>445.25758774640479</v>
      </c>
    </row>
    <row r="35" spans="1:13" ht="14.4" customHeight="1" x14ac:dyDescent="0.3">
      <c r="A35" s="630" t="s">
        <v>560</v>
      </c>
      <c r="B35" s="631" t="s">
        <v>1799</v>
      </c>
      <c r="C35" s="631" t="s">
        <v>845</v>
      </c>
      <c r="D35" s="631" t="s">
        <v>586</v>
      </c>
      <c r="E35" s="631" t="s">
        <v>587</v>
      </c>
      <c r="F35" s="634"/>
      <c r="G35" s="634"/>
      <c r="H35" s="647">
        <v>0</v>
      </c>
      <c r="I35" s="634">
        <v>3</v>
      </c>
      <c r="J35" s="634">
        <v>401.57960408034836</v>
      </c>
      <c r="K35" s="647">
        <v>1</v>
      </c>
      <c r="L35" s="634">
        <v>3</v>
      </c>
      <c r="M35" s="635">
        <v>401.57960408034836</v>
      </c>
    </row>
    <row r="36" spans="1:13" ht="14.4" customHeight="1" x14ac:dyDescent="0.3">
      <c r="A36" s="630" t="s">
        <v>560</v>
      </c>
      <c r="B36" s="631" t="s">
        <v>1799</v>
      </c>
      <c r="C36" s="631" t="s">
        <v>585</v>
      </c>
      <c r="D36" s="631" t="s">
        <v>586</v>
      </c>
      <c r="E36" s="631" t="s">
        <v>587</v>
      </c>
      <c r="F36" s="634">
        <v>2</v>
      </c>
      <c r="G36" s="634">
        <v>260.20000000000005</v>
      </c>
      <c r="H36" s="647">
        <v>1</v>
      </c>
      <c r="I36" s="634"/>
      <c r="J36" s="634"/>
      <c r="K36" s="647">
        <v>0</v>
      </c>
      <c r="L36" s="634">
        <v>2</v>
      </c>
      <c r="M36" s="635">
        <v>260.20000000000005</v>
      </c>
    </row>
    <row r="37" spans="1:13" ht="14.4" customHeight="1" x14ac:dyDescent="0.3">
      <c r="A37" s="630" t="s">
        <v>560</v>
      </c>
      <c r="B37" s="631" t="s">
        <v>1801</v>
      </c>
      <c r="C37" s="631" t="s">
        <v>858</v>
      </c>
      <c r="D37" s="631" t="s">
        <v>859</v>
      </c>
      <c r="E37" s="631" t="s">
        <v>860</v>
      </c>
      <c r="F37" s="634"/>
      <c r="G37" s="634"/>
      <c r="H37" s="647">
        <v>0</v>
      </c>
      <c r="I37" s="634">
        <v>2</v>
      </c>
      <c r="J37" s="634">
        <v>117.75992440924668</v>
      </c>
      <c r="K37" s="647">
        <v>1</v>
      </c>
      <c r="L37" s="634">
        <v>2</v>
      </c>
      <c r="M37" s="635">
        <v>117.75992440924668</v>
      </c>
    </row>
    <row r="38" spans="1:13" ht="14.4" customHeight="1" x14ac:dyDescent="0.3">
      <c r="A38" s="630" t="s">
        <v>560</v>
      </c>
      <c r="B38" s="631" t="s">
        <v>1801</v>
      </c>
      <c r="C38" s="631" t="s">
        <v>870</v>
      </c>
      <c r="D38" s="631" t="s">
        <v>871</v>
      </c>
      <c r="E38" s="631" t="s">
        <v>1802</v>
      </c>
      <c r="F38" s="634"/>
      <c r="G38" s="634"/>
      <c r="H38" s="647">
        <v>0</v>
      </c>
      <c r="I38" s="634">
        <v>1</v>
      </c>
      <c r="J38" s="634">
        <v>95.570000000000007</v>
      </c>
      <c r="K38" s="647">
        <v>1</v>
      </c>
      <c r="L38" s="634">
        <v>1</v>
      </c>
      <c r="M38" s="635">
        <v>95.570000000000007</v>
      </c>
    </row>
    <row r="39" spans="1:13" ht="14.4" customHeight="1" x14ac:dyDescent="0.3">
      <c r="A39" s="630" t="s">
        <v>560</v>
      </c>
      <c r="B39" s="631" t="s">
        <v>1803</v>
      </c>
      <c r="C39" s="631" t="s">
        <v>878</v>
      </c>
      <c r="D39" s="631" t="s">
        <v>1804</v>
      </c>
      <c r="E39" s="631" t="s">
        <v>1805</v>
      </c>
      <c r="F39" s="634"/>
      <c r="G39" s="634"/>
      <c r="H39" s="647">
        <v>0</v>
      </c>
      <c r="I39" s="634">
        <v>1</v>
      </c>
      <c r="J39" s="634">
        <v>337.8</v>
      </c>
      <c r="K39" s="647">
        <v>1</v>
      </c>
      <c r="L39" s="634">
        <v>1</v>
      </c>
      <c r="M39" s="635">
        <v>337.8</v>
      </c>
    </row>
    <row r="40" spans="1:13" ht="14.4" customHeight="1" x14ac:dyDescent="0.3">
      <c r="A40" s="630" t="s">
        <v>560</v>
      </c>
      <c r="B40" s="631" t="s">
        <v>1806</v>
      </c>
      <c r="C40" s="631" t="s">
        <v>894</v>
      </c>
      <c r="D40" s="631" t="s">
        <v>1807</v>
      </c>
      <c r="E40" s="631" t="s">
        <v>1808</v>
      </c>
      <c r="F40" s="634"/>
      <c r="G40" s="634"/>
      <c r="H40" s="647">
        <v>0</v>
      </c>
      <c r="I40" s="634">
        <v>1</v>
      </c>
      <c r="J40" s="634">
        <v>105.91999999999999</v>
      </c>
      <c r="K40" s="647">
        <v>1</v>
      </c>
      <c r="L40" s="634">
        <v>1</v>
      </c>
      <c r="M40" s="635">
        <v>105.91999999999999</v>
      </c>
    </row>
    <row r="41" spans="1:13" ht="14.4" customHeight="1" x14ac:dyDescent="0.3">
      <c r="A41" s="630" t="s">
        <v>560</v>
      </c>
      <c r="B41" s="631" t="s">
        <v>1809</v>
      </c>
      <c r="C41" s="631" t="s">
        <v>922</v>
      </c>
      <c r="D41" s="631" t="s">
        <v>1810</v>
      </c>
      <c r="E41" s="631" t="s">
        <v>1811</v>
      </c>
      <c r="F41" s="634"/>
      <c r="G41" s="634"/>
      <c r="H41" s="647">
        <v>0</v>
      </c>
      <c r="I41" s="634">
        <v>1</v>
      </c>
      <c r="J41" s="634">
        <v>128.40999999999991</v>
      </c>
      <c r="K41" s="647">
        <v>1</v>
      </c>
      <c r="L41" s="634">
        <v>1</v>
      </c>
      <c r="M41" s="635">
        <v>128.40999999999991</v>
      </c>
    </row>
    <row r="42" spans="1:13" ht="14.4" customHeight="1" x14ac:dyDescent="0.3">
      <c r="A42" s="630" t="s">
        <v>560</v>
      </c>
      <c r="B42" s="631" t="s">
        <v>1812</v>
      </c>
      <c r="C42" s="631" t="s">
        <v>902</v>
      </c>
      <c r="D42" s="631" t="s">
        <v>903</v>
      </c>
      <c r="E42" s="631" t="s">
        <v>904</v>
      </c>
      <c r="F42" s="634"/>
      <c r="G42" s="634"/>
      <c r="H42" s="647">
        <v>0</v>
      </c>
      <c r="I42" s="634">
        <v>1</v>
      </c>
      <c r="J42" s="634">
        <v>89.25</v>
      </c>
      <c r="K42" s="647">
        <v>1</v>
      </c>
      <c r="L42" s="634">
        <v>1</v>
      </c>
      <c r="M42" s="635">
        <v>89.25</v>
      </c>
    </row>
    <row r="43" spans="1:13" ht="14.4" customHeight="1" x14ac:dyDescent="0.3">
      <c r="A43" s="630" t="s">
        <v>565</v>
      </c>
      <c r="B43" s="631" t="s">
        <v>1813</v>
      </c>
      <c r="C43" s="631" t="s">
        <v>1143</v>
      </c>
      <c r="D43" s="631" t="s">
        <v>1144</v>
      </c>
      <c r="E43" s="631" t="s">
        <v>1814</v>
      </c>
      <c r="F43" s="634"/>
      <c r="G43" s="634"/>
      <c r="H43" s="647">
        <v>0</v>
      </c>
      <c r="I43" s="634">
        <v>1</v>
      </c>
      <c r="J43" s="634">
        <v>73.439872767718001</v>
      </c>
      <c r="K43" s="647">
        <v>1</v>
      </c>
      <c r="L43" s="634">
        <v>1</v>
      </c>
      <c r="M43" s="635">
        <v>73.439872767718001</v>
      </c>
    </row>
    <row r="44" spans="1:13" ht="14.4" customHeight="1" x14ac:dyDescent="0.3">
      <c r="A44" s="630" t="s">
        <v>565</v>
      </c>
      <c r="B44" s="631" t="s">
        <v>1815</v>
      </c>
      <c r="C44" s="631" t="s">
        <v>1156</v>
      </c>
      <c r="D44" s="631" t="s">
        <v>1157</v>
      </c>
      <c r="E44" s="631" t="s">
        <v>811</v>
      </c>
      <c r="F44" s="634"/>
      <c r="G44" s="634"/>
      <c r="H44" s="647">
        <v>0</v>
      </c>
      <c r="I44" s="634">
        <v>1</v>
      </c>
      <c r="J44" s="634">
        <v>23.919958559420099</v>
      </c>
      <c r="K44" s="647">
        <v>1</v>
      </c>
      <c r="L44" s="634">
        <v>1</v>
      </c>
      <c r="M44" s="635">
        <v>23.919958559420099</v>
      </c>
    </row>
    <row r="45" spans="1:13" ht="14.4" customHeight="1" x14ac:dyDescent="0.3">
      <c r="A45" s="630" t="s">
        <v>565</v>
      </c>
      <c r="B45" s="631" t="s">
        <v>1769</v>
      </c>
      <c r="C45" s="631" t="s">
        <v>916</v>
      </c>
      <c r="D45" s="631" t="s">
        <v>852</v>
      </c>
      <c r="E45" s="631" t="s">
        <v>917</v>
      </c>
      <c r="F45" s="634"/>
      <c r="G45" s="634"/>
      <c r="H45" s="647">
        <v>0</v>
      </c>
      <c r="I45" s="634">
        <v>13</v>
      </c>
      <c r="J45" s="634">
        <v>4634.4947140511895</v>
      </c>
      <c r="K45" s="647">
        <v>1</v>
      </c>
      <c r="L45" s="634">
        <v>13</v>
      </c>
      <c r="M45" s="635">
        <v>4634.4947140511895</v>
      </c>
    </row>
    <row r="46" spans="1:13" ht="14.4" customHeight="1" x14ac:dyDescent="0.3">
      <c r="A46" s="630" t="s">
        <v>565</v>
      </c>
      <c r="B46" s="631" t="s">
        <v>1769</v>
      </c>
      <c r="C46" s="631" t="s">
        <v>919</v>
      </c>
      <c r="D46" s="631" t="s">
        <v>852</v>
      </c>
      <c r="E46" s="631" t="s">
        <v>920</v>
      </c>
      <c r="F46" s="634"/>
      <c r="G46" s="634"/>
      <c r="H46" s="647">
        <v>0</v>
      </c>
      <c r="I46" s="634">
        <v>129</v>
      </c>
      <c r="J46" s="634">
        <v>53405.955488554348</v>
      </c>
      <c r="K46" s="647">
        <v>1</v>
      </c>
      <c r="L46" s="634">
        <v>129</v>
      </c>
      <c r="M46" s="635">
        <v>53405.955488554348</v>
      </c>
    </row>
    <row r="47" spans="1:13" ht="14.4" customHeight="1" x14ac:dyDescent="0.3">
      <c r="A47" s="630" t="s">
        <v>565</v>
      </c>
      <c r="B47" s="631" t="s">
        <v>1769</v>
      </c>
      <c r="C47" s="631" t="s">
        <v>851</v>
      </c>
      <c r="D47" s="631" t="s">
        <v>852</v>
      </c>
      <c r="E47" s="631" t="s">
        <v>853</v>
      </c>
      <c r="F47" s="634"/>
      <c r="G47" s="634"/>
      <c r="H47" s="647">
        <v>0</v>
      </c>
      <c r="I47" s="634">
        <v>21</v>
      </c>
      <c r="J47" s="634">
        <v>10336.183776939288</v>
      </c>
      <c r="K47" s="647">
        <v>1</v>
      </c>
      <c r="L47" s="634">
        <v>21</v>
      </c>
      <c r="M47" s="635">
        <v>10336.183776939288</v>
      </c>
    </row>
    <row r="48" spans="1:13" ht="14.4" customHeight="1" x14ac:dyDescent="0.3">
      <c r="A48" s="630" t="s">
        <v>565</v>
      </c>
      <c r="B48" s="631" t="s">
        <v>1769</v>
      </c>
      <c r="C48" s="631" t="s">
        <v>1128</v>
      </c>
      <c r="D48" s="631" t="s">
        <v>852</v>
      </c>
      <c r="E48" s="631" t="s">
        <v>1129</v>
      </c>
      <c r="F48" s="634"/>
      <c r="G48" s="634"/>
      <c r="H48" s="647">
        <v>0</v>
      </c>
      <c r="I48" s="634">
        <v>1</v>
      </c>
      <c r="J48" s="634">
        <v>1057.4600000000003</v>
      </c>
      <c r="K48" s="647">
        <v>1</v>
      </c>
      <c r="L48" s="634">
        <v>1</v>
      </c>
      <c r="M48" s="635">
        <v>1057.4600000000003</v>
      </c>
    </row>
    <row r="49" spans="1:13" ht="14.4" customHeight="1" x14ac:dyDescent="0.3">
      <c r="A49" s="630" t="s">
        <v>565</v>
      </c>
      <c r="B49" s="631" t="s">
        <v>1769</v>
      </c>
      <c r="C49" s="631" t="s">
        <v>1150</v>
      </c>
      <c r="D49" s="631" t="s">
        <v>875</v>
      </c>
      <c r="E49" s="631" t="s">
        <v>1129</v>
      </c>
      <c r="F49" s="634"/>
      <c r="G49" s="634"/>
      <c r="H49" s="647">
        <v>0</v>
      </c>
      <c r="I49" s="634">
        <v>1</v>
      </c>
      <c r="J49" s="634">
        <v>2475.9367646615901</v>
      </c>
      <c r="K49" s="647">
        <v>1</v>
      </c>
      <c r="L49" s="634">
        <v>1</v>
      </c>
      <c r="M49" s="635">
        <v>2475.9367646615901</v>
      </c>
    </row>
    <row r="50" spans="1:13" ht="14.4" customHeight="1" x14ac:dyDescent="0.3">
      <c r="A50" s="630" t="s">
        <v>565</v>
      </c>
      <c r="B50" s="631" t="s">
        <v>1771</v>
      </c>
      <c r="C50" s="631" t="s">
        <v>866</v>
      </c>
      <c r="D50" s="631" t="s">
        <v>867</v>
      </c>
      <c r="E50" s="631" t="s">
        <v>868</v>
      </c>
      <c r="F50" s="634"/>
      <c r="G50" s="634"/>
      <c r="H50" s="647">
        <v>0</v>
      </c>
      <c r="I50" s="634">
        <v>1</v>
      </c>
      <c r="J50" s="634">
        <v>79.83</v>
      </c>
      <c r="K50" s="647">
        <v>1</v>
      </c>
      <c r="L50" s="634">
        <v>1</v>
      </c>
      <c r="M50" s="635">
        <v>79.83</v>
      </c>
    </row>
    <row r="51" spans="1:13" ht="14.4" customHeight="1" x14ac:dyDescent="0.3">
      <c r="A51" s="630" t="s">
        <v>565</v>
      </c>
      <c r="B51" s="631" t="s">
        <v>1816</v>
      </c>
      <c r="C51" s="631" t="s">
        <v>1139</v>
      </c>
      <c r="D51" s="631" t="s">
        <v>1140</v>
      </c>
      <c r="E51" s="631" t="s">
        <v>1141</v>
      </c>
      <c r="F51" s="634"/>
      <c r="G51" s="634"/>
      <c r="H51" s="647">
        <v>0</v>
      </c>
      <c r="I51" s="634">
        <v>1</v>
      </c>
      <c r="J51" s="634">
        <v>55.140710840411302</v>
      </c>
      <c r="K51" s="647">
        <v>1</v>
      </c>
      <c r="L51" s="634">
        <v>1</v>
      </c>
      <c r="M51" s="635">
        <v>55.140710840411302</v>
      </c>
    </row>
    <row r="52" spans="1:13" ht="14.4" customHeight="1" x14ac:dyDescent="0.3">
      <c r="A52" s="630" t="s">
        <v>565</v>
      </c>
      <c r="B52" s="631" t="s">
        <v>1817</v>
      </c>
      <c r="C52" s="631" t="s">
        <v>1163</v>
      </c>
      <c r="D52" s="631" t="s">
        <v>1164</v>
      </c>
      <c r="E52" s="631" t="s">
        <v>1165</v>
      </c>
      <c r="F52" s="634"/>
      <c r="G52" s="634"/>
      <c r="H52" s="647">
        <v>0</v>
      </c>
      <c r="I52" s="634">
        <v>1</v>
      </c>
      <c r="J52" s="634">
        <v>40.25</v>
      </c>
      <c r="K52" s="647">
        <v>1</v>
      </c>
      <c r="L52" s="634">
        <v>1</v>
      </c>
      <c r="M52" s="635">
        <v>40.25</v>
      </c>
    </row>
    <row r="53" spans="1:13" ht="14.4" customHeight="1" x14ac:dyDescent="0.3">
      <c r="A53" s="630" t="s">
        <v>565</v>
      </c>
      <c r="B53" s="631" t="s">
        <v>1818</v>
      </c>
      <c r="C53" s="631" t="s">
        <v>1118</v>
      </c>
      <c r="D53" s="631" t="s">
        <v>1119</v>
      </c>
      <c r="E53" s="631" t="s">
        <v>1120</v>
      </c>
      <c r="F53" s="634"/>
      <c r="G53" s="634"/>
      <c r="H53" s="647">
        <v>0</v>
      </c>
      <c r="I53" s="634">
        <v>1</v>
      </c>
      <c r="J53" s="634">
        <v>128.71</v>
      </c>
      <c r="K53" s="647">
        <v>1</v>
      </c>
      <c r="L53" s="634">
        <v>1</v>
      </c>
      <c r="M53" s="635">
        <v>128.71</v>
      </c>
    </row>
    <row r="54" spans="1:13" ht="14.4" customHeight="1" x14ac:dyDescent="0.3">
      <c r="A54" s="630" t="s">
        <v>565</v>
      </c>
      <c r="B54" s="631" t="s">
        <v>1777</v>
      </c>
      <c r="C54" s="631" t="s">
        <v>898</v>
      </c>
      <c r="D54" s="631" t="s">
        <v>899</v>
      </c>
      <c r="E54" s="631" t="s">
        <v>900</v>
      </c>
      <c r="F54" s="634"/>
      <c r="G54" s="634"/>
      <c r="H54" s="647">
        <v>0</v>
      </c>
      <c r="I54" s="634">
        <v>1</v>
      </c>
      <c r="J54" s="634">
        <v>43.180223683523849</v>
      </c>
      <c r="K54" s="647">
        <v>1</v>
      </c>
      <c r="L54" s="634">
        <v>1</v>
      </c>
      <c r="M54" s="635">
        <v>43.180223683523849</v>
      </c>
    </row>
    <row r="55" spans="1:13" ht="14.4" customHeight="1" x14ac:dyDescent="0.3">
      <c r="A55" s="630" t="s">
        <v>565</v>
      </c>
      <c r="B55" s="631" t="s">
        <v>1819</v>
      </c>
      <c r="C55" s="631" t="s">
        <v>1153</v>
      </c>
      <c r="D55" s="631" t="s">
        <v>1154</v>
      </c>
      <c r="E55" s="631" t="s">
        <v>728</v>
      </c>
      <c r="F55" s="634"/>
      <c r="G55" s="634"/>
      <c r="H55" s="647">
        <v>0</v>
      </c>
      <c r="I55" s="634">
        <v>1</v>
      </c>
      <c r="J55" s="634">
        <v>151.63999999999993</v>
      </c>
      <c r="K55" s="647">
        <v>1</v>
      </c>
      <c r="L55" s="634">
        <v>1</v>
      </c>
      <c r="M55" s="635">
        <v>151.63999999999993</v>
      </c>
    </row>
    <row r="56" spans="1:13" ht="14.4" customHeight="1" x14ac:dyDescent="0.3">
      <c r="A56" s="630" t="s">
        <v>565</v>
      </c>
      <c r="B56" s="631" t="s">
        <v>1820</v>
      </c>
      <c r="C56" s="631" t="s">
        <v>1167</v>
      </c>
      <c r="D56" s="631" t="s">
        <v>1821</v>
      </c>
      <c r="E56" s="631" t="s">
        <v>1822</v>
      </c>
      <c r="F56" s="634"/>
      <c r="G56" s="634"/>
      <c r="H56" s="647">
        <v>0</v>
      </c>
      <c r="I56" s="634">
        <v>19</v>
      </c>
      <c r="J56" s="634">
        <v>745.16924669232458</v>
      </c>
      <c r="K56" s="647">
        <v>1</v>
      </c>
      <c r="L56" s="634">
        <v>19</v>
      </c>
      <c r="M56" s="635">
        <v>745.16924669232458</v>
      </c>
    </row>
    <row r="57" spans="1:13" ht="14.4" customHeight="1" x14ac:dyDescent="0.3">
      <c r="A57" s="630" t="s">
        <v>565</v>
      </c>
      <c r="B57" s="631" t="s">
        <v>1820</v>
      </c>
      <c r="C57" s="631" t="s">
        <v>1124</v>
      </c>
      <c r="D57" s="631" t="s">
        <v>1823</v>
      </c>
      <c r="E57" s="631" t="s">
        <v>1824</v>
      </c>
      <c r="F57" s="634"/>
      <c r="G57" s="634"/>
      <c r="H57" s="647">
        <v>0</v>
      </c>
      <c r="I57" s="634">
        <v>2</v>
      </c>
      <c r="J57" s="634">
        <v>72.660091885945306</v>
      </c>
      <c r="K57" s="647">
        <v>1</v>
      </c>
      <c r="L57" s="634">
        <v>2</v>
      </c>
      <c r="M57" s="635">
        <v>72.660091885945306</v>
      </c>
    </row>
    <row r="58" spans="1:13" ht="14.4" customHeight="1" x14ac:dyDescent="0.3">
      <c r="A58" s="630" t="s">
        <v>565</v>
      </c>
      <c r="B58" s="631" t="s">
        <v>1825</v>
      </c>
      <c r="C58" s="631" t="s">
        <v>1000</v>
      </c>
      <c r="D58" s="631" t="s">
        <v>1001</v>
      </c>
      <c r="E58" s="631" t="s">
        <v>1002</v>
      </c>
      <c r="F58" s="634">
        <v>1</v>
      </c>
      <c r="G58" s="634">
        <v>49.889999999999986</v>
      </c>
      <c r="H58" s="647">
        <v>1</v>
      </c>
      <c r="I58" s="634"/>
      <c r="J58" s="634"/>
      <c r="K58" s="647">
        <v>0</v>
      </c>
      <c r="L58" s="634">
        <v>1</v>
      </c>
      <c r="M58" s="635">
        <v>49.889999999999986</v>
      </c>
    </row>
    <row r="59" spans="1:13" ht="14.4" customHeight="1" x14ac:dyDescent="0.3">
      <c r="A59" s="630" t="s">
        <v>565</v>
      </c>
      <c r="B59" s="631" t="s">
        <v>1784</v>
      </c>
      <c r="C59" s="631" t="s">
        <v>970</v>
      </c>
      <c r="D59" s="631" t="s">
        <v>1787</v>
      </c>
      <c r="E59" s="631" t="s">
        <v>1788</v>
      </c>
      <c r="F59" s="634"/>
      <c r="G59" s="634"/>
      <c r="H59" s="647">
        <v>0</v>
      </c>
      <c r="I59" s="634">
        <v>6</v>
      </c>
      <c r="J59" s="634">
        <v>551.99999999999989</v>
      </c>
      <c r="K59" s="647">
        <v>1</v>
      </c>
      <c r="L59" s="634">
        <v>6</v>
      </c>
      <c r="M59" s="635">
        <v>551.99999999999989</v>
      </c>
    </row>
    <row r="60" spans="1:13" ht="14.4" customHeight="1" x14ac:dyDescent="0.3">
      <c r="A60" s="630" t="s">
        <v>565</v>
      </c>
      <c r="B60" s="631" t="s">
        <v>1789</v>
      </c>
      <c r="C60" s="631" t="s">
        <v>966</v>
      </c>
      <c r="D60" s="631" t="s">
        <v>967</v>
      </c>
      <c r="E60" s="631" t="s">
        <v>1790</v>
      </c>
      <c r="F60" s="634"/>
      <c r="G60" s="634"/>
      <c r="H60" s="647">
        <v>0</v>
      </c>
      <c r="I60" s="634">
        <v>80.700000000000088</v>
      </c>
      <c r="J60" s="634">
        <v>16996.065735959051</v>
      </c>
      <c r="K60" s="647">
        <v>1</v>
      </c>
      <c r="L60" s="634">
        <v>80.700000000000088</v>
      </c>
      <c r="M60" s="635">
        <v>16996.065735959051</v>
      </c>
    </row>
    <row r="61" spans="1:13" ht="14.4" customHeight="1" x14ac:dyDescent="0.3">
      <c r="A61" s="630" t="s">
        <v>565</v>
      </c>
      <c r="B61" s="631" t="s">
        <v>1791</v>
      </c>
      <c r="C61" s="631" t="s">
        <v>959</v>
      </c>
      <c r="D61" s="631" t="s">
        <v>960</v>
      </c>
      <c r="E61" s="631" t="s">
        <v>1792</v>
      </c>
      <c r="F61" s="634"/>
      <c r="G61" s="634"/>
      <c r="H61" s="647">
        <v>0</v>
      </c>
      <c r="I61" s="634">
        <v>23</v>
      </c>
      <c r="J61" s="634">
        <v>3177.4192740096069</v>
      </c>
      <c r="K61" s="647">
        <v>1</v>
      </c>
      <c r="L61" s="634">
        <v>23</v>
      </c>
      <c r="M61" s="635">
        <v>3177.4192740096069</v>
      </c>
    </row>
    <row r="62" spans="1:13" ht="14.4" customHeight="1" x14ac:dyDescent="0.3">
      <c r="A62" s="630" t="s">
        <v>565</v>
      </c>
      <c r="B62" s="631" t="s">
        <v>1791</v>
      </c>
      <c r="C62" s="631" t="s">
        <v>974</v>
      </c>
      <c r="D62" s="631" t="s">
        <v>1793</v>
      </c>
      <c r="E62" s="631" t="s">
        <v>1794</v>
      </c>
      <c r="F62" s="634"/>
      <c r="G62" s="634"/>
      <c r="H62" s="647">
        <v>0</v>
      </c>
      <c r="I62" s="634">
        <v>33</v>
      </c>
      <c r="J62" s="634">
        <v>2482.260015890819</v>
      </c>
      <c r="K62" s="647">
        <v>1</v>
      </c>
      <c r="L62" s="634">
        <v>33</v>
      </c>
      <c r="M62" s="635">
        <v>2482.260015890819</v>
      </c>
    </row>
    <row r="63" spans="1:13" ht="14.4" customHeight="1" x14ac:dyDescent="0.3">
      <c r="A63" s="630" t="s">
        <v>565</v>
      </c>
      <c r="B63" s="631" t="s">
        <v>1795</v>
      </c>
      <c r="C63" s="631" t="s">
        <v>978</v>
      </c>
      <c r="D63" s="631" t="s">
        <v>979</v>
      </c>
      <c r="E63" s="631" t="s">
        <v>980</v>
      </c>
      <c r="F63" s="634"/>
      <c r="G63" s="634"/>
      <c r="H63" s="647">
        <v>0</v>
      </c>
      <c r="I63" s="634">
        <v>1</v>
      </c>
      <c r="J63" s="634">
        <v>104.41997674398922</v>
      </c>
      <c r="K63" s="647">
        <v>1</v>
      </c>
      <c r="L63" s="634">
        <v>1</v>
      </c>
      <c r="M63" s="635">
        <v>104.41997674398922</v>
      </c>
    </row>
    <row r="64" spans="1:13" ht="14.4" customHeight="1" x14ac:dyDescent="0.3">
      <c r="A64" s="630" t="s">
        <v>565</v>
      </c>
      <c r="B64" s="631" t="s">
        <v>1795</v>
      </c>
      <c r="C64" s="631" t="s">
        <v>982</v>
      </c>
      <c r="D64" s="631" t="s">
        <v>986</v>
      </c>
      <c r="E64" s="631" t="s">
        <v>1796</v>
      </c>
      <c r="F64" s="634"/>
      <c r="G64" s="634"/>
      <c r="H64" s="647">
        <v>0</v>
      </c>
      <c r="I64" s="634">
        <v>4</v>
      </c>
      <c r="J64" s="634">
        <v>295.99982197485559</v>
      </c>
      <c r="K64" s="647">
        <v>1</v>
      </c>
      <c r="L64" s="634">
        <v>4</v>
      </c>
      <c r="M64" s="635">
        <v>295.99982197485559</v>
      </c>
    </row>
    <row r="65" spans="1:13" ht="14.4" customHeight="1" x14ac:dyDescent="0.3">
      <c r="A65" s="630" t="s">
        <v>565</v>
      </c>
      <c r="B65" s="631" t="s">
        <v>1795</v>
      </c>
      <c r="C65" s="631" t="s">
        <v>955</v>
      </c>
      <c r="D65" s="631" t="s">
        <v>986</v>
      </c>
      <c r="E65" s="631" t="s">
        <v>1797</v>
      </c>
      <c r="F65" s="634"/>
      <c r="G65" s="634"/>
      <c r="H65" s="647">
        <v>0</v>
      </c>
      <c r="I65" s="634">
        <v>62</v>
      </c>
      <c r="J65" s="634">
        <v>5493.2003351440198</v>
      </c>
      <c r="K65" s="647">
        <v>1</v>
      </c>
      <c r="L65" s="634">
        <v>62</v>
      </c>
      <c r="M65" s="635">
        <v>5493.2003351440198</v>
      </c>
    </row>
    <row r="66" spans="1:13" ht="14.4" customHeight="1" x14ac:dyDescent="0.3">
      <c r="A66" s="630" t="s">
        <v>565</v>
      </c>
      <c r="B66" s="631" t="s">
        <v>1795</v>
      </c>
      <c r="C66" s="631" t="s">
        <v>985</v>
      </c>
      <c r="D66" s="631" t="s">
        <v>986</v>
      </c>
      <c r="E66" s="631" t="s">
        <v>987</v>
      </c>
      <c r="F66" s="634"/>
      <c r="G66" s="634"/>
      <c r="H66" s="647">
        <v>0</v>
      </c>
      <c r="I66" s="634">
        <v>18</v>
      </c>
      <c r="J66" s="634">
        <v>1076.22</v>
      </c>
      <c r="K66" s="647">
        <v>1</v>
      </c>
      <c r="L66" s="634">
        <v>18</v>
      </c>
      <c r="M66" s="635">
        <v>1076.22</v>
      </c>
    </row>
    <row r="67" spans="1:13" ht="14.4" customHeight="1" x14ac:dyDescent="0.3">
      <c r="A67" s="630" t="s">
        <v>565</v>
      </c>
      <c r="B67" s="631" t="s">
        <v>1826</v>
      </c>
      <c r="C67" s="631" t="s">
        <v>1171</v>
      </c>
      <c r="D67" s="631" t="s">
        <v>1172</v>
      </c>
      <c r="E67" s="631" t="s">
        <v>1827</v>
      </c>
      <c r="F67" s="634"/>
      <c r="G67" s="634"/>
      <c r="H67" s="647">
        <v>0</v>
      </c>
      <c r="I67" s="634">
        <v>5</v>
      </c>
      <c r="J67" s="634">
        <v>272.14999999999998</v>
      </c>
      <c r="K67" s="647">
        <v>1</v>
      </c>
      <c r="L67" s="634">
        <v>5</v>
      </c>
      <c r="M67" s="635">
        <v>272.14999999999998</v>
      </c>
    </row>
    <row r="68" spans="1:13" ht="14.4" customHeight="1" x14ac:dyDescent="0.3">
      <c r="A68" s="630" t="s">
        <v>565</v>
      </c>
      <c r="B68" s="631" t="s">
        <v>1828</v>
      </c>
      <c r="C68" s="631" t="s">
        <v>1159</v>
      </c>
      <c r="D68" s="631" t="s">
        <v>1160</v>
      </c>
      <c r="E68" s="631" t="s">
        <v>1829</v>
      </c>
      <c r="F68" s="634"/>
      <c r="G68" s="634"/>
      <c r="H68" s="647">
        <v>0</v>
      </c>
      <c r="I68" s="634">
        <v>1</v>
      </c>
      <c r="J68" s="634">
        <v>59.05</v>
      </c>
      <c r="K68" s="647">
        <v>1</v>
      </c>
      <c r="L68" s="634">
        <v>1</v>
      </c>
      <c r="M68" s="635">
        <v>59.05</v>
      </c>
    </row>
    <row r="69" spans="1:13" ht="14.4" customHeight="1" x14ac:dyDescent="0.3">
      <c r="A69" s="630" t="s">
        <v>565</v>
      </c>
      <c r="B69" s="631" t="s">
        <v>1799</v>
      </c>
      <c r="C69" s="631" t="s">
        <v>909</v>
      </c>
      <c r="D69" s="631" t="s">
        <v>586</v>
      </c>
      <c r="E69" s="631" t="s">
        <v>1800</v>
      </c>
      <c r="F69" s="634"/>
      <c r="G69" s="634"/>
      <c r="H69" s="647">
        <v>0</v>
      </c>
      <c r="I69" s="634">
        <v>12</v>
      </c>
      <c r="J69" s="634">
        <v>847.31748983439888</v>
      </c>
      <c r="K69" s="647">
        <v>1</v>
      </c>
      <c r="L69" s="634">
        <v>12</v>
      </c>
      <c r="M69" s="635">
        <v>847.31748983439888</v>
      </c>
    </row>
    <row r="70" spans="1:13" ht="14.4" customHeight="1" x14ac:dyDescent="0.3">
      <c r="A70" s="630" t="s">
        <v>565</v>
      </c>
      <c r="B70" s="631" t="s">
        <v>1799</v>
      </c>
      <c r="C70" s="631" t="s">
        <v>845</v>
      </c>
      <c r="D70" s="631" t="s">
        <v>586</v>
      </c>
      <c r="E70" s="631" t="s">
        <v>587</v>
      </c>
      <c r="F70" s="634"/>
      <c r="G70" s="634"/>
      <c r="H70" s="647">
        <v>0</v>
      </c>
      <c r="I70" s="634">
        <v>4</v>
      </c>
      <c r="J70" s="634">
        <v>520.31960408034843</v>
      </c>
      <c r="K70" s="647">
        <v>1</v>
      </c>
      <c r="L70" s="634">
        <v>4</v>
      </c>
      <c r="M70" s="635">
        <v>520.31960408034843</v>
      </c>
    </row>
    <row r="71" spans="1:13" ht="14.4" customHeight="1" x14ac:dyDescent="0.3">
      <c r="A71" s="630" t="s">
        <v>565</v>
      </c>
      <c r="B71" s="631" t="s">
        <v>1801</v>
      </c>
      <c r="C71" s="631" t="s">
        <v>1131</v>
      </c>
      <c r="D71" s="631" t="s">
        <v>1132</v>
      </c>
      <c r="E71" s="631" t="s">
        <v>1133</v>
      </c>
      <c r="F71" s="634"/>
      <c r="G71" s="634"/>
      <c r="H71" s="647">
        <v>0</v>
      </c>
      <c r="I71" s="634">
        <v>1</v>
      </c>
      <c r="J71" s="634">
        <v>40.269916531047201</v>
      </c>
      <c r="K71" s="647">
        <v>1</v>
      </c>
      <c r="L71" s="634">
        <v>1</v>
      </c>
      <c r="M71" s="635">
        <v>40.269916531047201</v>
      </c>
    </row>
    <row r="72" spans="1:13" ht="14.4" customHeight="1" x14ac:dyDescent="0.3">
      <c r="A72" s="630" t="s">
        <v>565</v>
      </c>
      <c r="B72" s="631" t="s">
        <v>1801</v>
      </c>
      <c r="C72" s="631" t="s">
        <v>1135</v>
      </c>
      <c r="D72" s="631" t="s">
        <v>1136</v>
      </c>
      <c r="E72" s="631" t="s">
        <v>1137</v>
      </c>
      <c r="F72" s="634"/>
      <c r="G72" s="634"/>
      <c r="H72" s="647">
        <v>0</v>
      </c>
      <c r="I72" s="634">
        <v>7</v>
      </c>
      <c r="J72" s="634">
        <v>429.51012779132509</v>
      </c>
      <c r="K72" s="647">
        <v>1</v>
      </c>
      <c r="L72" s="634">
        <v>7</v>
      </c>
      <c r="M72" s="635">
        <v>429.51012779132509</v>
      </c>
    </row>
    <row r="73" spans="1:13" ht="14.4" customHeight="1" x14ac:dyDescent="0.3">
      <c r="A73" s="630" t="s">
        <v>565</v>
      </c>
      <c r="B73" s="631" t="s">
        <v>1801</v>
      </c>
      <c r="C73" s="631" t="s">
        <v>858</v>
      </c>
      <c r="D73" s="631" t="s">
        <v>859</v>
      </c>
      <c r="E73" s="631" t="s">
        <v>860</v>
      </c>
      <c r="F73" s="634"/>
      <c r="G73" s="634"/>
      <c r="H73" s="647">
        <v>0</v>
      </c>
      <c r="I73" s="634">
        <v>1</v>
      </c>
      <c r="J73" s="634">
        <v>58.88</v>
      </c>
      <c r="K73" s="647">
        <v>1</v>
      </c>
      <c r="L73" s="634">
        <v>1</v>
      </c>
      <c r="M73" s="635">
        <v>58.88</v>
      </c>
    </row>
    <row r="74" spans="1:13" ht="14.4" customHeight="1" x14ac:dyDescent="0.3">
      <c r="A74" s="630" t="s">
        <v>565</v>
      </c>
      <c r="B74" s="631" t="s">
        <v>1801</v>
      </c>
      <c r="C74" s="631" t="s">
        <v>1147</v>
      </c>
      <c r="D74" s="631" t="s">
        <v>871</v>
      </c>
      <c r="E74" s="631" t="s">
        <v>1830</v>
      </c>
      <c r="F74" s="634"/>
      <c r="G74" s="634"/>
      <c r="H74" s="647">
        <v>0</v>
      </c>
      <c r="I74" s="634">
        <v>2</v>
      </c>
      <c r="J74" s="634">
        <v>68.800113664293491</v>
      </c>
      <c r="K74" s="647">
        <v>1</v>
      </c>
      <c r="L74" s="634">
        <v>2</v>
      </c>
      <c r="M74" s="635">
        <v>68.800113664293491</v>
      </c>
    </row>
    <row r="75" spans="1:13" ht="14.4" customHeight="1" x14ac:dyDescent="0.3">
      <c r="A75" s="630" t="s">
        <v>568</v>
      </c>
      <c r="B75" s="631" t="s">
        <v>1765</v>
      </c>
      <c r="C75" s="631" t="s">
        <v>890</v>
      </c>
      <c r="D75" s="631" t="s">
        <v>1766</v>
      </c>
      <c r="E75" s="631" t="s">
        <v>1767</v>
      </c>
      <c r="F75" s="634"/>
      <c r="G75" s="634"/>
      <c r="H75" s="647">
        <v>0</v>
      </c>
      <c r="I75" s="634">
        <v>4</v>
      </c>
      <c r="J75" s="634">
        <v>286.07862562592106</v>
      </c>
      <c r="K75" s="647">
        <v>1</v>
      </c>
      <c r="L75" s="634">
        <v>4</v>
      </c>
      <c r="M75" s="635">
        <v>286.07862562592106</v>
      </c>
    </row>
    <row r="76" spans="1:13" ht="14.4" customHeight="1" x14ac:dyDescent="0.3">
      <c r="A76" s="630" t="s">
        <v>568</v>
      </c>
      <c r="B76" s="631" t="s">
        <v>1768</v>
      </c>
      <c r="C76" s="631" t="s">
        <v>862</v>
      </c>
      <c r="D76" s="631" t="s">
        <v>863</v>
      </c>
      <c r="E76" s="631" t="s">
        <v>864</v>
      </c>
      <c r="F76" s="634"/>
      <c r="G76" s="634"/>
      <c r="H76" s="647">
        <v>0</v>
      </c>
      <c r="I76" s="634">
        <v>1</v>
      </c>
      <c r="J76" s="634">
        <v>113.30910227103412</v>
      </c>
      <c r="K76" s="647">
        <v>1</v>
      </c>
      <c r="L76" s="634">
        <v>1</v>
      </c>
      <c r="M76" s="635">
        <v>113.30910227103412</v>
      </c>
    </row>
    <row r="77" spans="1:13" ht="14.4" customHeight="1" x14ac:dyDescent="0.3">
      <c r="A77" s="630" t="s">
        <v>568</v>
      </c>
      <c r="B77" s="631" t="s">
        <v>1831</v>
      </c>
      <c r="C77" s="631" t="s">
        <v>1318</v>
      </c>
      <c r="D77" s="631" t="s">
        <v>1319</v>
      </c>
      <c r="E77" s="631" t="s">
        <v>1320</v>
      </c>
      <c r="F77" s="634"/>
      <c r="G77" s="634"/>
      <c r="H77" s="647">
        <v>0</v>
      </c>
      <c r="I77" s="634">
        <v>1</v>
      </c>
      <c r="J77" s="634">
        <v>472.4799999999999</v>
      </c>
      <c r="K77" s="647">
        <v>1</v>
      </c>
      <c r="L77" s="634">
        <v>1</v>
      </c>
      <c r="M77" s="635">
        <v>472.4799999999999</v>
      </c>
    </row>
    <row r="78" spans="1:13" ht="14.4" customHeight="1" x14ac:dyDescent="0.3">
      <c r="A78" s="630" t="s">
        <v>568</v>
      </c>
      <c r="B78" s="631" t="s">
        <v>1769</v>
      </c>
      <c r="C78" s="631" t="s">
        <v>916</v>
      </c>
      <c r="D78" s="631" t="s">
        <v>852</v>
      </c>
      <c r="E78" s="631" t="s">
        <v>917</v>
      </c>
      <c r="F78" s="634"/>
      <c r="G78" s="634"/>
      <c r="H78" s="647">
        <v>0</v>
      </c>
      <c r="I78" s="634">
        <v>4</v>
      </c>
      <c r="J78" s="634">
        <v>1425.9992282022297</v>
      </c>
      <c r="K78" s="647">
        <v>1</v>
      </c>
      <c r="L78" s="634">
        <v>4</v>
      </c>
      <c r="M78" s="635">
        <v>1425.9992282022297</v>
      </c>
    </row>
    <row r="79" spans="1:13" ht="14.4" customHeight="1" x14ac:dyDescent="0.3">
      <c r="A79" s="630" t="s">
        <v>568</v>
      </c>
      <c r="B79" s="631" t="s">
        <v>1769</v>
      </c>
      <c r="C79" s="631" t="s">
        <v>919</v>
      </c>
      <c r="D79" s="631" t="s">
        <v>852</v>
      </c>
      <c r="E79" s="631" t="s">
        <v>920</v>
      </c>
      <c r="F79" s="634"/>
      <c r="G79" s="634"/>
      <c r="H79" s="647">
        <v>0</v>
      </c>
      <c r="I79" s="634">
        <v>21</v>
      </c>
      <c r="J79" s="634">
        <v>8693.9992827591923</v>
      </c>
      <c r="K79" s="647">
        <v>1</v>
      </c>
      <c r="L79" s="634">
        <v>21</v>
      </c>
      <c r="M79" s="635">
        <v>8693.9992827591923</v>
      </c>
    </row>
    <row r="80" spans="1:13" ht="14.4" customHeight="1" x14ac:dyDescent="0.3">
      <c r="A80" s="630" t="s">
        <v>568</v>
      </c>
      <c r="B80" s="631" t="s">
        <v>1769</v>
      </c>
      <c r="C80" s="631" t="s">
        <v>851</v>
      </c>
      <c r="D80" s="631" t="s">
        <v>852</v>
      </c>
      <c r="E80" s="631" t="s">
        <v>853</v>
      </c>
      <c r="F80" s="634"/>
      <c r="G80" s="634"/>
      <c r="H80" s="647">
        <v>0</v>
      </c>
      <c r="I80" s="634">
        <v>26</v>
      </c>
      <c r="J80" s="634">
        <v>12797.18561555503</v>
      </c>
      <c r="K80" s="647">
        <v>1</v>
      </c>
      <c r="L80" s="634">
        <v>26</v>
      </c>
      <c r="M80" s="635">
        <v>12797.18561555503</v>
      </c>
    </row>
    <row r="81" spans="1:13" ht="14.4" customHeight="1" x14ac:dyDescent="0.3">
      <c r="A81" s="630" t="s">
        <v>568</v>
      </c>
      <c r="B81" s="631" t="s">
        <v>1769</v>
      </c>
      <c r="C81" s="631" t="s">
        <v>855</v>
      </c>
      <c r="D81" s="631" t="s">
        <v>852</v>
      </c>
      <c r="E81" s="631" t="s">
        <v>856</v>
      </c>
      <c r="F81" s="634"/>
      <c r="G81" s="634"/>
      <c r="H81" s="647">
        <v>0</v>
      </c>
      <c r="I81" s="634">
        <v>1</v>
      </c>
      <c r="J81" s="634">
        <v>942.99999999999955</v>
      </c>
      <c r="K81" s="647">
        <v>1</v>
      </c>
      <c r="L81" s="634">
        <v>1</v>
      </c>
      <c r="M81" s="635">
        <v>942.99999999999955</v>
      </c>
    </row>
    <row r="82" spans="1:13" ht="14.4" customHeight="1" x14ac:dyDescent="0.3">
      <c r="A82" s="630" t="s">
        <v>568</v>
      </c>
      <c r="B82" s="631" t="s">
        <v>1770</v>
      </c>
      <c r="C82" s="631" t="s">
        <v>1301</v>
      </c>
      <c r="D82" s="631" t="s">
        <v>1832</v>
      </c>
      <c r="E82" s="631" t="s">
        <v>1833</v>
      </c>
      <c r="F82" s="634"/>
      <c r="G82" s="634"/>
      <c r="H82" s="647">
        <v>0</v>
      </c>
      <c r="I82" s="634">
        <v>1</v>
      </c>
      <c r="J82" s="634">
        <v>110.41999999999997</v>
      </c>
      <c r="K82" s="647">
        <v>1</v>
      </c>
      <c r="L82" s="634">
        <v>1</v>
      </c>
      <c r="M82" s="635">
        <v>110.41999999999997</v>
      </c>
    </row>
    <row r="83" spans="1:13" ht="14.4" customHeight="1" x14ac:dyDescent="0.3">
      <c r="A83" s="630" t="s">
        <v>568</v>
      </c>
      <c r="B83" s="631" t="s">
        <v>1834</v>
      </c>
      <c r="C83" s="631" t="s">
        <v>1209</v>
      </c>
      <c r="D83" s="631" t="s">
        <v>1835</v>
      </c>
      <c r="E83" s="631" t="s">
        <v>1836</v>
      </c>
      <c r="F83" s="634">
        <v>1</v>
      </c>
      <c r="G83" s="634">
        <v>103.98009122470998</v>
      </c>
      <c r="H83" s="647">
        <v>1</v>
      </c>
      <c r="I83" s="634"/>
      <c r="J83" s="634"/>
      <c r="K83" s="647">
        <v>0</v>
      </c>
      <c r="L83" s="634">
        <v>1</v>
      </c>
      <c r="M83" s="635">
        <v>103.98009122470998</v>
      </c>
    </row>
    <row r="84" spans="1:13" ht="14.4" customHeight="1" x14ac:dyDescent="0.3">
      <c r="A84" s="630" t="s">
        <v>568</v>
      </c>
      <c r="B84" s="631" t="s">
        <v>1772</v>
      </c>
      <c r="C84" s="631" t="s">
        <v>1314</v>
      </c>
      <c r="D84" s="631" t="s">
        <v>1315</v>
      </c>
      <c r="E84" s="631" t="s">
        <v>1316</v>
      </c>
      <c r="F84" s="634"/>
      <c r="G84" s="634"/>
      <c r="H84" s="647">
        <v>0</v>
      </c>
      <c r="I84" s="634">
        <v>1</v>
      </c>
      <c r="J84" s="634">
        <v>26.110081261162421</v>
      </c>
      <c r="K84" s="647">
        <v>1</v>
      </c>
      <c r="L84" s="634">
        <v>1</v>
      </c>
      <c r="M84" s="635">
        <v>26.110081261162421</v>
      </c>
    </row>
    <row r="85" spans="1:13" ht="14.4" customHeight="1" x14ac:dyDescent="0.3">
      <c r="A85" s="630" t="s">
        <v>568</v>
      </c>
      <c r="B85" s="631" t="s">
        <v>1775</v>
      </c>
      <c r="C85" s="631" t="s">
        <v>1252</v>
      </c>
      <c r="D85" s="631" t="s">
        <v>1253</v>
      </c>
      <c r="E85" s="631" t="s">
        <v>1165</v>
      </c>
      <c r="F85" s="634"/>
      <c r="G85" s="634"/>
      <c r="H85" s="647">
        <v>0</v>
      </c>
      <c r="I85" s="634">
        <v>1</v>
      </c>
      <c r="J85" s="634">
        <v>64.650000000000006</v>
      </c>
      <c r="K85" s="647">
        <v>1</v>
      </c>
      <c r="L85" s="634">
        <v>1</v>
      </c>
      <c r="M85" s="635">
        <v>64.650000000000006</v>
      </c>
    </row>
    <row r="86" spans="1:13" ht="14.4" customHeight="1" x14ac:dyDescent="0.3">
      <c r="A86" s="630" t="s">
        <v>568</v>
      </c>
      <c r="B86" s="631" t="s">
        <v>1784</v>
      </c>
      <c r="C86" s="631" t="s">
        <v>951</v>
      </c>
      <c r="D86" s="631" t="s">
        <v>1785</v>
      </c>
      <c r="E86" s="631" t="s">
        <v>1786</v>
      </c>
      <c r="F86" s="634"/>
      <c r="G86" s="634"/>
      <c r="H86" s="647">
        <v>0</v>
      </c>
      <c r="I86" s="634">
        <v>2</v>
      </c>
      <c r="J86" s="634">
        <v>336.44999999999993</v>
      </c>
      <c r="K86" s="647">
        <v>1</v>
      </c>
      <c r="L86" s="634">
        <v>2</v>
      </c>
      <c r="M86" s="635">
        <v>336.44999999999993</v>
      </c>
    </row>
    <row r="87" spans="1:13" ht="14.4" customHeight="1" x14ac:dyDescent="0.3">
      <c r="A87" s="630" t="s">
        <v>568</v>
      </c>
      <c r="B87" s="631" t="s">
        <v>1784</v>
      </c>
      <c r="C87" s="631" t="s">
        <v>970</v>
      </c>
      <c r="D87" s="631" t="s">
        <v>1787</v>
      </c>
      <c r="E87" s="631" t="s">
        <v>1788</v>
      </c>
      <c r="F87" s="634"/>
      <c r="G87" s="634"/>
      <c r="H87" s="647">
        <v>0</v>
      </c>
      <c r="I87" s="634">
        <v>75.2</v>
      </c>
      <c r="J87" s="634">
        <v>6918.3981224954578</v>
      </c>
      <c r="K87" s="647">
        <v>1</v>
      </c>
      <c r="L87" s="634">
        <v>75.2</v>
      </c>
      <c r="M87" s="635">
        <v>6918.3981224954578</v>
      </c>
    </row>
    <row r="88" spans="1:13" ht="14.4" customHeight="1" x14ac:dyDescent="0.3">
      <c r="A88" s="630" t="s">
        <v>568</v>
      </c>
      <c r="B88" s="631" t="s">
        <v>1791</v>
      </c>
      <c r="C88" s="631" t="s">
        <v>959</v>
      </c>
      <c r="D88" s="631" t="s">
        <v>960</v>
      </c>
      <c r="E88" s="631" t="s">
        <v>1792</v>
      </c>
      <c r="F88" s="634"/>
      <c r="G88" s="634"/>
      <c r="H88" s="647">
        <v>0</v>
      </c>
      <c r="I88" s="634">
        <v>1</v>
      </c>
      <c r="J88" s="634">
        <v>138.08999999999995</v>
      </c>
      <c r="K88" s="647">
        <v>1</v>
      </c>
      <c r="L88" s="634">
        <v>1</v>
      </c>
      <c r="M88" s="635">
        <v>138.08999999999995</v>
      </c>
    </row>
    <row r="89" spans="1:13" ht="14.4" customHeight="1" x14ac:dyDescent="0.3">
      <c r="A89" s="630" t="s">
        <v>568</v>
      </c>
      <c r="B89" s="631" t="s">
        <v>1791</v>
      </c>
      <c r="C89" s="631" t="s">
        <v>974</v>
      </c>
      <c r="D89" s="631" t="s">
        <v>1793</v>
      </c>
      <c r="E89" s="631" t="s">
        <v>1794</v>
      </c>
      <c r="F89" s="634"/>
      <c r="G89" s="634"/>
      <c r="H89" s="647">
        <v>0</v>
      </c>
      <c r="I89" s="634">
        <v>507</v>
      </c>
      <c r="J89" s="634">
        <v>38138.223529303956</v>
      </c>
      <c r="K89" s="647">
        <v>1</v>
      </c>
      <c r="L89" s="634">
        <v>507</v>
      </c>
      <c r="M89" s="635">
        <v>38138.223529303956</v>
      </c>
    </row>
    <row r="90" spans="1:13" ht="14.4" customHeight="1" x14ac:dyDescent="0.3">
      <c r="A90" s="630" t="s">
        <v>568</v>
      </c>
      <c r="B90" s="631" t="s">
        <v>1795</v>
      </c>
      <c r="C90" s="631" t="s">
        <v>978</v>
      </c>
      <c r="D90" s="631" t="s">
        <v>979</v>
      </c>
      <c r="E90" s="631" t="s">
        <v>980</v>
      </c>
      <c r="F90" s="634"/>
      <c r="G90" s="634"/>
      <c r="H90" s="647">
        <v>0</v>
      </c>
      <c r="I90" s="634">
        <v>2</v>
      </c>
      <c r="J90" s="634">
        <v>208.83995348797799</v>
      </c>
      <c r="K90" s="647">
        <v>1</v>
      </c>
      <c r="L90" s="634">
        <v>2</v>
      </c>
      <c r="M90" s="635">
        <v>208.83995348797799</v>
      </c>
    </row>
    <row r="91" spans="1:13" ht="14.4" customHeight="1" x14ac:dyDescent="0.3">
      <c r="A91" s="630" t="s">
        <v>568</v>
      </c>
      <c r="B91" s="631" t="s">
        <v>1795</v>
      </c>
      <c r="C91" s="631" t="s">
        <v>982</v>
      </c>
      <c r="D91" s="631" t="s">
        <v>986</v>
      </c>
      <c r="E91" s="631" t="s">
        <v>1796</v>
      </c>
      <c r="F91" s="634"/>
      <c r="G91" s="634"/>
      <c r="H91" s="647">
        <v>0</v>
      </c>
      <c r="I91" s="634">
        <v>105</v>
      </c>
      <c r="J91" s="634">
        <v>7769.9999928153793</v>
      </c>
      <c r="K91" s="647">
        <v>1</v>
      </c>
      <c r="L91" s="634">
        <v>105</v>
      </c>
      <c r="M91" s="635">
        <v>7769.9999928153793</v>
      </c>
    </row>
    <row r="92" spans="1:13" ht="14.4" customHeight="1" x14ac:dyDescent="0.3">
      <c r="A92" s="630" t="s">
        <v>568</v>
      </c>
      <c r="B92" s="631" t="s">
        <v>1795</v>
      </c>
      <c r="C92" s="631" t="s">
        <v>955</v>
      </c>
      <c r="D92" s="631" t="s">
        <v>986</v>
      </c>
      <c r="E92" s="631" t="s">
        <v>1797</v>
      </c>
      <c r="F92" s="634"/>
      <c r="G92" s="634"/>
      <c r="H92" s="647">
        <v>0</v>
      </c>
      <c r="I92" s="634">
        <v>149</v>
      </c>
      <c r="J92" s="634">
        <v>13201.39895134399</v>
      </c>
      <c r="K92" s="647">
        <v>1</v>
      </c>
      <c r="L92" s="634">
        <v>149</v>
      </c>
      <c r="M92" s="635">
        <v>13201.39895134399</v>
      </c>
    </row>
    <row r="93" spans="1:13" ht="14.4" customHeight="1" x14ac:dyDescent="0.3">
      <c r="A93" s="630" t="s">
        <v>568</v>
      </c>
      <c r="B93" s="631" t="s">
        <v>1795</v>
      </c>
      <c r="C93" s="631" t="s">
        <v>985</v>
      </c>
      <c r="D93" s="631" t="s">
        <v>986</v>
      </c>
      <c r="E93" s="631" t="s">
        <v>987</v>
      </c>
      <c r="F93" s="634"/>
      <c r="G93" s="634"/>
      <c r="H93" s="647">
        <v>0</v>
      </c>
      <c r="I93" s="634">
        <v>81</v>
      </c>
      <c r="J93" s="634">
        <v>4842.99</v>
      </c>
      <c r="K93" s="647">
        <v>1</v>
      </c>
      <c r="L93" s="634">
        <v>81</v>
      </c>
      <c r="M93" s="635">
        <v>4842.99</v>
      </c>
    </row>
    <row r="94" spans="1:13" ht="14.4" customHeight="1" x14ac:dyDescent="0.3">
      <c r="A94" s="630" t="s">
        <v>568</v>
      </c>
      <c r="B94" s="631" t="s">
        <v>1798</v>
      </c>
      <c r="C94" s="631" t="s">
        <v>963</v>
      </c>
      <c r="D94" s="631" t="s">
        <v>964</v>
      </c>
      <c r="E94" s="631" t="s">
        <v>1792</v>
      </c>
      <c r="F94" s="634"/>
      <c r="G94" s="634"/>
      <c r="H94" s="647">
        <v>0</v>
      </c>
      <c r="I94" s="634">
        <v>6</v>
      </c>
      <c r="J94" s="634">
        <v>344.21995803949955</v>
      </c>
      <c r="K94" s="647">
        <v>1</v>
      </c>
      <c r="L94" s="634">
        <v>6</v>
      </c>
      <c r="M94" s="635">
        <v>344.21995803949955</v>
      </c>
    </row>
    <row r="95" spans="1:13" ht="14.4" customHeight="1" x14ac:dyDescent="0.3">
      <c r="A95" s="630" t="s">
        <v>568</v>
      </c>
      <c r="B95" s="631" t="s">
        <v>1798</v>
      </c>
      <c r="C95" s="631" t="s">
        <v>1357</v>
      </c>
      <c r="D95" s="631" t="s">
        <v>1837</v>
      </c>
      <c r="E95" s="631" t="s">
        <v>1827</v>
      </c>
      <c r="F95" s="634"/>
      <c r="G95" s="634"/>
      <c r="H95" s="647">
        <v>0</v>
      </c>
      <c r="I95" s="634">
        <v>12</v>
      </c>
      <c r="J95" s="634">
        <v>896.39998000608125</v>
      </c>
      <c r="K95" s="647">
        <v>1</v>
      </c>
      <c r="L95" s="634">
        <v>12</v>
      </c>
      <c r="M95" s="635">
        <v>896.39998000608125</v>
      </c>
    </row>
    <row r="96" spans="1:13" ht="14.4" customHeight="1" x14ac:dyDescent="0.3">
      <c r="A96" s="630" t="s">
        <v>568</v>
      </c>
      <c r="B96" s="631" t="s">
        <v>1838</v>
      </c>
      <c r="C96" s="631" t="s">
        <v>1344</v>
      </c>
      <c r="D96" s="631" t="s">
        <v>1839</v>
      </c>
      <c r="E96" s="631" t="s">
        <v>1840</v>
      </c>
      <c r="F96" s="634"/>
      <c r="G96" s="634"/>
      <c r="H96" s="647">
        <v>0</v>
      </c>
      <c r="I96" s="634">
        <v>26</v>
      </c>
      <c r="J96" s="634">
        <v>2108.6</v>
      </c>
      <c r="K96" s="647">
        <v>1</v>
      </c>
      <c r="L96" s="634">
        <v>26</v>
      </c>
      <c r="M96" s="635">
        <v>2108.6</v>
      </c>
    </row>
    <row r="97" spans="1:13" ht="14.4" customHeight="1" x14ac:dyDescent="0.3">
      <c r="A97" s="630" t="s">
        <v>568</v>
      </c>
      <c r="B97" s="631" t="s">
        <v>1841</v>
      </c>
      <c r="C97" s="631" t="s">
        <v>1360</v>
      </c>
      <c r="D97" s="631" t="s">
        <v>1842</v>
      </c>
      <c r="E97" s="631" t="s">
        <v>1843</v>
      </c>
      <c r="F97" s="634"/>
      <c r="G97" s="634"/>
      <c r="H97" s="647">
        <v>0</v>
      </c>
      <c r="I97" s="634">
        <v>1</v>
      </c>
      <c r="J97" s="634">
        <v>887.27</v>
      </c>
      <c r="K97" s="647">
        <v>1</v>
      </c>
      <c r="L97" s="634">
        <v>1</v>
      </c>
      <c r="M97" s="635">
        <v>887.27</v>
      </c>
    </row>
    <row r="98" spans="1:13" ht="14.4" customHeight="1" x14ac:dyDescent="0.3">
      <c r="A98" s="630" t="s">
        <v>568</v>
      </c>
      <c r="B98" s="631" t="s">
        <v>1844</v>
      </c>
      <c r="C98" s="631" t="s">
        <v>1376</v>
      </c>
      <c r="D98" s="631" t="s">
        <v>1377</v>
      </c>
      <c r="E98" s="631" t="s">
        <v>1845</v>
      </c>
      <c r="F98" s="634"/>
      <c r="G98" s="634"/>
      <c r="H98" s="647">
        <v>0</v>
      </c>
      <c r="I98" s="634">
        <v>1</v>
      </c>
      <c r="J98" s="634">
        <v>1834.9099999999999</v>
      </c>
      <c r="K98" s="647">
        <v>1</v>
      </c>
      <c r="L98" s="634">
        <v>1</v>
      </c>
      <c r="M98" s="635">
        <v>1834.9099999999999</v>
      </c>
    </row>
    <row r="99" spans="1:13" ht="14.4" customHeight="1" x14ac:dyDescent="0.3">
      <c r="A99" s="630" t="s">
        <v>568</v>
      </c>
      <c r="B99" s="631" t="s">
        <v>1799</v>
      </c>
      <c r="C99" s="631" t="s">
        <v>845</v>
      </c>
      <c r="D99" s="631" t="s">
        <v>586</v>
      </c>
      <c r="E99" s="631" t="s">
        <v>587</v>
      </c>
      <c r="F99" s="634"/>
      <c r="G99" s="634"/>
      <c r="H99" s="647">
        <v>0</v>
      </c>
      <c r="I99" s="634">
        <v>4</v>
      </c>
      <c r="J99" s="634">
        <v>466.15999999999997</v>
      </c>
      <c r="K99" s="647">
        <v>1</v>
      </c>
      <c r="L99" s="634">
        <v>4</v>
      </c>
      <c r="M99" s="635">
        <v>466.15999999999997</v>
      </c>
    </row>
    <row r="100" spans="1:13" ht="14.4" customHeight="1" x14ac:dyDescent="0.3">
      <c r="A100" s="630" t="s">
        <v>568</v>
      </c>
      <c r="B100" s="631" t="s">
        <v>1801</v>
      </c>
      <c r="C100" s="631" t="s">
        <v>1131</v>
      </c>
      <c r="D100" s="631" t="s">
        <v>1132</v>
      </c>
      <c r="E100" s="631" t="s">
        <v>1133</v>
      </c>
      <c r="F100" s="634"/>
      <c r="G100" s="634"/>
      <c r="H100" s="647">
        <v>0</v>
      </c>
      <c r="I100" s="634">
        <v>8</v>
      </c>
      <c r="J100" s="634">
        <v>322.55984446079765</v>
      </c>
      <c r="K100" s="647">
        <v>1</v>
      </c>
      <c r="L100" s="634">
        <v>8</v>
      </c>
      <c r="M100" s="635">
        <v>322.55984446079765</v>
      </c>
    </row>
    <row r="101" spans="1:13" ht="14.4" customHeight="1" x14ac:dyDescent="0.3">
      <c r="A101" s="630" t="s">
        <v>568</v>
      </c>
      <c r="B101" s="631" t="s">
        <v>1801</v>
      </c>
      <c r="C101" s="631" t="s">
        <v>1135</v>
      </c>
      <c r="D101" s="631" t="s">
        <v>1136</v>
      </c>
      <c r="E101" s="631" t="s">
        <v>1137</v>
      </c>
      <c r="F101" s="634"/>
      <c r="G101" s="634"/>
      <c r="H101" s="647">
        <v>0</v>
      </c>
      <c r="I101" s="634">
        <v>4</v>
      </c>
      <c r="J101" s="634">
        <v>245.88</v>
      </c>
      <c r="K101" s="647">
        <v>1</v>
      </c>
      <c r="L101" s="634">
        <v>4</v>
      </c>
      <c r="M101" s="635">
        <v>245.88</v>
      </c>
    </row>
    <row r="102" spans="1:13" ht="14.4" customHeight="1" x14ac:dyDescent="0.3">
      <c r="A102" s="630" t="s">
        <v>568</v>
      </c>
      <c r="B102" s="631" t="s">
        <v>1801</v>
      </c>
      <c r="C102" s="631" t="s">
        <v>858</v>
      </c>
      <c r="D102" s="631" t="s">
        <v>859</v>
      </c>
      <c r="E102" s="631" t="s">
        <v>860</v>
      </c>
      <c r="F102" s="634"/>
      <c r="G102" s="634"/>
      <c r="H102" s="647">
        <v>0</v>
      </c>
      <c r="I102" s="634">
        <v>2</v>
      </c>
      <c r="J102" s="634">
        <v>117.5383164727333</v>
      </c>
      <c r="K102" s="647">
        <v>1</v>
      </c>
      <c r="L102" s="634">
        <v>2</v>
      </c>
      <c r="M102" s="635">
        <v>117.5383164727333</v>
      </c>
    </row>
    <row r="103" spans="1:13" ht="14.4" customHeight="1" x14ac:dyDescent="0.3">
      <c r="A103" s="630" t="s">
        <v>568</v>
      </c>
      <c r="B103" s="631" t="s">
        <v>1801</v>
      </c>
      <c r="C103" s="631" t="s">
        <v>1305</v>
      </c>
      <c r="D103" s="631" t="s">
        <v>871</v>
      </c>
      <c r="E103" s="631" t="s">
        <v>1846</v>
      </c>
      <c r="F103" s="634"/>
      <c r="G103" s="634"/>
      <c r="H103" s="647">
        <v>0</v>
      </c>
      <c r="I103" s="634">
        <v>2</v>
      </c>
      <c r="J103" s="634">
        <v>245.93980852985402</v>
      </c>
      <c r="K103" s="647">
        <v>1</v>
      </c>
      <c r="L103" s="634">
        <v>2</v>
      </c>
      <c r="M103" s="635">
        <v>245.93980852985402</v>
      </c>
    </row>
    <row r="104" spans="1:13" ht="14.4" customHeight="1" x14ac:dyDescent="0.3">
      <c r="A104" s="630" t="s">
        <v>568</v>
      </c>
      <c r="B104" s="631" t="s">
        <v>1803</v>
      </c>
      <c r="C104" s="631" t="s">
        <v>878</v>
      </c>
      <c r="D104" s="631" t="s">
        <v>1804</v>
      </c>
      <c r="E104" s="631" t="s">
        <v>1805</v>
      </c>
      <c r="F104" s="634"/>
      <c r="G104" s="634"/>
      <c r="H104" s="647">
        <v>0</v>
      </c>
      <c r="I104" s="634">
        <v>1</v>
      </c>
      <c r="J104" s="634">
        <v>337.8</v>
      </c>
      <c r="K104" s="647">
        <v>1</v>
      </c>
      <c r="L104" s="634">
        <v>1</v>
      </c>
      <c r="M104" s="635">
        <v>337.8</v>
      </c>
    </row>
    <row r="105" spans="1:13" ht="14.4" customHeight="1" x14ac:dyDescent="0.3">
      <c r="A105" s="630" t="s">
        <v>568</v>
      </c>
      <c r="B105" s="631" t="s">
        <v>1806</v>
      </c>
      <c r="C105" s="631" t="s">
        <v>1322</v>
      </c>
      <c r="D105" s="631" t="s">
        <v>1847</v>
      </c>
      <c r="E105" s="631" t="s">
        <v>1848</v>
      </c>
      <c r="F105" s="634"/>
      <c r="G105" s="634"/>
      <c r="H105" s="647">
        <v>0</v>
      </c>
      <c r="I105" s="634">
        <v>1</v>
      </c>
      <c r="J105" s="634">
        <v>62.010000000000019</v>
      </c>
      <c r="K105" s="647">
        <v>1</v>
      </c>
      <c r="L105" s="634">
        <v>1</v>
      </c>
      <c r="M105" s="635">
        <v>62.010000000000019</v>
      </c>
    </row>
    <row r="106" spans="1:13" ht="14.4" customHeight="1" x14ac:dyDescent="0.3">
      <c r="A106" s="630" t="s">
        <v>568</v>
      </c>
      <c r="B106" s="631" t="s">
        <v>1849</v>
      </c>
      <c r="C106" s="631" t="s">
        <v>1310</v>
      </c>
      <c r="D106" s="631" t="s">
        <v>1311</v>
      </c>
      <c r="E106" s="631" t="s">
        <v>1312</v>
      </c>
      <c r="F106" s="634"/>
      <c r="G106" s="634"/>
      <c r="H106" s="647">
        <v>0</v>
      </c>
      <c r="I106" s="634">
        <v>1</v>
      </c>
      <c r="J106" s="634">
        <v>122.03</v>
      </c>
      <c r="K106" s="647">
        <v>1</v>
      </c>
      <c r="L106" s="634">
        <v>1</v>
      </c>
      <c r="M106" s="635">
        <v>122.03</v>
      </c>
    </row>
    <row r="107" spans="1:13" ht="14.4" customHeight="1" x14ac:dyDescent="0.3">
      <c r="A107" s="630" t="s">
        <v>568</v>
      </c>
      <c r="B107" s="631" t="s">
        <v>1850</v>
      </c>
      <c r="C107" s="631" t="s">
        <v>1308</v>
      </c>
      <c r="D107" s="631" t="s">
        <v>1309</v>
      </c>
      <c r="E107" s="631" t="s">
        <v>1141</v>
      </c>
      <c r="F107" s="634"/>
      <c r="G107" s="634"/>
      <c r="H107" s="647">
        <v>0</v>
      </c>
      <c r="I107" s="634">
        <v>1</v>
      </c>
      <c r="J107" s="634">
        <v>108.91968572293338</v>
      </c>
      <c r="K107" s="647">
        <v>1</v>
      </c>
      <c r="L107" s="634">
        <v>1</v>
      </c>
      <c r="M107" s="635">
        <v>108.91968572293338</v>
      </c>
    </row>
    <row r="108" spans="1:13" ht="14.4" customHeight="1" x14ac:dyDescent="0.3">
      <c r="A108" s="630" t="s">
        <v>571</v>
      </c>
      <c r="B108" s="631" t="s">
        <v>1820</v>
      </c>
      <c r="C108" s="631" t="s">
        <v>1405</v>
      </c>
      <c r="D108" s="631" t="s">
        <v>1821</v>
      </c>
      <c r="E108" s="631" t="s">
        <v>1851</v>
      </c>
      <c r="F108" s="634"/>
      <c r="G108" s="634"/>
      <c r="H108" s="647">
        <v>0</v>
      </c>
      <c r="I108" s="634">
        <v>169</v>
      </c>
      <c r="J108" s="634">
        <v>18781.515011432039</v>
      </c>
      <c r="K108" s="647">
        <v>1</v>
      </c>
      <c r="L108" s="634">
        <v>169</v>
      </c>
      <c r="M108" s="635">
        <v>18781.515011432039</v>
      </c>
    </row>
    <row r="109" spans="1:13" ht="14.4" customHeight="1" x14ac:dyDescent="0.3">
      <c r="A109" s="630" t="s">
        <v>574</v>
      </c>
      <c r="B109" s="631" t="s">
        <v>1765</v>
      </c>
      <c r="C109" s="631" t="s">
        <v>890</v>
      </c>
      <c r="D109" s="631" t="s">
        <v>1766</v>
      </c>
      <c r="E109" s="631" t="s">
        <v>1767</v>
      </c>
      <c r="F109" s="634"/>
      <c r="G109" s="634"/>
      <c r="H109" s="647">
        <v>0</v>
      </c>
      <c r="I109" s="634">
        <v>4</v>
      </c>
      <c r="J109" s="634">
        <v>286.08358537381395</v>
      </c>
      <c r="K109" s="647">
        <v>1</v>
      </c>
      <c r="L109" s="634">
        <v>4</v>
      </c>
      <c r="M109" s="635">
        <v>286.08358537381395</v>
      </c>
    </row>
    <row r="110" spans="1:13" ht="14.4" customHeight="1" x14ac:dyDescent="0.3">
      <c r="A110" s="630" t="s">
        <v>574</v>
      </c>
      <c r="B110" s="631" t="s">
        <v>1813</v>
      </c>
      <c r="C110" s="631" t="s">
        <v>1612</v>
      </c>
      <c r="D110" s="631" t="s">
        <v>1613</v>
      </c>
      <c r="E110" s="631" t="s">
        <v>1614</v>
      </c>
      <c r="F110" s="634"/>
      <c r="G110" s="634"/>
      <c r="H110" s="647">
        <v>0</v>
      </c>
      <c r="I110" s="634">
        <v>50</v>
      </c>
      <c r="J110" s="634">
        <v>3545.5</v>
      </c>
      <c r="K110" s="647">
        <v>1</v>
      </c>
      <c r="L110" s="634">
        <v>50</v>
      </c>
      <c r="M110" s="635">
        <v>3545.5</v>
      </c>
    </row>
    <row r="111" spans="1:13" ht="14.4" customHeight="1" x14ac:dyDescent="0.3">
      <c r="A111" s="630" t="s">
        <v>574</v>
      </c>
      <c r="B111" s="631" t="s">
        <v>1852</v>
      </c>
      <c r="C111" s="631" t="s">
        <v>1619</v>
      </c>
      <c r="D111" s="631" t="s">
        <v>1620</v>
      </c>
      <c r="E111" s="631" t="s">
        <v>1621</v>
      </c>
      <c r="F111" s="634"/>
      <c r="G111" s="634"/>
      <c r="H111" s="647">
        <v>0</v>
      </c>
      <c r="I111" s="634">
        <v>3</v>
      </c>
      <c r="J111" s="634">
        <v>1141.56</v>
      </c>
      <c r="K111" s="647">
        <v>1</v>
      </c>
      <c r="L111" s="634">
        <v>3</v>
      </c>
      <c r="M111" s="635">
        <v>1141.56</v>
      </c>
    </row>
    <row r="112" spans="1:13" ht="14.4" customHeight="1" x14ac:dyDescent="0.3">
      <c r="A112" s="630" t="s">
        <v>574</v>
      </c>
      <c r="B112" s="631" t="s">
        <v>1768</v>
      </c>
      <c r="C112" s="631" t="s">
        <v>862</v>
      </c>
      <c r="D112" s="631" t="s">
        <v>863</v>
      </c>
      <c r="E112" s="631" t="s">
        <v>864</v>
      </c>
      <c r="F112" s="634"/>
      <c r="G112" s="634"/>
      <c r="H112" s="647">
        <v>0</v>
      </c>
      <c r="I112" s="634">
        <v>4</v>
      </c>
      <c r="J112" s="634">
        <v>466.59999999999991</v>
      </c>
      <c r="K112" s="647">
        <v>1</v>
      </c>
      <c r="L112" s="634">
        <v>4</v>
      </c>
      <c r="M112" s="635">
        <v>466.59999999999991</v>
      </c>
    </row>
    <row r="113" spans="1:13" ht="14.4" customHeight="1" x14ac:dyDescent="0.3">
      <c r="A113" s="630" t="s">
        <v>574</v>
      </c>
      <c r="B113" s="631" t="s">
        <v>1831</v>
      </c>
      <c r="C113" s="631" t="s">
        <v>1318</v>
      </c>
      <c r="D113" s="631" t="s">
        <v>1319</v>
      </c>
      <c r="E113" s="631" t="s">
        <v>1320</v>
      </c>
      <c r="F113" s="634"/>
      <c r="G113" s="634"/>
      <c r="H113" s="647">
        <v>0</v>
      </c>
      <c r="I113" s="634">
        <v>5</v>
      </c>
      <c r="J113" s="634">
        <v>2362.3990246744879</v>
      </c>
      <c r="K113" s="647">
        <v>1</v>
      </c>
      <c r="L113" s="634">
        <v>5</v>
      </c>
      <c r="M113" s="635">
        <v>2362.3990246744879</v>
      </c>
    </row>
    <row r="114" spans="1:13" ht="14.4" customHeight="1" x14ac:dyDescent="0.3">
      <c r="A114" s="630" t="s">
        <v>574</v>
      </c>
      <c r="B114" s="631" t="s">
        <v>1853</v>
      </c>
      <c r="C114" s="631" t="s">
        <v>1630</v>
      </c>
      <c r="D114" s="631" t="s">
        <v>1631</v>
      </c>
      <c r="E114" s="631" t="s">
        <v>1632</v>
      </c>
      <c r="F114" s="634">
        <v>1</v>
      </c>
      <c r="G114" s="634">
        <v>102.75</v>
      </c>
      <c r="H114" s="647">
        <v>1</v>
      </c>
      <c r="I114" s="634"/>
      <c r="J114" s="634"/>
      <c r="K114" s="647">
        <v>0</v>
      </c>
      <c r="L114" s="634">
        <v>1</v>
      </c>
      <c r="M114" s="635">
        <v>102.75</v>
      </c>
    </row>
    <row r="115" spans="1:13" ht="14.4" customHeight="1" x14ac:dyDescent="0.3">
      <c r="A115" s="630" t="s">
        <v>574</v>
      </c>
      <c r="B115" s="631" t="s">
        <v>1853</v>
      </c>
      <c r="C115" s="631" t="s">
        <v>1597</v>
      </c>
      <c r="D115" s="631" t="s">
        <v>1598</v>
      </c>
      <c r="E115" s="631" t="s">
        <v>1854</v>
      </c>
      <c r="F115" s="634"/>
      <c r="G115" s="634"/>
      <c r="H115" s="647">
        <v>0</v>
      </c>
      <c r="I115" s="634">
        <v>1</v>
      </c>
      <c r="J115" s="634">
        <v>51.570000000000022</v>
      </c>
      <c r="K115" s="647">
        <v>1</v>
      </c>
      <c r="L115" s="634">
        <v>1</v>
      </c>
      <c r="M115" s="635">
        <v>51.570000000000022</v>
      </c>
    </row>
    <row r="116" spans="1:13" ht="14.4" customHeight="1" x14ac:dyDescent="0.3">
      <c r="A116" s="630" t="s">
        <v>574</v>
      </c>
      <c r="B116" s="631" t="s">
        <v>1769</v>
      </c>
      <c r="C116" s="631" t="s">
        <v>916</v>
      </c>
      <c r="D116" s="631" t="s">
        <v>852</v>
      </c>
      <c r="E116" s="631" t="s">
        <v>917</v>
      </c>
      <c r="F116" s="634"/>
      <c r="G116" s="634"/>
      <c r="H116" s="647">
        <v>0</v>
      </c>
      <c r="I116" s="634">
        <v>2</v>
      </c>
      <c r="J116" s="634">
        <v>712.99717553281835</v>
      </c>
      <c r="K116" s="647">
        <v>1</v>
      </c>
      <c r="L116" s="634">
        <v>2</v>
      </c>
      <c r="M116" s="635">
        <v>712.99717553281835</v>
      </c>
    </row>
    <row r="117" spans="1:13" ht="14.4" customHeight="1" x14ac:dyDescent="0.3">
      <c r="A117" s="630" t="s">
        <v>574</v>
      </c>
      <c r="B117" s="631" t="s">
        <v>1769</v>
      </c>
      <c r="C117" s="631" t="s">
        <v>919</v>
      </c>
      <c r="D117" s="631" t="s">
        <v>852</v>
      </c>
      <c r="E117" s="631" t="s">
        <v>920</v>
      </c>
      <c r="F117" s="634"/>
      <c r="G117" s="634"/>
      <c r="H117" s="647">
        <v>0</v>
      </c>
      <c r="I117" s="634">
        <v>38</v>
      </c>
      <c r="J117" s="634">
        <v>15731.996897852734</v>
      </c>
      <c r="K117" s="647">
        <v>1</v>
      </c>
      <c r="L117" s="634">
        <v>38</v>
      </c>
      <c r="M117" s="635">
        <v>15731.996897852734</v>
      </c>
    </row>
    <row r="118" spans="1:13" ht="14.4" customHeight="1" x14ac:dyDescent="0.3">
      <c r="A118" s="630" t="s">
        <v>574</v>
      </c>
      <c r="B118" s="631" t="s">
        <v>1769</v>
      </c>
      <c r="C118" s="631" t="s">
        <v>851</v>
      </c>
      <c r="D118" s="631" t="s">
        <v>852</v>
      </c>
      <c r="E118" s="631" t="s">
        <v>853</v>
      </c>
      <c r="F118" s="634"/>
      <c r="G118" s="634"/>
      <c r="H118" s="647">
        <v>0</v>
      </c>
      <c r="I118" s="634">
        <v>6</v>
      </c>
      <c r="J118" s="634">
        <v>2953.1999999999994</v>
      </c>
      <c r="K118" s="647">
        <v>1</v>
      </c>
      <c r="L118" s="634">
        <v>6</v>
      </c>
      <c r="M118" s="635">
        <v>2953.1999999999994</v>
      </c>
    </row>
    <row r="119" spans="1:13" ht="14.4" customHeight="1" x14ac:dyDescent="0.3">
      <c r="A119" s="630" t="s">
        <v>574</v>
      </c>
      <c r="B119" s="631" t="s">
        <v>1769</v>
      </c>
      <c r="C119" s="631" t="s">
        <v>855</v>
      </c>
      <c r="D119" s="631" t="s">
        <v>852</v>
      </c>
      <c r="E119" s="631" t="s">
        <v>856</v>
      </c>
      <c r="F119" s="634"/>
      <c r="G119" s="634"/>
      <c r="H119" s="647">
        <v>0</v>
      </c>
      <c r="I119" s="634">
        <v>1</v>
      </c>
      <c r="J119" s="634">
        <v>942.99999999999977</v>
      </c>
      <c r="K119" s="647">
        <v>1</v>
      </c>
      <c r="L119" s="634">
        <v>1</v>
      </c>
      <c r="M119" s="635">
        <v>942.99999999999977</v>
      </c>
    </row>
    <row r="120" spans="1:13" ht="14.4" customHeight="1" x14ac:dyDescent="0.3">
      <c r="A120" s="630" t="s">
        <v>574</v>
      </c>
      <c r="B120" s="631" t="s">
        <v>1769</v>
      </c>
      <c r="C120" s="631" t="s">
        <v>1609</v>
      </c>
      <c r="D120" s="631" t="s">
        <v>875</v>
      </c>
      <c r="E120" s="631" t="s">
        <v>856</v>
      </c>
      <c r="F120" s="634"/>
      <c r="G120" s="634"/>
      <c r="H120" s="647">
        <v>0</v>
      </c>
      <c r="I120" s="634">
        <v>1</v>
      </c>
      <c r="J120" s="634">
        <v>1964</v>
      </c>
      <c r="K120" s="647">
        <v>1</v>
      </c>
      <c r="L120" s="634">
        <v>1</v>
      </c>
      <c r="M120" s="635">
        <v>1964</v>
      </c>
    </row>
    <row r="121" spans="1:13" ht="14.4" customHeight="1" x14ac:dyDescent="0.3">
      <c r="A121" s="630" t="s">
        <v>574</v>
      </c>
      <c r="B121" s="631" t="s">
        <v>1770</v>
      </c>
      <c r="C121" s="631" t="s">
        <v>1301</v>
      </c>
      <c r="D121" s="631" t="s">
        <v>1832</v>
      </c>
      <c r="E121" s="631" t="s">
        <v>1833</v>
      </c>
      <c r="F121" s="634"/>
      <c r="G121" s="634"/>
      <c r="H121" s="647">
        <v>0</v>
      </c>
      <c r="I121" s="634">
        <v>1</v>
      </c>
      <c r="J121" s="634">
        <v>110.199126910846</v>
      </c>
      <c r="K121" s="647">
        <v>1</v>
      </c>
      <c r="L121" s="634">
        <v>1</v>
      </c>
      <c r="M121" s="635">
        <v>110.199126910846</v>
      </c>
    </row>
    <row r="122" spans="1:13" ht="14.4" customHeight="1" x14ac:dyDescent="0.3">
      <c r="A122" s="630" t="s">
        <v>574</v>
      </c>
      <c r="B122" s="631" t="s">
        <v>1818</v>
      </c>
      <c r="C122" s="631" t="s">
        <v>1510</v>
      </c>
      <c r="D122" s="631" t="s">
        <v>1511</v>
      </c>
      <c r="E122" s="631" t="s">
        <v>1855</v>
      </c>
      <c r="F122" s="634"/>
      <c r="G122" s="634"/>
      <c r="H122" s="647">
        <v>0</v>
      </c>
      <c r="I122" s="634">
        <v>1</v>
      </c>
      <c r="J122" s="634">
        <v>79.93982913172843</v>
      </c>
      <c r="K122" s="647">
        <v>1</v>
      </c>
      <c r="L122" s="634">
        <v>1</v>
      </c>
      <c r="M122" s="635">
        <v>79.93982913172843</v>
      </c>
    </row>
    <row r="123" spans="1:13" ht="14.4" customHeight="1" x14ac:dyDescent="0.3">
      <c r="A123" s="630" t="s">
        <v>574</v>
      </c>
      <c r="B123" s="631" t="s">
        <v>1856</v>
      </c>
      <c r="C123" s="631" t="s">
        <v>1627</v>
      </c>
      <c r="D123" s="631" t="s">
        <v>1628</v>
      </c>
      <c r="E123" s="631" t="s">
        <v>1629</v>
      </c>
      <c r="F123" s="634"/>
      <c r="G123" s="634"/>
      <c r="H123" s="647">
        <v>0</v>
      </c>
      <c r="I123" s="634">
        <v>1</v>
      </c>
      <c r="J123" s="634">
        <v>127.48000000000003</v>
      </c>
      <c r="K123" s="647">
        <v>1</v>
      </c>
      <c r="L123" s="634">
        <v>1</v>
      </c>
      <c r="M123" s="635">
        <v>127.48000000000003</v>
      </c>
    </row>
    <row r="124" spans="1:13" ht="14.4" customHeight="1" x14ac:dyDescent="0.3">
      <c r="A124" s="630" t="s">
        <v>574</v>
      </c>
      <c r="B124" s="631" t="s">
        <v>1856</v>
      </c>
      <c r="C124" s="631" t="s">
        <v>1605</v>
      </c>
      <c r="D124" s="631" t="s">
        <v>1606</v>
      </c>
      <c r="E124" s="631" t="s">
        <v>1857</v>
      </c>
      <c r="F124" s="634"/>
      <c r="G124" s="634"/>
      <c r="H124" s="647">
        <v>0</v>
      </c>
      <c r="I124" s="634">
        <v>1</v>
      </c>
      <c r="J124" s="634">
        <v>140.94</v>
      </c>
      <c r="K124" s="647">
        <v>1</v>
      </c>
      <c r="L124" s="634">
        <v>1</v>
      </c>
      <c r="M124" s="635">
        <v>140.94</v>
      </c>
    </row>
    <row r="125" spans="1:13" ht="14.4" customHeight="1" x14ac:dyDescent="0.3">
      <c r="A125" s="630" t="s">
        <v>574</v>
      </c>
      <c r="B125" s="631" t="s">
        <v>1858</v>
      </c>
      <c r="C125" s="631" t="s">
        <v>1589</v>
      </c>
      <c r="D125" s="631" t="s">
        <v>1590</v>
      </c>
      <c r="E125" s="631" t="s">
        <v>1859</v>
      </c>
      <c r="F125" s="634"/>
      <c r="G125" s="634"/>
      <c r="H125" s="647">
        <v>0</v>
      </c>
      <c r="I125" s="634">
        <v>1</v>
      </c>
      <c r="J125" s="634">
        <v>123.04964495232237</v>
      </c>
      <c r="K125" s="647">
        <v>1</v>
      </c>
      <c r="L125" s="634">
        <v>1</v>
      </c>
      <c r="M125" s="635">
        <v>123.04964495232237</v>
      </c>
    </row>
    <row r="126" spans="1:13" ht="14.4" customHeight="1" x14ac:dyDescent="0.3">
      <c r="A126" s="630" t="s">
        <v>574</v>
      </c>
      <c r="B126" s="631" t="s">
        <v>1820</v>
      </c>
      <c r="C126" s="631" t="s">
        <v>1616</v>
      </c>
      <c r="D126" s="631" t="s">
        <v>1860</v>
      </c>
      <c r="E126" s="631" t="s">
        <v>1861</v>
      </c>
      <c r="F126" s="634"/>
      <c r="G126" s="634"/>
      <c r="H126" s="647">
        <v>0</v>
      </c>
      <c r="I126" s="634">
        <v>3</v>
      </c>
      <c r="J126" s="634">
        <v>392.40016540987676</v>
      </c>
      <c r="K126" s="647">
        <v>1</v>
      </c>
      <c r="L126" s="634">
        <v>3</v>
      </c>
      <c r="M126" s="635">
        <v>392.40016540987676</v>
      </c>
    </row>
    <row r="127" spans="1:13" ht="14.4" customHeight="1" x14ac:dyDescent="0.3">
      <c r="A127" s="630" t="s">
        <v>574</v>
      </c>
      <c r="B127" s="631" t="s">
        <v>1784</v>
      </c>
      <c r="C127" s="631" t="s">
        <v>970</v>
      </c>
      <c r="D127" s="631" t="s">
        <v>1787</v>
      </c>
      <c r="E127" s="631" t="s">
        <v>1788</v>
      </c>
      <c r="F127" s="634"/>
      <c r="G127" s="634"/>
      <c r="H127" s="647">
        <v>0</v>
      </c>
      <c r="I127" s="634">
        <v>6.1999999999999993</v>
      </c>
      <c r="J127" s="634">
        <v>733.10776072658427</v>
      </c>
      <c r="K127" s="647">
        <v>1</v>
      </c>
      <c r="L127" s="634">
        <v>6.1999999999999993</v>
      </c>
      <c r="M127" s="635">
        <v>733.10776072658427</v>
      </c>
    </row>
    <row r="128" spans="1:13" ht="14.4" customHeight="1" x14ac:dyDescent="0.3">
      <c r="A128" s="630" t="s">
        <v>574</v>
      </c>
      <c r="B128" s="631" t="s">
        <v>1789</v>
      </c>
      <c r="C128" s="631" t="s">
        <v>966</v>
      </c>
      <c r="D128" s="631" t="s">
        <v>967</v>
      </c>
      <c r="E128" s="631" t="s">
        <v>1790</v>
      </c>
      <c r="F128" s="634"/>
      <c r="G128" s="634"/>
      <c r="H128" s="647">
        <v>0</v>
      </c>
      <c r="I128" s="634">
        <v>52.899999999999956</v>
      </c>
      <c r="J128" s="634">
        <v>11090.864268997204</v>
      </c>
      <c r="K128" s="647">
        <v>1</v>
      </c>
      <c r="L128" s="634">
        <v>52.899999999999956</v>
      </c>
      <c r="M128" s="635">
        <v>11090.864268997204</v>
      </c>
    </row>
    <row r="129" spans="1:13" ht="14.4" customHeight="1" x14ac:dyDescent="0.3">
      <c r="A129" s="630" t="s">
        <v>574</v>
      </c>
      <c r="B129" s="631" t="s">
        <v>1791</v>
      </c>
      <c r="C129" s="631" t="s">
        <v>974</v>
      </c>
      <c r="D129" s="631" t="s">
        <v>1793</v>
      </c>
      <c r="E129" s="631" t="s">
        <v>1794</v>
      </c>
      <c r="F129" s="634"/>
      <c r="G129" s="634"/>
      <c r="H129" s="647">
        <v>0</v>
      </c>
      <c r="I129" s="634">
        <v>300</v>
      </c>
      <c r="J129" s="634">
        <v>22566.994633936189</v>
      </c>
      <c r="K129" s="647">
        <v>1</v>
      </c>
      <c r="L129" s="634">
        <v>300</v>
      </c>
      <c r="M129" s="635">
        <v>22566.994633936189</v>
      </c>
    </row>
    <row r="130" spans="1:13" ht="14.4" customHeight="1" x14ac:dyDescent="0.3">
      <c r="A130" s="630" t="s">
        <v>574</v>
      </c>
      <c r="B130" s="631" t="s">
        <v>1795</v>
      </c>
      <c r="C130" s="631" t="s">
        <v>982</v>
      </c>
      <c r="D130" s="631" t="s">
        <v>986</v>
      </c>
      <c r="E130" s="631" t="s">
        <v>1796</v>
      </c>
      <c r="F130" s="634"/>
      <c r="G130" s="634"/>
      <c r="H130" s="647">
        <v>0</v>
      </c>
      <c r="I130" s="634">
        <v>15</v>
      </c>
      <c r="J130" s="634">
        <v>1110</v>
      </c>
      <c r="K130" s="647">
        <v>1</v>
      </c>
      <c r="L130" s="634">
        <v>15</v>
      </c>
      <c r="M130" s="635">
        <v>1110</v>
      </c>
    </row>
    <row r="131" spans="1:13" ht="14.4" customHeight="1" x14ac:dyDescent="0.3">
      <c r="A131" s="630" t="s">
        <v>574</v>
      </c>
      <c r="B131" s="631" t="s">
        <v>1795</v>
      </c>
      <c r="C131" s="631" t="s">
        <v>955</v>
      </c>
      <c r="D131" s="631" t="s">
        <v>986</v>
      </c>
      <c r="E131" s="631" t="s">
        <v>1797</v>
      </c>
      <c r="F131" s="634"/>
      <c r="G131" s="634"/>
      <c r="H131" s="647">
        <v>0</v>
      </c>
      <c r="I131" s="634">
        <v>82</v>
      </c>
      <c r="J131" s="634">
        <v>7265.1968803397458</v>
      </c>
      <c r="K131" s="647">
        <v>1</v>
      </c>
      <c r="L131" s="634">
        <v>82</v>
      </c>
      <c r="M131" s="635">
        <v>7265.1968803397458</v>
      </c>
    </row>
    <row r="132" spans="1:13" ht="14.4" customHeight="1" x14ac:dyDescent="0.3">
      <c r="A132" s="630" t="s">
        <v>574</v>
      </c>
      <c r="B132" s="631" t="s">
        <v>1795</v>
      </c>
      <c r="C132" s="631" t="s">
        <v>985</v>
      </c>
      <c r="D132" s="631" t="s">
        <v>986</v>
      </c>
      <c r="E132" s="631" t="s">
        <v>987</v>
      </c>
      <c r="F132" s="634"/>
      <c r="G132" s="634"/>
      <c r="H132" s="647">
        <v>0</v>
      </c>
      <c r="I132" s="634">
        <v>11</v>
      </c>
      <c r="J132" s="634">
        <v>657.69</v>
      </c>
      <c r="K132" s="647">
        <v>1</v>
      </c>
      <c r="L132" s="634">
        <v>11</v>
      </c>
      <c r="M132" s="635">
        <v>657.69</v>
      </c>
    </row>
    <row r="133" spans="1:13" ht="14.4" customHeight="1" x14ac:dyDescent="0.3">
      <c r="A133" s="630" t="s">
        <v>574</v>
      </c>
      <c r="B133" s="631" t="s">
        <v>1799</v>
      </c>
      <c r="C133" s="631" t="s">
        <v>845</v>
      </c>
      <c r="D133" s="631" t="s">
        <v>586</v>
      </c>
      <c r="E133" s="631" t="s">
        <v>587</v>
      </c>
      <c r="F133" s="634"/>
      <c r="G133" s="634"/>
      <c r="H133" s="647">
        <v>0</v>
      </c>
      <c r="I133" s="634">
        <v>3</v>
      </c>
      <c r="J133" s="634">
        <v>355.43999999999994</v>
      </c>
      <c r="K133" s="647">
        <v>1</v>
      </c>
      <c r="L133" s="634">
        <v>3</v>
      </c>
      <c r="M133" s="635">
        <v>355.43999999999994</v>
      </c>
    </row>
    <row r="134" spans="1:13" ht="14.4" customHeight="1" x14ac:dyDescent="0.3">
      <c r="A134" s="630" t="s">
        <v>574</v>
      </c>
      <c r="B134" s="631" t="s">
        <v>1801</v>
      </c>
      <c r="C134" s="631" t="s">
        <v>1135</v>
      </c>
      <c r="D134" s="631" t="s">
        <v>1136</v>
      </c>
      <c r="E134" s="631" t="s">
        <v>1137</v>
      </c>
      <c r="F134" s="634"/>
      <c r="G134" s="634"/>
      <c r="H134" s="647">
        <v>0</v>
      </c>
      <c r="I134" s="634">
        <v>10</v>
      </c>
      <c r="J134" s="634">
        <v>613.92000000000007</v>
      </c>
      <c r="K134" s="647">
        <v>1</v>
      </c>
      <c r="L134" s="634">
        <v>10</v>
      </c>
      <c r="M134" s="635">
        <v>613.92000000000007</v>
      </c>
    </row>
    <row r="135" spans="1:13" ht="14.4" customHeight="1" x14ac:dyDescent="0.3">
      <c r="A135" s="630" t="s">
        <v>574</v>
      </c>
      <c r="B135" s="631" t="s">
        <v>1862</v>
      </c>
      <c r="C135" s="631" t="s">
        <v>1593</v>
      </c>
      <c r="D135" s="631" t="s">
        <v>1594</v>
      </c>
      <c r="E135" s="631" t="s">
        <v>1863</v>
      </c>
      <c r="F135" s="634"/>
      <c r="G135" s="634"/>
      <c r="H135" s="647">
        <v>0</v>
      </c>
      <c r="I135" s="634">
        <v>1</v>
      </c>
      <c r="J135" s="634">
        <v>378.76</v>
      </c>
      <c r="K135" s="647">
        <v>1</v>
      </c>
      <c r="L135" s="634">
        <v>1</v>
      </c>
      <c r="M135" s="635">
        <v>378.76</v>
      </c>
    </row>
    <row r="136" spans="1:13" ht="14.4" customHeight="1" x14ac:dyDescent="0.3">
      <c r="A136" s="630" t="s">
        <v>574</v>
      </c>
      <c r="B136" s="631" t="s">
        <v>1864</v>
      </c>
      <c r="C136" s="631" t="s">
        <v>1623</v>
      </c>
      <c r="D136" s="631" t="s">
        <v>1624</v>
      </c>
      <c r="E136" s="631" t="s">
        <v>1865</v>
      </c>
      <c r="F136" s="634"/>
      <c r="G136" s="634"/>
      <c r="H136" s="647">
        <v>0</v>
      </c>
      <c r="I136" s="634">
        <v>1</v>
      </c>
      <c r="J136" s="634">
        <v>162.362093073072</v>
      </c>
      <c r="K136" s="647">
        <v>1</v>
      </c>
      <c r="L136" s="634">
        <v>1</v>
      </c>
      <c r="M136" s="635">
        <v>162.362093073072</v>
      </c>
    </row>
    <row r="137" spans="1:13" ht="14.4" customHeight="1" x14ac:dyDescent="0.3">
      <c r="A137" s="630" t="s">
        <v>574</v>
      </c>
      <c r="B137" s="631" t="s">
        <v>1866</v>
      </c>
      <c r="C137" s="631" t="s">
        <v>1586</v>
      </c>
      <c r="D137" s="631" t="s">
        <v>1587</v>
      </c>
      <c r="E137" s="631" t="s">
        <v>1165</v>
      </c>
      <c r="F137" s="634"/>
      <c r="G137" s="634"/>
      <c r="H137" s="647">
        <v>0</v>
      </c>
      <c r="I137" s="634">
        <v>1</v>
      </c>
      <c r="J137" s="634">
        <v>94.96</v>
      </c>
      <c r="K137" s="647">
        <v>1</v>
      </c>
      <c r="L137" s="634">
        <v>1</v>
      </c>
      <c r="M137" s="635">
        <v>94.96</v>
      </c>
    </row>
    <row r="138" spans="1:13" ht="14.4" customHeight="1" x14ac:dyDescent="0.3">
      <c r="A138" s="630" t="s">
        <v>574</v>
      </c>
      <c r="B138" s="631" t="s">
        <v>1812</v>
      </c>
      <c r="C138" s="631" t="s">
        <v>902</v>
      </c>
      <c r="D138" s="631" t="s">
        <v>903</v>
      </c>
      <c r="E138" s="631" t="s">
        <v>904</v>
      </c>
      <c r="F138" s="634"/>
      <c r="G138" s="634"/>
      <c r="H138" s="647">
        <v>0</v>
      </c>
      <c r="I138" s="634">
        <v>1</v>
      </c>
      <c r="J138" s="634">
        <v>89.249999999999986</v>
      </c>
      <c r="K138" s="647">
        <v>1</v>
      </c>
      <c r="L138" s="634">
        <v>1</v>
      </c>
      <c r="M138" s="635">
        <v>89.249999999999986</v>
      </c>
    </row>
    <row r="139" spans="1:13" ht="14.4" customHeight="1" x14ac:dyDescent="0.3">
      <c r="A139" s="630" t="s">
        <v>574</v>
      </c>
      <c r="B139" s="631" t="s">
        <v>1867</v>
      </c>
      <c r="C139" s="631" t="s">
        <v>1654</v>
      </c>
      <c r="D139" s="631" t="s">
        <v>1868</v>
      </c>
      <c r="E139" s="631" t="s">
        <v>1637</v>
      </c>
      <c r="F139" s="634"/>
      <c r="G139" s="634"/>
      <c r="H139" s="647">
        <v>0</v>
      </c>
      <c r="I139" s="634">
        <v>64</v>
      </c>
      <c r="J139" s="634">
        <v>2596.4800000000005</v>
      </c>
      <c r="K139" s="647">
        <v>1</v>
      </c>
      <c r="L139" s="634">
        <v>64</v>
      </c>
      <c r="M139" s="635">
        <v>2596.4800000000005</v>
      </c>
    </row>
    <row r="140" spans="1:13" ht="14.4" customHeight="1" x14ac:dyDescent="0.3">
      <c r="A140" s="630" t="s">
        <v>574</v>
      </c>
      <c r="B140" s="631" t="s">
        <v>1867</v>
      </c>
      <c r="C140" s="631" t="s">
        <v>1667</v>
      </c>
      <c r="D140" s="631" t="s">
        <v>1869</v>
      </c>
      <c r="E140" s="631" t="s">
        <v>1637</v>
      </c>
      <c r="F140" s="634"/>
      <c r="G140" s="634"/>
      <c r="H140" s="647">
        <v>0</v>
      </c>
      <c r="I140" s="634">
        <v>43</v>
      </c>
      <c r="J140" s="634">
        <v>1925.5440844537638</v>
      </c>
      <c r="K140" s="647">
        <v>1</v>
      </c>
      <c r="L140" s="634">
        <v>43</v>
      </c>
      <c r="M140" s="635">
        <v>1925.5440844537638</v>
      </c>
    </row>
    <row r="141" spans="1:13" ht="14.4" customHeight="1" x14ac:dyDescent="0.3">
      <c r="A141" s="630" t="s">
        <v>574</v>
      </c>
      <c r="B141" s="631" t="s">
        <v>1867</v>
      </c>
      <c r="C141" s="631" t="s">
        <v>1635</v>
      </c>
      <c r="D141" s="631" t="s">
        <v>1870</v>
      </c>
      <c r="E141" s="631" t="s">
        <v>1637</v>
      </c>
      <c r="F141" s="634"/>
      <c r="G141" s="634"/>
      <c r="H141" s="647">
        <v>0</v>
      </c>
      <c r="I141" s="634">
        <v>74</v>
      </c>
      <c r="J141" s="634">
        <v>3878.6796831652809</v>
      </c>
      <c r="K141" s="647">
        <v>1</v>
      </c>
      <c r="L141" s="634">
        <v>74</v>
      </c>
      <c r="M141" s="635">
        <v>3878.6796831652809</v>
      </c>
    </row>
    <row r="142" spans="1:13" ht="14.4" customHeight="1" x14ac:dyDescent="0.3">
      <c r="A142" s="630" t="s">
        <v>574</v>
      </c>
      <c r="B142" s="631" t="s">
        <v>1867</v>
      </c>
      <c r="C142" s="631" t="s">
        <v>1639</v>
      </c>
      <c r="D142" s="631" t="s">
        <v>1871</v>
      </c>
      <c r="E142" s="631" t="s">
        <v>1637</v>
      </c>
      <c r="F142" s="634"/>
      <c r="G142" s="634"/>
      <c r="H142" s="647">
        <v>0</v>
      </c>
      <c r="I142" s="634">
        <v>34</v>
      </c>
      <c r="J142" s="634">
        <v>1789.5961128717322</v>
      </c>
      <c r="K142" s="647">
        <v>1</v>
      </c>
      <c r="L142" s="634">
        <v>34</v>
      </c>
      <c r="M142" s="635">
        <v>1789.5961128717322</v>
      </c>
    </row>
    <row r="143" spans="1:13" ht="14.4" customHeight="1" x14ac:dyDescent="0.3">
      <c r="A143" s="630" t="s">
        <v>574</v>
      </c>
      <c r="B143" s="631" t="s">
        <v>1867</v>
      </c>
      <c r="C143" s="631" t="s">
        <v>1648</v>
      </c>
      <c r="D143" s="631" t="s">
        <v>1649</v>
      </c>
      <c r="E143" s="631" t="s">
        <v>1637</v>
      </c>
      <c r="F143" s="634"/>
      <c r="G143" s="634"/>
      <c r="H143" s="647">
        <v>0</v>
      </c>
      <c r="I143" s="634">
        <v>104</v>
      </c>
      <c r="J143" s="634">
        <v>4447.0342411670827</v>
      </c>
      <c r="K143" s="647">
        <v>1</v>
      </c>
      <c r="L143" s="634">
        <v>104</v>
      </c>
      <c r="M143" s="635">
        <v>4447.0342411670827</v>
      </c>
    </row>
    <row r="144" spans="1:13" ht="14.4" customHeight="1" x14ac:dyDescent="0.3">
      <c r="A144" s="630" t="s">
        <v>574</v>
      </c>
      <c r="B144" s="631" t="s">
        <v>1867</v>
      </c>
      <c r="C144" s="631" t="s">
        <v>1642</v>
      </c>
      <c r="D144" s="631" t="s">
        <v>1643</v>
      </c>
      <c r="E144" s="631" t="s">
        <v>1637</v>
      </c>
      <c r="F144" s="634"/>
      <c r="G144" s="634"/>
      <c r="H144" s="647">
        <v>0</v>
      </c>
      <c r="I144" s="634">
        <v>104</v>
      </c>
      <c r="J144" s="634">
        <v>4447.0396591403724</v>
      </c>
      <c r="K144" s="647">
        <v>1</v>
      </c>
      <c r="L144" s="634">
        <v>104</v>
      </c>
      <c r="M144" s="635">
        <v>4447.0396591403724</v>
      </c>
    </row>
    <row r="145" spans="1:13" ht="14.4" customHeight="1" x14ac:dyDescent="0.3">
      <c r="A145" s="630" t="s">
        <v>574</v>
      </c>
      <c r="B145" s="631" t="s">
        <v>1867</v>
      </c>
      <c r="C145" s="631" t="s">
        <v>1657</v>
      </c>
      <c r="D145" s="631" t="s">
        <v>1658</v>
      </c>
      <c r="E145" s="631" t="s">
        <v>1637</v>
      </c>
      <c r="F145" s="634"/>
      <c r="G145" s="634"/>
      <c r="H145" s="647">
        <v>0</v>
      </c>
      <c r="I145" s="634">
        <v>16</v>
      </c>
      <c r="J145" s="634">
        <v>788.00000000000011</v>
      </c>
      <c r="K145" s="647">
        <v>1</v>
      </c>
      <c r="L145" s="634">
        <v>16</v>
      </c>
      <c r="M145" s="635">
        <v>788.00000000000011</v>
      </c>
    </row>
    <row r="146" spans="1:13" ht="14.4" customHeight="1" x14ac:dyDescent="0.3">
      <c r="A146" s="630" t="s">
        <v>574</v>
      </c>
      <c r="B146" s="631" t="s">
        <v>1867</v>
      </c>
      <c r="C146" s="631" t="s">
        <v>1645</v>
      </c>
      <c r="D146" s="631" t="s">
        <v>1872</v>
      </c>
      <c r="E146" s="631" t="s">
        <v>1637</v>
      </c>
      <c r="F146" s="634"/>
      <c r="G146" s="634"/>
      <c r="H146" s="647">
        <v>0</v>
      </c>
      <c r="I146" s="634">
        <v>32</v>
      </c>
      <c r="J146" s="634">
        <v>1681.36</v>
      </c>
      <c r="K146" s="647">
        <v>1</v>
      </c>
      <c r="L146" s="634">
        <v>32</v>
      </c>
      <c r="M146" s="635">
        <v>1681.36</v>
      </c>
    </row>
    <row r="147" spans="1:13" ht="14.4" customHeight="1" x14ac:dyDescent="0.3">
      <c r="A147" s="630" t="s">
        <v>574</v>
      </c>
      <c r="B147" s="631" t="s">
        <v>1867</v>
      </c>
      <c r="C147" s="631" t="s">
        <v>1664</v>
      </c>
      <c r="D147" s="631" t="s">
        <v>1873</v>
      </c>
      <c r="E147" s="631" t="s">
        <v>1637</v>
      </c>
      <c r="F147" s="634"/>
      <c r="G147" s="634"/>
      <c r="H147" s="647">
        <v>0</v>
      </c>
      <c r="I147" s="634">
        <v>26</v>
      </c>
      <c r="J147" s="634">
        <v>1054.8199923955885</v>
      </c>
      <c r="K147" s="647">
        <v>1</v>
      </c>
      <c r="L147" s="634">
        <v>26</v>
      </c>
      <c r="M147" s="635">
        <v>1054.8199923955885</v>
      </c>
    </row>
    <row r="148" spans="1:13" ht="14.4" customHeight="1" x14ac:dyDescent="0.3">
      <c r="A148" s="630" t="s">
        <v>574</v>
      </c>
      <c r="B148" s="631" t="s">
        <v>1867</v>
      </c>
      <c r="C148" s="631" t="s">
        <v>1650</v>
      </c>
      <c r="D148" s="631" t="s">
        <v>1651</v>
      </c>
      <c r="E148" s="631" t="s">
        <v>1652</v>
      </c>
      <c r="F148" s="634"/>
      <c r="G148" s="634"/>
      <c r="H148" s="647">
        <v>0</v>
      </c>
      <c r="I148" s="634">
        <v>4</v>
      </c>
      <c r="J148" s="634">
        <v>592.27999756298004</v>
      </c>
      <c r="K148" s="647">
        <v>1</v>
      </c>
      <c r="L148" s="634">
        <v>4</v>
      </c>
      <c r="M148" s="635">
        <v>592.27999756298004</v>
      </c>
    </row>
    <row r="149" spans="1:13" ht="14.4" customHeight="1" thickBot="1" x14ac:dyDescent="0.35">
      <c r="A149" s="636" t="s">
        <v>574</v>
      </c>
      <c r="B149" s="637" t="s">
        <v>1867</v>
      </c>
      <c r="C149" s="637" t="s">
        <v>1660</v>
      </c>
      <c r="D149" s="637" t="s">
        <v>1874</v>
      </c>
      <c r="E149" s="637" t="s">
        <v>1652</v>
      </c>
      <c r="F149" s="640"/>
      <c r="G149" s="640"/>
      <c r="H149" s="648">
        <v>0</v>
      </c>
      <c r="I149" s="640">
        <v>4</v>
      </c>
      <c r="J149" s="640">
        <v>592.27999756298004</v>
      </c>
      <c r="K149" s="648">
        <v>1</v>
      </c>
      <c r="L149" s="640">
        <v>4</v>
      </c>
      <c r="M149" s="641">
        <v>592.27999756298004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11</v>
      </c>
      <c r="B5" s="615" t="s">
        <v>555</v>
      </c>
      <c r="C5" s="618">
        <v>2567492.6199999992</v>
      </c>
      <c r="D5" s="618">
        <v>3874.5</v>
      </c>
      <c r="E5" s="618">
        <v>1693247.5199999993</v>
      </c>
      <c r="F5" s="663">
        <v>0.65949460061154908</v>
      </c>
      <c r="G5" s="618">
        <v>2241.5</v>
      </c>
      <c r="H5" s="663">
        <v>0.57852626145309072</v>
      </c>
      <c r="I5" s="618">
        <v>874245.09999999939</v>
      </c>
      <c r="J5" s="663">
        <v>0.3405053993884507</v>
      </c>
      <c r="K5" s="618">
        <v>1633</v>
      </c>
      <c r="L5" s="663">
        <v>0.42147373854690928</v>
      </c>
      <c r="M5" s="618" t="s">
        <v>74</v>
      </c>
      <c r="N5" s="280"/>
    </row>
    <row r="6" spans="1:14" ht="14.4" customHeight="1" x14ac:dyDescent="0.3">
      <c r="A6" s="614">
        <v>11</v>
      </c>
      <c r="B6" s="615" t="s">
        <v>1876</v>
      </c>
      <c r="C6" s="618">
        <v>1327219.5499999989</v>
      </c>
      <c r="D6" s="618">
        <v>2202.5</v>
      </c>
      <c r="E6" s="618">
        <v>825095.9999999993</v>
      </c>
      <c r="F6" s="663">
        <v>0.62167257858731817</v>
      </c>
      <c r="G6" s="618">
        <v>1152.5</v>
      </c>
      <c r="H6" s="663">
        <v>0.52326901248581159</v>
      </c>
      <c r="I6" s="618">
        <v>502123.54999999946</v>
      </c>
      <c r="J6" s="663">
        <v>0.37832742141268177</v>
      </c>
      <c r="K6" s="618">
        <v>1050</v>
      </c>
      <c r="L6" s="663">
        <v>0.47673098751418841</v>
      </c>
      <c r="M6" s="618" t="s">
        <v>1</v>
      </c>
      <c r="N6" s="280"/>
    </row>
    <row r="7" spans="1:14" ht="14.4" customHeight="1" x14ac:dyDescent="0.3">
      <c r="A7" s="614">
        <v>11</v>
      </c>
      <c r="B7" s="615" t="s">
        <v>1877</v>
      </c>
      <c r="C7" s="618">
        <v>1240273.07</v>
      </c>
      <c r="D7" s="618">
        <v>1672</v>
      </c>
      <c r="E7" s="618">
        <v>868151.52</v>
      </c>
      <c r="F7" s="663">
        <v>0.69996804816539315</v>
      </c>
      <c r="G7" s="618">
        <v>1089</v>
      </c>
      <c r="H7" s="663">
        <v>0.65131578947368418</v>
      </c>
      <c r="I7" s="618">
        <v>372121.55</v>
      </c>
      <c r="J7" s="663">
        <v>0.30003195183460685</v>
      </c>
      <c r="K7" s="618">
        <v>583</v>
      </c>
      <c r="L7" s="663">
        <v>0.34868421052631576</v>
      </c>
      <c r="M7" s="618" t="s">
        <v>1</v>
      </c>
      <c r="N7" s="280"/>
    </row>
    <row r="8" spans="1:14" ht="14.4" customHeight="1" x14ac:dyDescent="0.3">
      <c r="A8" s="614" t="s">
        <v>554</v>
      </c>
      <c r="B8" s="615" t="s">
        <v>3</v>
      </c>
      <c r="C8" s="618">
        <v>2567492.6199999992</v>
      </c>
      <c r="D8" s="618">
        <v>3874.5</v>
      </c>
      <c r="E8" s="618">
        <v>1693247.5199999993</v>
      </c>
      <c r="F8" s="663">
        <v>0.65949460061154908</v>
      </c>
      <c r="G8" s="618">
        <v>2241.5</v>
      </c>
      <c r="H8" s="663">
        <v>0.57852626145309072</v>
      </c>
      <c r="I8" s="618">
        <v>874245.09999999939</v>
      </c>
      <c r="J8" s="663">
        <v>0.3405053993884507</v>
      </c>
      <c r="K8" s="618">
        <v>1633</v>
      </c>
      <c r="L8" s="663">
        <v>0.42147373854690928</v>
      </c>
      <c r="M8" s="618" t="s">
        <v>559</v>
      </c>
      <c r="N8" s="280"/>
    </row>
    <row r="10" spans="1:14" ht="14.4" customHeight="1" x14ac:dyDescent="0.3">
      <c r="A10" s="614">
        <v>11</v>
      </c>
      <c r="B10" s="615" t="s">
        <v>555</v>
      </c>
      <c r="C10" s="618" t="s">
        <v>556</v>
      </c>
      <c r="D10" s="618" t="s">
        <v>556</v>
      </c>
      <c r="E10" s="618" t="s">
        <v>556</v>
      </c>
      <c r="F10" s="663" t="s">
        <v>556</v>
      </c>
      <c r="G10" s="618" t="s">
        <v>556</v>
      </c>
      <c r="H10" s="663" t="s">
        <v>556</v>
      </c>
      <c r="I10" s="618" t="s">
        <v>556</v>
      </c>
      <c r="J10" s="663" t="s">
        <v>556</v>
      </c>
      <c r="K10" s="618" t="s">
        <v>556</v>
      </c>
      <c r="L10" s="663" t="s">
        <v>556</v>
      </c>
      <c r="M10" s="618" t="s">
        <v>74</v>
      </c>
      <c r="N10" s="280"/>
    </row>
    <row r="11" spans="1:14" ht="14.4" customHeight="1" x14ac:dyDescent="0.3">
      <c r="A11" s="614">
        <v>89301111</v>
      </c>
      <c r="B11" s="615" t="s">
        <v>1876</v>
      </c>
      <c r="C11" s="618">
        <v>649456.59999999963</v>
      </c>
      <c r="D11" s="618">
        <v>609</v>
      </c>
      <c r="E11" s="618">
        <v>394789.98999999964</v>
      </c>
      <c r="F11" s="663">
        <v>0.60787740089176068</v>
      </c>
      <c r="G11" s="618">
        <v>364</v>
      </c>
      <c r="H11" s="663">
        <v>0.5977011494252874</v>
      </c>
      <c r="I11" s="618">
        <v>254666.61000000002</v>
      </c>
      <c r="J11" s="663">
        <v>0.39212259910823938</v>
      </c>
      <c r="K11" s="618">
        <v>245</v>
      </c>
      <c r="L11" s="663">
        <v>0.40229885057471265</v>
      </c>
      <c r="M11" s="618" t="s">
        <v>1</v>
      </c>
      <c r="N11" s="280"/>
    </row>
    <row r="12" spans="1:14" ht="14.4" customHeight="1" x14ac:dyDescent="0.3">
      <c r="A12" s="614">
        <v>89301111</v>
      </c>
      <c r="B12" s="615" t="s">
        <v>1877</v>
      </c>
      <c r="C12" s="618">
        <v>122091.68</v>
      </c>
      <c r="D12" s="618">
        <v>164</v>
      </c>
      <c r="E12" s="618">
        <v>97828.18</v>
      </c>
      <c r="F12" s="663">
        <v>0.8012681945239839</v>
      </c>
      <c r="G12" s="618">
        <v>128</v>
      </c>
      <c r="H12" s="663">
        <v>0.78048780487804881</v>
      </c>
      <c r="I12" s="618">
        <v>24263.5</v>
      </c>
      <c r="J12" s="663">
        <v>0.19873180547601607</v>
      </c>
      <c r="K12" s="618">
        <v>36</v>
      </c>
      <c r="L12" s="663">
        <v>0.21951219512195122</v>
      </c>
      <c r="M12" s="618" t="s">
        <v>1</v>
      </c>
      <c r="N12" s="280"/>
    </row>
    <row r="13" spans="1:14" ht="14.4" customHeight="1" x14ac:dyDescent="0.3">
      <c r="A13" s="614" t="s">
        <v>1878</v>
      </c>
      <c r="B13" s="615" t="s">
        <v>1879</v>
      </c>
      <c r="C13" s="618">
        <v>771548.27999999956</v>
      </c>
      <c r="D13" s="618">
        <v>773</v>
      </c>
      <c r="E13" s="618">
        <v>492618.16999999963</v>
      </c>
      <c r="F13" s="663">
        <v>0.63848003134683928</v>
      </c>
      <c r="G13" s="618">
        <v>492</v>
      </c>
      <c r="H13" s="663">
        <v>0.63648124191461841</v>
      </c>
      <c r="I13" s="618">
        <v>278930.11</v>
      </c>
      <c r="J13" s="663">
        <v>0.36151996865316083</v>
      </c>
      <c r="K13" s="618">
        <v>281</v>
      </c>
      <c r="L13" s="663">
        <v>0.36351875808538164</v>
      </c>
      <c r="M13" s="618" t="s">
        <v>563</v>
      </c>
      <c r="N13" s="280"/>
    </row>
    <row r="14" spans="1:14" ht="14.4" customHeight="1" x14ac:dyDescent="0.3">
      <c r="A14" s="614" t="s">
        <v>556</v>
      </c>
      <c r="B14" s="615" t="s">
        <v>556</v>
      </c>
      <c r="C14" s="618" t="s">
        <v>556</v>
      </c>
      <c r="D14" s="618" t="s">
        <v>556</v>
      </c>
      <c r="E14" s="618" t="s">
        <v>556</v>
      </c>
      <c r="F14" s="663" t="s">
        <v>556</v>
      </c>
      <c r="G14" s="618" t="s">
        <v>556</v>
      </c>
      <c r="H14" s="663" t="s">
        <v>556</v>
      </c>
      <c r="I14" s="618" t="s">
        <v>556</v>
      </c>
      <c r="J14" s="663" t="s">
        <v>556</v>
      </c>
      <c r="K14" s="618" t="s">
        <v>556</v>
      </c>
      <c r="L14" s="663" t="s">
        <v>556</v>
      </c>
      <c r="M14" s="618" t="s">
        <v>564</v>
      </c>
      <c r="N14" s="280"/>
    </row>
    <row r="15" spans="1:14" ht="14.4" customHeight="1" x14ac:dyDescent="0.3">
      <c r="A15" s="614">
        <v>89301112</v>
      </c>
      <c r="B15" s="615" t="s">
        <v>1876</v>
      </c>
      <c r="C15" s="618">
        <v>671753.68999999925</v>
      </c>
      <c r="D15" s="618">
        <v>1580.5</v>
      </c>
      <c r="E15" s="618">
        <v>429055.42999999947</v>
      </c>
      <c r="F15" s="663">
        <v>0.63870945018552849</v>
      </c>
      <c r="G15" s="618">
        <v>786.5</v>
      </c>
      <c r="H15" s="663">
        <v>0.49762733312242963</v>
      </c>
      <c r="I15" s="618">
        <v>242698.25999999981</v>
      </c>
      <c r="J15" s="663">
        <v>0.36129054981447156</v>
      </c>
      <c r="K15" s="618">
        <v>794</v>
      </c>
      <c r="L15" s="663">
        <v>0.50237266687757043</v>
      </c>
      <c r="M15" s="618" t="s">
        <v>1</v>
      </c>
      <c r="N15" s="280"/>
    </row>
    <row r="16" spans="1:14" ht="14.4" customHeight="1" x14ac:dyDescent="0.3">
      <c r="A16" s="614">
        <v>89301112</v>
      </c>
      <c r="B16" s="615" t="s">
        <v>1877</v>
      </c>
      <c r="C16" s="618">
        <v>1114618.27</v>
      </c>
      <c r="D16" s="618">
        <v>1502</v>
      </c>
      <c r="E16" s="618">
        <v>767110.22000000009</v>
      </c>
      <c r="F16" s="663">
        <v>0.68822684917949539</v>
      </c>
      <c r="G16" s="618">
        <v>956</v>
      </c>
      <c r="H16" s="663">
        <v>0.63648468708388817</v>
      </c>
      <c r="I16" s="618">
        <v>347508.05</v>
      </c>
      <c r="J16" s="663">
        <v>0.31177315082050466</v>
      </c>
      <c r="K16" s="618">
        <v>546</v>
      </c>
      <c r="L16" s="663">
        <v>0.36351531291611183</v>
      </c>
      <c r="M16" s="618" t="s">
        <v>1</v>
      </c>
      <c r="N16" s="280"/>
    </row>
    <row r="17" spans="1:14" ht="14.4" customHeight="1" x14ac:dyDescent="0.3">
      <c r="A17" s="614" t="s">
        <v>1880</v>
      </c>
      <c r="B17" s="615" t="s">
        <v>1881</v>
      </c>
      <c r="C17" s="618">
        <v>1786371.9599999993</v>
      </c>
      <c r="D17" s="618">
        <v>3082.5</v>
      </c>
      <c r="E17" s="618">
        <v>1196165.6499999994</v>
      </c>
      <c r="F17" s="663">
        <v>0.66960614966213416</v>
      </c>
      <c r="G17" s="618">
        <v>1742.5</v>
      </c>
      <c r="H17" s="663">
        <v>0.56528791565287917</v>
      </c>
      <c r="I17" s="618">
        <v>590206.30999999982</v>
      </c>
      <c r="J17" s="663">
        <v>0.33039385033786584</v>
      </c>
      <c r="K17" s="618">
        <v>1340</v>
      </c>
      <c r="L17" s="663">
        <v>0.43471208434712083</v>
      </c>
      <c r="M17" s="618" t="s">
        <v>563</v>
      </c>
      <c r="N17" s="280"/>
    </row>
    <row r="18" spans="1:14" ht="14.4" customHeight="1" x14ac:dyDescent="0.3">
      <c r="A18" s="614" t="s">
        <v>556</v>
      </c>
      <c r="B18" s="615" t="s">
        <v>556</v>
      </c>
      <c r="C18" s="618" t="s">
        <v>556</v>
      </c>
      <c r="D18" s="618" t="s">
        <v>556</v>
      </c>
      <c r="E18" s="618" t="s">
        <v>556</v>
      </c>
      <c r="F18" s="663" t="s">
        <v>556</v>
      </c>
      <c r="G18" s="618" t="s">
        <v>556</v>
      </c>
      <c r="H18" s="663" t="s">
        <v>556</v>
      </c>
      <c r="I18" s="618" t="s">
        <v>556</v>
      </c>
      <c r="J18" s="663" t="s">
        <v>556</v>
      </c>
      <c r="K18" s="618" t="s">
        <v>556</v>
      </c>
      <c r="L18" s="663" t="s">
        <v>556</v>
      </c>
      <c r="M18" s="618" t="s">
        <v>564</v>
      </c>
      <c r="N18" s="280"/>
    </row>
    <row r="19" spans="1:14" ht="14.4" customHeight="1" x14ac:dyDescent="0.3">
      <c r="A19" s="614">
        <v>89301114</v>
      </c>
      <c r="B19" s="615" t="s">
        <v>1876</v>
      </c>
      <c r="C19" s="618">
        <v>6009.26</v>
      </c>
      <c r="D19" s="618">
        <v>13</v>
      </c>
      <c r="E19" s="618">
        <v>1250.58</v>
      </c>
      <c r="F19" s="663">
        <v>0.20810881872310399</v>
      </c>
      <c r="G19" s="618">
        <v>2</v>
      </c>
      <c r="H19" s="663">
        <v>0.15384615384615385</v>
      </c>
      <c r="I19" s="618">
        <v>4758.68</v>
      </c>
      <c r="J19" s="663">
        <v>0.79189118127689606</v>
      </c>
      <c r="K19" s="618">
        <v>11</v>
      </c>
      <c r="L19" s="663">
        <v>0.84615384615384615</v>
      </c>
      <c r="M19" s="618" t="s">
        <v>1</v>
      </c>
      <c r="N19" s="280"/>
    </row>
    <row r="20" spans="1:14" ht="14.4" customHeight="1" x14ac:dyDescent="0.3">
      <c r="A20" s="614">
        <v>89301114</v>
      </c>
      <c r="B20" s="615" t="s">
        <v>1877</v>
      </c>
      <c r="C20" s="618">
        <v>3563.12</v>
      </c>
      <c r="D20" s="618">
        <v>6</v>
      </c>
      <c r="E20" s="618">
        <v>3213.12</v>
      </c>
      <c r="F20" s="663">
        <v>0.90177148117380268</v>
      </c>
      <c r="G20" s="618">
        <v>5</v>
      </c>
      <c r="H20" s="663">
        <v>0.83333333333333337</v>
      </c>
      <c r="I20" s="618">
        <v>350</v>
      </c>
      <c r="J20" s="663">
        <v>9.8228518826197264E-2</v>
      </c>
      <c r="K20" s="618">
        <v>1</v>
      </c>
      <c r="L20" s="663">
        <v>0.16666666666666666</v>
      </c>
      <c r="M20" s="618" t="s">
        <v>1</v>
      </c>
      <c r="N20" s="280"/>
    </row>
    <row r="21" spans="1:14" ht="14.4" customHeight="1" x14ac:dyDescent="0.3">
      <c r="A21" s="614" t="s">
        <v>1882</v>
      </c>
      <c r="B21" s="615" t="s">
        <v>1883</v>
      </c>
      <c r="C21" s="618">
        <v>9572.380000000001</v>
      </c>
      <c r="D21" s="618">
        <v>19</v>
      </c>
      <c r="E21" s="618">
        <v>4463.7</v>
      </c>
      <c r="F21" s="663">
        <v>0.46631036377577983</v>
      </c>
      <c r="G21" s="618">
        <v>7</v>
      </c>
      <c r="H21" s="663">
        <v>0.36842105263157893</v>
      </c>
      <c r="I21" s="618">
        <v>5108.68</v>
      </c>
      <c r="J21" s="663">
        <v>0.53368963622422005</v>
      </c>
      <c r="K21" s="618">
        <v>12</v>
      </c>
      <c r="L21" s="663">
        <v>0.63157894736842102</v>
      </c>
      <c r="M21" s="618" t="s">
        <v>563</v>
      </c>
      <c r="N21" s="280"/>
    </row>
    <row r="22" spans="1:14" ht="14.4" customHeight="1" x14ac:dyDescent="0.3">
      <c r="A22" s="614" t="s">
        <v>556</v>
      </c>
      <c r="B22" s="615" t="s">
        <v>556</v>
      </c>
      <c r="C22" s="618" t="s">
        <v>556</v>
      </c>
      <c r="D22" s="618" t="s">
        <v>556</v>
      </c>
      <c r="E22" s="618" t="s">
        <v>556</v>
      </c>
      <c r="F22" s="663" t="s">
        <v>556</v>
      </c>
      <c r="G22" s="618" t="s">
        <v>556</v>
      </c>
      <c r="H22" s="663" t="s">
        <v>556</v>
      </c>
      <c r="I22" s="618" t="s">
        <v>556</v>
      </c>
      <c r="J22" s="663" t="s">
        <v>556</v>
      </c>
      <c r="K22" s="618" t="s">
        <v>556</v>
      </c>
      <c r="L22" s="663" t="s">
        <v>556</v>
      </c>
      <c r="M22" s="618" t="s">
        <v>564</v>
      </c>
      <c r="N22" s="280"/>
    </row>
    <row r="23" spans="1:14" ht="14.4" customHeight="1" x14ac:dyDescent="0.3">
      <c r="A23" s="614" t="s">
        <v>554</v>
      </c>
      <c r="B23" s="615" t="s">
        <v>558</v>
      </c>
      <c r="C23" s="618">
        <v>2567492.6199999987</v>
      </c>
      <c r="D23" s="618">
        <v>3874.5</v>
      </c>
      <c r="E23" s="618">
        <v>1693247.5199999996</v>
      </c>
      <c r="F23" s="663">
        <v>0.6594946006115493</v>
      </c>
      <c r="G23" s="618">
        <v>2241.5</v>
      </c>
      <c r="H23" s="663">
        <v>0.57852626145309072</v>
      </c>
      <c r="I23" s="618">
        <v>874245.09999999974</v>
      </c>
      <c r="J23" s="663">
        <v>0.34050539938845087</v>
      </c>
      <c r="K23" s="618">
        <v>1633</v>
      </c>
      <c r="L23" s="663">
        <v>0.42147373854690928</v>
      </c>
      <c r="M23" s="618" t="s">
        <v>559</v>
      </c>
      <c r="N23" s="280"/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23">
    <cfRule type="expression" dxfId="44" priority="4">
      <formula>AND(LEFT(M10,6)&lt;&gt;"mezera",M10&lt;&gt;"")</formula>
    </cfRule>
  </conditionalFormatting>
  <conditionalFormatting sqref="A10:A23">
    <cfRule type="expression" dxfId="43" priority="2">
      <formula>AND(M10&lt;&gt;"",M10&lt;&gt;"mezeraKL")</formula>
    </cfRule>
  </conditionalFormatting>
  <conditionalFormatting sqref="F10:F23">
    <cfRule type="cellIs" dxfId="42" priority="1" operator="lessThan">
      <formula>0.6</formula>
    </cfRule>
  </conditionalFormatting>
  <conditionalFormatting sqref="B10:L23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23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1884</v>
      </c>
      <c r="B5" s="670">
        <v>189915.13</v>
      </c>
      <c r="C5" s="625">
        <v>1</v>
      </c>
      <c r="D5" s="673">
        <v>252</v>
      </c>
      <c r="E5" s="681" t="s">
        <v>1884</v>
      </c>
      <c r="F5" s="670">
        <v>129669.91</v>
      </c>
      <c r="G5" s="646">
        <v>0.68277819676610285</v>
      </c>
      <c r="H5" s="628">
        <v>150</v>
      </c>
      <c r="I5" s="678">
        <v>0.59523809523809523</v>
      </c>
      <c r="J5" s="684">
        <v>60245.22</v>
      </c>
      <c r="K5" s="646">
        <v>0.31722180323389715</v>
      </c>
      <c r="L5" s="628">
        <v>102</v>
      </c>
      <c r="M5" s="678">
        <v>0.40476190476190477</v>
      </c>
    </row>
    <row r="6" spans="1:13" ht="14.4" customHeight="1" x14ac:dyDescent="0.3">
      <c r="A6" s="666" t="s">
        <v>1885</v>
      </c>
      <c r="B6" s="671">
        <v>148403.64999999997</v>
      </c>
      <c r="C6" s="631">
        <v>1</v>
      </c>
      <c r="D6" s="674">
        <v>222</v>
      </c>
      <c r="E6" s="682" t="s">
        <v>1885</v>
      </c>
      <c r="F6" s="671">
        <v>106736.49999999999</v>
      </c>
      <c r="G6" s="647">
        <v>0.71923096231123707</v>
      </c>
      <c r="H6" s="634">
        <v>123</v>
      </c>
      <c r="I6" s="679">
        <v>0.55405405405405406</v>
      </c>
      <c r="J6" s="685">
        <v>41667.149999999994</v>
      </c>
      <c r="K6" s="647">
        <v>0.28076903768876305</v>
      </c>
      <c r="L6" s="634">
        <v>99</v>
      </c>
      <c r="M6" s="679">
        <v>0.44594594594594594</v>
      </c>
    </row>
    <row r="7" spans="1:13" ht="14.4" customHeight="1" x14ac:dyDescent="0.3">
      <c r="A7" s="666" t="s">
        <v>1886</v>
      </c>
      <c r="B7" s="671">
        <v>118758.36000000002</v>
      </c>
      <c r="C7" s="631">
        <v>1</v>
      </c>
      <c r="D7" s="674">
        <v>168</v>
      </c>
      <c r="E7" s="682" t="s">
        <v>1886</v>
      </c>
      <c r="F7" s="671">
        <v>92771.840000000011</v>
      </c>
      <c r="G7" s="647">
        <v>0.78118155218714702</v>
      </c>
      <c r="H7" s="634">
        <v>95</v>
      </c>
      <c r="I7" s="679">
        <v>0.56547619047619047</v>
      </c>
      <c r="J7" s="685">
        <v>25986.519999999997</v>
      </c>
      <c r="K7" s="647">
        <v>0.21881844781285287</v>
      </c>
      <c r="L7" s="634">
        <v>73</v>
      </c>
      <c r="M7" s="679">
        <v>0.43452380952380953</v>
      </c>
    </row>
    <row r="8" spans="1:13" ht="14.4" customHeight="1" x14ac:dyDescent="0.3">
      <c r="A8" s="666" t="s">
        <v>1887</v>
      </c>
      <c r="B8" s="671">
        <v>42256.17</v>
      </c>
      <c r="C8" s="631">
        <v>1</v>
      </c>
      <c r="D8" s="674">
        <v>23</v>
      </c>
      <c r="E8" s="682" t="s">
        <v>1887</v>
      </c>
      <c r="F8" s="671">
        <v>4491.95</v>
      </c>
      <c r="G8" s="647">
        <v>0.10630281920959708</v>
      </c>
      <c r="H8" s="634">
        <v>5</v>
      </c>
      <c r="I8" s="679">
        <v>0.21739130434782608</v>
      </c>
      <c r="J8" s="685">
        <v>37764.22</v>
      </c>
      <c r="K8" s="647">
        <v>0.89369718079040295</v>
      </c>
      <c r="L8" s="634">
        <v>18</v>
      </c>
      <c r="M8" s="679">
        <v>0.78260869565217395</v>
      </c>
    </row>
    <row r="9" spans="1:13" ht="14.4" customHeight="1" x14ac:dyDescent="0.3">
      <c r="A9" s="666" t="s">
        <v>1888</v>
      </c>
      <c r="B9" s="671">
        <v>69883.010000000009</v>
      </c>
      <c r="C9" s="631">
        <v>1</v>
      </c>
      <c r="D9" s="674">
        <v>91.5</v>
      </c>
      <c r="E9" s="682" t="s">
        <v>1888</v>
      </c>
      <c r="F9" s="671">
        <v>65544.62000000001</v>
      </c>
      <c r="G9" s="647">
        <v>0.93791924532157389</v>
      </c>
      <c r="H9" s="634">
        <v>67.5</v>
      </c>
      <c r="I9" s="679">
        <v>0.73770491803278693</v>
      </c>
      <c r="J9" s="685">
        <v>4338.3900000000003</v>
      </c>
      <c r="K9" s="647">
        <v>6.2080754678426123E-2</v>
      </c>
      <c r="L9" s="634">
        <v>24</v>
      </c>
      <c r="M9" s="679">
        <v>0.26229508196721313</v>
      </c>
    </row>
    <row r="10" spans="1:13" ht="14.4" customHeight="1" x14ac:dyDescent="0.3">
      <c r="A10" s="666" t="s">
        <v>1889</v>
      </c>
      <c r="B10" s="671">
        <v>155410.13</v>
      </c>
      <c r="C10" s="631">
        <v>1</v>
      </c>
      <c r="D10" s="674">
        <v>329</v>
      </c>
      <c r="E10" s="682" t="s">
        <v>1889</v>
      </c>
      <c r="F10" s="671">
        <v>82962.540000000008</v>
      </c>
      <c r="G10" s="647">
        <v>0.53382968021453947</v>
      </c>
      <c r="H10" s="634">
        <v>174</v>
      </c>
      <c r="I10" s="679">
        <v>0.52887537993920974</v>
      </c>
      <c r="J10" s="685">
        <v>72447.59</v>
      </c>
      <c r="K10" s="647">
        <v>0.46617031978546053</v>
      </c>
      <c r="L10" s="634">
        <v>155</v>
      </c>
      <c r="M10" s="679">
        <v>0.47112462006079026</v>
      </c>
    </row>
    <row r="11" spans="1:13" ht="14.4" customHeight="1" x14ac:dyDescent="0.3">
      <c r="A11" s="666" t="s">
        <v>1890</v>
      </c>
      <c r="B11" s="671">
        <v>90510.76999999999</v>
      </c>
      <c r="C11" s="631">
        <v>1</v>
      </c>
      <c r="D11" s="674">
        <v>152</v>
      </c>
      <c r="E11" s="682" t="s">
        <v>1890</v>
      </c>
      <c r="F11" s="671">
        <v>57705.25</v>
      </c>
      <c r="G11" s="647">
        <v>0.63755119970805696</v>
      </c>
      <c r="H11" s="634">
        <v>88</v>
      </c>
      <c r="I11" s="679">
        <v>0.57894736842105265</v>
      </c>
      <c r="J11" s="685">
        <v>32805.519999999997</v>
      </c>
      <c r="K11" s="647">
        <v>0.36244880029194315</v>
      </c>
      <c r="L11" s="634">
        <v>64</v>
      </c>
      <c r="M11" s="679">
        <v>0.42105263157894735</v>
      </c>
    </row>
    <row r="12" spans="1:13" ht="14.4" customHeight="1" x14ac:dyDescent="0.3">
      <c r="A12" s="666" t="s">
        <v>1891</v>
      </c>
      <c r="B12" s="671">
        <v>119900.91</v>
      </c>
      <c r="C12" s="631">
        <v>1</v>
      </c>
      <c r="D12" s="674">
        <v>157</v>
      </c>
      <c r="E12" s="682" t="s">
        <v>1891</v>
      </c>
      <c r="F12" s="671">
        <v>91348.22</v>
      </c>
      <c r="G12" s="647">
        <v>0.76186427609265017</v>
      </c>
      <c r="H12" s="634">
        <v>117</v>
      </c>
      <c r="I12" s="679">
        <v>0.74522292993630568</v>
      </c>
      <c r="J12" s="685">
        <v>28552.69</v>
      </c>
      <c r="K12" s="647">
        <v>0.2381357239073498</v>
      </c>
      <c r="L12" s="634">
        <v>40</v>
      </c>
      <c r="M12" s="679">
        <v>0.25477707006369427</v>
      </c>
    </row>
    <row r="13" spans="1:13" ht="14.4" customHeight="1" x14ac:dyDescent="0.3">
      <c r="A13" s="666" t="s">
        <v>1892</v>
      </c>
      <c r="B13" s="671">
        <v>72130.790000000008</v>
      </c>
      <c r="C13" s="631">
        <v>1</v>
      </c>
      <c r="D13" s="674">
        <v>56</v>
      </c>
      <c r="E13" s="682" t="s">
        <v>1892</v>
      </c>
      <c r="F13" s="671">
        <v>14810.24</v>
      </c>
      <c r="G13" s="647">
        <v>0.20532479957588151</v>
      </c>
      <c r="H13" s="634">
        <v>26</v>
      </c>
      <c r="I13" s="679">
        <v>0.4642857142857143</v>
      </c>
      <c r="J13" s="685">
        <v>57320.55</v>
      </c>
      <c r="K13" s="647">
        <v>0.79467520042411843</v>
      </c>
      <c r="L13" s="634">
        <v>30</v>
      </c>
      <c r="M13" s="679">
        <v>0.5357142857142857</v>
      </c>
    </row>
    <row r="14" spans="1:13" ht="14.4" customHeight="1" x14ac:dyDescent="0.3">
      <c r="A14" s="666" t="s">
        <v>1893</v>
      </c>
      <c r="B14" s="671">
        <v>106996.59000000001</v>
      </c>
      <c r="C14" s="631">
        <v>1</v>
      </c>
      <c r="D14" s="674">
        <v>237</v>
      </c>
      <c r="E14" s="682" t="s">
        <v>1893</v>
      </c>
      <c r="F14" s="671">
        <v>82150.330000000016</v>
      </c>
      <c r="G14" s="647">
        <v>0.76778456210613821</v>
      </c>
      <c r="H14" s="634">
        <v>150</v>
      </c>
      <c r="I14" s="679">
        <v>0.63291139240506333</v>
      </c>
      <c r="J14" s="685">
        <v>24846.26</v>
      </c>
      <c r="K14" s="647">
        <v>0.23221543789386181</v>
      </c>
      <c r="L14" s="634">
        <v>87</v>
      </c>
      <c r="M14" s="679">
        <v>0.36708860759493672</v>
      </c>
    </row>
    <row r="15" spans="1:13" ht="14.4" customHeight="1" x14ac:dyDescent="0.3">
      <c r="A15" s="666" t="s">
        <v>1894</v>
      </c>
      <c r="B15" s="671">
        <v>85388.75</v>
      </c>
      <c r="C15" s="631">
        <v>1</v>
      </c>
      <c r="D15" s="674">
        <v>129</v>
      </c>
      <c r="E15" s="682" t="s">
        <v>1894</v>
      </c>
      <c r="F15" s="671">
        <v>27960.660000000003</v>
      </c>
      <c r="G15" s="647">
        <v>0.32745133287464689</v>
      </c>
      <c r="H15" s="634">
        <v>37</v>
      </c>
      <c r="I15" s="679">
        <v>0.2868217054263566</v>
      </c>
      <c r="J15" s="685">
        <v>57428.090000000004</v>
      </c>
      <c r="K15" s="647">
        <v>0.67254866712535322</v>
      </c>
      <c r="L15" s="634">
        <v>92</v>
      </c>
      <c r="M15" s="679">
        <v>0.71317829457364346</v>
      </c>
    </row>
    <row r="16" spans="1:13" ht="14.4" customHeight="1" x14ac:dyDescent="0.3">
      <c r="A16" s="666" t="s">
        <v>1895</v>
      </c>
      <c r="B16" s="671">
        <v>204718.37000000005</v>
      </c>
      <c r="C16" s="631">
        <v>1</v>
      </c>
      <c r="D16" s="674">
        <v>271</v>
      </c>
      <c r="E16" s="682" t="s">
        <v>1895</v>
      </c>
      <c r="F16" s="671">
        <v>145670.60000000003</v>
      </c>
      <c r="G16" s="647">
        <v>0.71156584531226974</v>
      </c>
      <c r="H16" s="634">
        <v>178</v>
      </c>
      <c r="I16" s="679">
        <v>0.65682656826568264</v>
      </c>
      <c r="J16" s="685">
        <v>59047.770000000011</v>
      </c>
      <c r="K16" s="647">
        <v>0.28843415468773026</v>
      </c>
      <c r="L16" s="634">
        <v>93</v>
      </c>
      <c r="M16" s="679">
        <v>0.34317343173431736</v>
      </c>
    </row>
    <row r="17" spans="1:13" ht="14.4" customHeight="1" x14ac:dyDescent="0.3">
      <c r="A17" s="666" t="s">
        <v>1896</v>
      </c>
      <c r="B17" s="671">
        <v>356186.94999999995</v>
      </c>
      <c r="C17" s="631">
        <v>1</v>
      </c>
      <c r="D17" s="674">
        <v>426</v>
      </c>
      <c r="E17" s="682" t="s">
        <v>1896</v>
      </c>
      <c r="F17" s="671">
        <v>227683.88999999993</v>
      </c>
      <c r="G17" s="647">
        <v>0.63922580543728502</v>
      </c>
      <c r="H17" s="634">
        <v>255</v>
      </c>
      <c r="I17" s="679">
        <v>0.59859154929577463</v>
      </c>
      <c r="J17" s="685">
        <v>128503.06000000004</v>
      </c>
      <c r="K17" s="647">
        <v>0.36077419456271503</v>
      </c>
      <c r="L17" s="634">
        <v>171</v>
      </c>
      <c r="M17" s="679">
        <v>0.40140845070422537</v>
      </c>
    </row>
    <row r="18" spans="1:13" ht="14.4" customHeight="1" x14ac:dyDescent="0.3">
      <c r="A18" s="666" t="s">
        <v>1897</v>
      </c>
      <c r="B18" s="671">
        <v>98640.050000000017</v>
      </c>
      <c r="C18" s="631">
        <v>1</v>
      </c>
      <c r="D18" s="674">
        <v>137</v>
      </c>
      <c r="E18" s="682" t="s">
        <v>1897</v>
      </c>
      <c r="F18" s="671">
        <v>56785.100000000013</v>
      </c>
      <c r="G18" s="647">
        <v>0.57567995961072616</v>
      </c>
      <c r="H18" s="634">
        <v>81</v>
      </c>
      <c r="I18" s="679">
        <v>0.59124087591240881</v>
      </c>
      <c r="J18" s="685">
        <v>41854.949999999997</v>
      </c>
      <c r="K18" s="647">
        <v>0.42432004038927384</v>
      </c>
      <c r="L18" s="634">
        <v>56</v>
      </c>
      <c r="M18" s="679">
        <v>0.40875912408759124</v>
      </c>
    </row>
    <row r="19" spans="1:13" ht="14.4" customHeight="1" x14ac:dyDescent="0.3">
      <c r="A19" s="666" t="s">
        <v>1898</v>
      </c>
      <c r="B19" s="671">
        <v>70786.559999999998</v>
      </c>
      <c r="C19" s="631">
        <v>1</v>
      </c>
      <c r="D19" s="674">
        <v>129</v>
      </c>
      <c r="E19" s="682" t="s">
        <v>1898</v>
      </c>
      <c r="F19" s="671">
        <v>25237.279999999999</v>
      </c>
      <c r="G19" s="647">
        <v>0.35652643665690209</v>
      </c>
      <c r="H19" s="634">
        <v>45</v>
      </c>
      <c r="I19" s="679">
        <v>0.34883720930232559</v>
      </c>
      <c r="J19" s="685">
        <v>45549.279999999999</v>
      </c>
      <c r="K19" s="647">
        <v>0.64347356334309791</v>
      </c>
      <c r="L19" s="634">
        <v>84</v>
      </c>
      <c r="M19" s="679">
        <v>0.65116279069767447</v>
      </c>
    </row>
    <row r="20" spans="1:13" ht="14.4" customHeight="1" x14ac:dyDescent="0.3">
      <c r="A20" s="666" t="s">
        <v>1899</v>
      </c>
      <c r="B20" s="671">
        <v>137559.64000000001</v>
      </c>
      <c r="C20" s="631">
        <v>1</v>
      </c>
      <c r="D20" s="674">
        <v>252</v>
      </c>
      <c r="E20" s="682" t="s">
        <v>1899</v>
      </c>
      <c r="F20" s="671">
        <v>87885.590000000011</v>
      </c>
      <c r="G20" s="647">
        <v>0.63889081128738057</v>
      </c>
      <c r="H20" s="634">
        <v>144</v>
      </c>
      <c r="I20" s="679">
        <v>0.5714285714285714</v>
      </c>
      <c r="J20" s="685">
        <v>49674.05</v>
      </c>
      <c r="K20" s="647">
        <v>0.36110918871261949</v>
      </c>
      <c r="L20" s="634">
        <v>108</v>
      </c>
      <c r="M20" s="679">
        <v>0.42857142857142855</v>
      </c>
    </row>
    <row r="21" spans="1:13" ht="14.4" customHeight="1" x14ac:dyDescent="0.3">
      <c r="A21" s="666" t="s">
        <v>1900</v>
      </c>
      <c r="B21" s="671">
        <v>103438</v>
      </c>
      <c r="C21" s="631">
        <v>1</v>
      </c>
      <c r="D21" s="674">
        <v>184</v>
      </c>
      <c r="E21" s="682" t="s">
        <v>1900</v>
      </c>
      <c r="F21" s="671">
        <v>86043.61</v>
      </c>
      <c r="G21" s="647">
        <v>0.8318375258609022</v>
      </c>
      <c r="H21" s="634">
        <v>123</v>
      </c>
      <c r="I21" s="679">
        <v>0.66847826086956519</v>
      </c>
      <c r="J21" s="685">
        <v>17394.39</v>
      </c>
      <c r="K21" s="647">
        <v>0.16816247413909782</v>
      </c>
      <c r="L21" s="634">
        <v>61</v>
      </c>
      <c r="M21" s="679">
        <v>0.33152173913043476</v>
      </c>
    </row>
    <row r="22" spans="1:13" ht="14.4" customHeight="1" x14ac:dyDescent="0.3">
      <c r="A22" s="666" t="s">
        <v>1901</v>
      </c>
      <c r="B22" s="671">
        <v>81361.62999999999</v>
      </c>
      <c r="C22" s="631">
        <v>1</v>
      </c>
      <c r="D22" s="674">
        <v>168</v>
      </c>
      <c r="E22" s="682" t="s">
        <v>1901</v>
      </c>
      <c r="F22" s="671">
        <v>62277.709999999992</v>
      </c>
      <c r="G22" s="647">
        <v>0.76544324394680885</v>
      </c>
      <c r="H22" s="634">
        <v>95</v>
      </c>
      <c r="I22" s="679">
        <v>0.56547619047619047</v>
      </c>
      <c r="J22" s="685">
        <v>19083.919999999998</v>
      </c>
      <c r="K22" s="647">
        <v>0.23455675605319118</v>
      </c>
      <c r="L22" s="634">
        <v>73</v>
      </c>
      <c r="M22" s="679">
        <v>0.43452380952380953</v>
      </c>
    </row>
    <row r="23" spans="1:13" ht="14.4" customHeight="1" x14ac:dyDescent="0.3">
      <c r="A23" s="666" t="s">
        <v>1902</v>
      </c>
      <c r="B23" s="671">
        <v>147117.36000000002</v>
      </c>
      <c r="C23" s="631">
        <v>1</v>
      </c>
      <c r="D23" s="674">
        <v>224</v>
      </c>
      <c r="E23" s="682" t="s">
        <v>1902</v>
      </c>
      <c r="F23" s="671">
        <v>110309.36000000002</v>
      </c>
      <c r="G23" s="647">
        <v>0.7498051895439124</v>
      </c>
      <c r="H23" s="634">
        <v>131</v>
      </c>
      <c r="I23" s="679">
        <v>0.5848214285714286</v>
      </c>
      <c r="J23" s="685">
        <v>36808</v>
      </c>
      <c r="K23" s="647">
        <v>0.25019481045608755</v>
      </c>
      <c r="L23" s="634">
        <v>93</v>
      </c>
      <c r="M23" s="679">
        <v>0.41517857142857145</v>
      </c>
    </row>
    <row r="24" spans="1:13" ht="14.4" customHeight="1" x14ac:dyDescent="0.3">
      <c r="A24" s="666" t="s">
        <v>1903</v>
      </c>
      <c r="B24" s="671">
        <v>143429.45000000001</v>
      </c>
      <c r="C24" s="631">
        <v>1</v>
      </c>
      <c r="D24" s="674">
        <v>207</v>
      </c>
      <c r="E24" s="682" t="s">
        <v>1903</v>
      </c>
      <c r="F24" s="671">
        <v>116993.22</v>
      </c>
      <c r="G24" s="647">
        <v>0.81568478440097203</v>
      </c>
      <c r="H24" s="634">
        <v>116</v>
      </c>
      <c r="I24" s="679">
        <v>0.56038647342995174</v>
      </c>
      <c r="J24" s="685">
        <v>26436.23</v>
      </c>
      <c r="K24" s="647">
        <v>0.18431521559902794</v>
      </c>
      <c r="L24" s="634">
        <v>91</v>
      </c>
      <c r="M24" s="679">
        <v>0.43961352657004832</v>
      </c>
    </row>
    <row r="25" spans="1:13" ht="14.4" customHeight="1" x14ac:dyDescent="0.3">
      <c r="A25" s="666" t="s">
        <v>1904</v>
      </c>
      <c r="B25" s="671">
        <v>22548.21</v>
      </c>
      <c r="C25" s="631">
        <v>1</v>
      </c>
      <c r="D25" s="674">
        <v>56</v>
      </c>
      <c r="E25" s="682" t="s">
        <v>1904</v>
      </c>
      <c r="F25" s="671">
        <v>16056.96</v>
      </c>
      <c r="G25" s="647">
        <v>0.71211683765584943</v>
      </c>
      <c r="H25" s="634">
        <v>37</v>
      </c>
      <c r="I25" s="679">
        <v>0.6607142857142857</v>
      </c>
      <c r="J25" s="685">
        <v>6491.2500000000009</v>
      </c>
      <c r="K25" s="647">
        <v>0.28788316234415068</v>
      </c>
      <c r="L25" s="634">
        <v>19</v>
      </c>
      <c r="M25" s="679">
        <v>0.3392857142857143</v>
      </c>
    </row>
    <row r="26" spans="1:13" ht="14.4" customHeight="1" thickBot="1" x14ac:dyDescent="0.35">
      <c r="A26" s="667" t="s">
        <v>1905</v>
      </c>
      <c r="B26" s="672">
        <v>2152.1400000000003</v>
      </c>
      <c r="C26" s="637">
        <v>1</v>
      </c>
      <c r="D26" s="675">
        <v>4</v>
      </c>
      <c r="E26" s="683" t="s">
        <v>1905</v>
      </c>
      <c r="F26" s="672">
        <v>2152.1400000000003</v>
      </c>
      <c r="G26" s="648">
        <v>1</v>
      </c>
      <c r="H26" s="640">
        <v>4</v>
      </c>
      <c r="I26" s="680">
        <v>1</v>
      </c>
      <c r="J26" s="686"/>
      <c r="K26" s="648">
        <v>0</v>
      </c>
      <c r="L26" s="640"/>
      <c r="M26" s="68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8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3034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2567492.6199999964</v>
      </c>
      <c r="N3" s="70">
        <f>SUBTOTAL(9,N7:N1048576)</f>
        <v>6578</v>
      </c>
      <c r="O3" s="70">
        <f>SUBTOTAL(9,O7:O1048576)</f>
        <v>3874.5</v>
      </c>
      <c r="P3" s="70">
        <f>SUBTOTAL(9,P7:P1048576)</f>
        <v>1693247.5199999993</v>
      </c>
      <c r="Q3" s="71">
        <f>IF(M3=0,0,P3/M3)</f>
        <v>0.65949460061154985</v>
      </c>
      <c r="R3" s="70">
        <f>SUBTOTAL(9,R7:R1048576)</f>
        <v>3901</v>
      </c>
      <c r="S3" s="71">
        <f>IF(N3=0,0,R3/N3)</f>
        <v>0.59303739738522343</v>
      </c>
      <c r="T3" s="70">
        <f>SUBTOTAL(9,T7:T1048576)</f>
        <v>2241.5</v>
      </c>
      <c r="U3" s="72">
        <f>IF(O3=0,0,T3/O3)</f>
        <v>0.57852626145309072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11</v>
      </c>
      <c r="B7" s="625" t="s">
        <v>555</v>
      </c>
      <c r="C7" s="625">
        <v>89301111</v>
      </c>
      <c r="D7" s="692" t="s">
        <v>3031</v>
      </c>
      <c r="E7" s="693" t="s">
        <v>1884</v>
      </c>
      <c r="F7" s="625" t="s">
        <v>1876</v>
      </c>
      <c r="G7" s="625" t="s">
        <v>1906</v>
      </c>
      <c r="H7" s="625" t="s">
        <v>843</v>
      </c>
      <c r="I7" s="625" t="s">
        <v>951</v>
      </c>
      <c r="J7" s="625" t="s">
        <v>1785</v>
      </c>
      <c r="K7" s="625" t="s">
        <v>1786</v>
      </c>
      <c r="L7" s="626">
        <v>333.31</v>
      </c>
      <c r="M7" s="626">
        <v>666.62</v>
      </c>
      <c r="N7" s="625">
        <v>2</v>
      </c>
      <c r="O7" s="694">
        <v>0.5</v>
      </c>
      <c r="P7" s="626">
        <v>666.62</v>
      </c>
      <c r="Q7" s="646">
        <v>1</v>
      </c>
      <c r="R7" s="625">
        <v>2</v>
      </c>
      <c r="S7" s="646">
        <v>1</v>
      </c>
      <c r="T7" s="694">
        <v>0.5</v>
      </c>
      <c r="U7" s="678">
        <v>1</v>
      </c>
    </row>
    <row r="8" spans="1:21" ht="14.4" customHeight="1" x14ac:dyDescent="0.3">
      <c r="A8" s="695">
        <v>11</v>
      </c>
      <c r="B8" s="696" t="s">
        <v>555</v>
      </c>
      <c r="C8" s="696">
        <v>89301111</v>
      </c>
      <c r="D8" s="697" t="s">
        <v>3031</v>
      </c>
      <c r="E8" s="698" t="s">
        <v>1884</v>
      </c>
      <c r="F8" s="696" t="s">
        <v>1876</v>
      </c>
      <c r="G8" s="696" t="s">
        <v>1907</v>
      </c>
      <c r="H8" s="696" t="s">
        <v>843</v>
      </c>
      <c r="I8" s="696" t="s">
        <v>959</v>
      </c>
      <c r="J8" s="696" t="s">
        <v>960</v>
      </c>
      <c r="K8" s="696" t="s">
        <v>1792</v>
      </c>
      <c r="L8" s="699">
        <v>184.22</v>
      </c>
      <c r="M8" s="699">
        <v>4052.84</v>
      </c>
      <c r="N8" s="696">
        <v>22</v>
      </c>
      <c r="O8" s="700">
        <v>6</v>
      </c>
      <c r="P8" s="699">
        <v>3131.7400000000002</v>
      </c>
      <c r="Q8" s="701">
        <v>0.77272727272727271</v>
      </c>
      <c r="R8" s="696">
        <v>17</v>
      </c>
      <c r="S8" s="701">
        <v>0.77272727272727271</v>
      </c>
      <c r="T8" s="700">
        <v>4.5</v>
      </c>
      <c r="U8" s="702">
        <v>0.75</v>
      </c>
    </row>
    <row r="9" spans="1:21" ht="14.4" customHeight="1" x14ac:dyDescent="0.3">
      <c r="A9" s="695">
        <v>11</v>
      </c>
      <c r="B9" s="696" t="s">
        <v>555</v>
      </c>
      <c r="C9" s="696">
        <v>89301111</v>
      </c>
      <c r="D9" s="697" t="s">
        <v>3031</v>
      </c>
      <c r="E9" s="698" t="s">
        <v>1884</v>
      </c>
      <c r="F9" s="696" t="s">
        <v>1876</v>
      </c>
      <c r="G9" s="696" t="s">
        <v>1908</v>
      </c>
      <c r="H9" s="696" t="s">
        <v>556</v>
      </c>
      <c r="I9" s="696" t="s">
        <v>614</v>
      </c>
      <c r="J9" s="696" t="s">
        <v>1909</v>
      </c>
      <c r="K9" s="696" t="s">
        <v>1910</v>
      </c>
      <c r="L9" s="699">
        <v>18.940000000000001</v>
      </c>
      <c r="M9" s="699">
        <v>18.940000000000001</v>
      </c>
      <c r="N9" s="696">
        <v>1</v>
      </c>
      <c r="O9" s="700">
        <v>0.5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11</v>
      </c>
      <c r="B10" s="696" t="s">
        <v>555</v>
      </c>
      <c r="C10" s="696">
        <v>89301111</v>
      </c>
      <c r="D10" s="697" t="s">
        <v>3031</v>
      </c>
      <c r="E10" s="698" t="s">
        <v>1884</v>
      </c>
      <c r="F10" s="696" t="s">
        <v>1876</v>
      </c>
      <c r="G10" s="696" t="s">
        <v>1911</v>
      </c>
      <c r="H10" s="696" t="s">
        <v>556</v>
      </c>
      <c r="I10" s="696" t="s">
        <v>1912</v>
      </c>
      <c r="J10" s="696" t="s">
        <v>1913</v>
      </c>
      <c r="K10" s="696" t="s">
        <v>1914</v>
      </c>
      <c r="L10" s="699">
        <v>33.36</v>
      </c>
      <c r="M10" s="699">
        <v>33.36</v>
      </c>
      <c r="N10" s="696">
        <v>1</v>
      </c>
      <c r="O10" s="700">
        <v>0.5</v>
      </c>
      <c r="P10" s="699">
        <v>33.36</v>
      </c>
      <c r="Q10" s="701">
        <v>1</v>
      </c>
      <c r="R10" s="696">
        <v>1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11</v>
      </c>
      <c r="B11" s="696" t="s">
        <v>555</v>
      </c>
      <c r="C11" s="696">
        <v>89301111</v>
      </c>
      <c r="D11" s="697" t="s">
        <v>3031</v>
      </c>
      <c r="E11" s="698" t="s">
        <v>1884</v>
      </c>
      <c r="F11" s="696" t="s">
        <v>1876</v>
      </c>
      <c r="G11" s="696" t="s">
        <v>1915</v>
      </c>
      <c r="H11" s="696" t="s">
        <v>556</v>
      </c>
      <c r="I11" s="696" t="s">
        <v>726</v>
      </c>
      <c r="J11" s="696" t="s">
        <v>727</v>
      </c>
      <c r="K11" s="696" t="s">
        <v>1916</v>
      </c>
      <c r="L11" s="699">
        <v>0</v>
      </c>
      <c r="M11" s="699">
        <v>0</v>
      </c>
      <c r="N11" s="696">
        <v>1</v>
      </c>
      <c r="O11" s="700">
        <v>0.5</v>
      </c>
      <c r="P11" s="699">
        <v>0</v>
      </c>
      <c r="Q11" s="701"/>
      <c r="R11" s="696">
        <v>1</v>
      </c>
      <c r="S11" s="701">
        <v>1</v>
      </c>
      <c r="T11" s="700">
        <v>0.5</v>
      </c>
      <c r="U11" s="702">
        <v>1</v>
      </c>
    </row>
    <row r="12" spans="1:21" ht="14.4" customHeight="1" x14ac:dyDescent="0.3">
      <c r="A12" s="695">
        <v>11</v>
      </c>
      <c r="B12" s="696" t="s">
        <v>555</v>
      </c>
      <c r="C12" s="696">
        <v>89301111</v>
      </c>
      <c r="D12" s="697" t="s">
        <v>3031</v>
      </c>
      <c r="E12" s="698" t="s">
        <v>1884</v>
      </c>
      <c r="F12" s="696" t="s">
        <v>1876</v>
      </c>
      <c r="G12" s="696" t="s">
        <v>1915</v>
      </c>
      <c r="H12" s="696" t="s">
        <v>556</v>
      </c>
      <c r="I12" s="696" t="s">
        <v>1917</v>
      </c>
      <c r="J12" s="696" t="s">
        <v>727</v>
      </c>
      <c r="K12" s="696" t="s">
        <v>1918</v>
      </c>
      <c r="L12" s="699">
        <v>0</v>
      </c>
      <c r="M12" s="699">
        <v>0</v>
      </c>
      <c r="N12" s="696">
        <v>1</v>
      </c>
      <c r="O12" s="700">
        <v>0.5</v>
      </c>
      <c r="P12" s="699">
        <v>0</v>
      </c>
      <c r="Q12" s="701"/>
      <c r="R12" s="696">
        <v>1</v>
      </c>
      <c r="S12" s="701">
        <v>1</v>
      </c>
      <c r="T12" s="700">
        <v>0.5</v>
      </c>
      <c r="U12" s="702">
        <v>1</v>
      </c>
    </row>
    <row r="13" spans="1:21" ht="14.4" customHeight="1" x14ac:dyDescent="0.3">
      <c r="A13" s="695">
        <v>11</v>
      </c>
      <c r="B13" s="696" t="s">
        <v>555</v>
      </c>
      <c r="C13" s="696">
        <v>89301111</v>
      </c>
      <c r="D13" s="697" t="s">
        <v>3031</v>
      </c>
      <c r="E13" s="698" t="s">
        <v>1884</v>
      </c>
      <c r="F13" s="696" t="s">
        <v>1876</v>
      </c>
      <c r="G13" s="696" t="s">
        <v>1919</v>
      </c>
      <c r="H13" s="696" t="s">
        <v>843</v>
      </c>
      <c r="I13" s="696" t="s">
        <v>978</v>
      </c>
      <c r="J13" s="696" t="s">
        <v>979</v>
      </c>
      <c r="K13" s="696" t="s">
        <v>980</v>
      </c>
      <c r="L13" s="699">
        <v>154.01</v>
      </c>
      <c r="M13" s="699">
        <v>308.02</v>
      </c>
      <c r="N13" s="696">
        <v>2</v>
      </c>
      <c r="O13" s="700">
        <v>0.5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11</v>
      </c>
      <c r="B14" s="696" t="s">
        <v>555</v>
      </c>
      <c r="C14" s="696">
        <v>89301111</v>
      </c>
      <c r="D14" s="697" t="s">
        <v>3031</v>
      </c>
      <c r="E14" s="698" t="s">
        <v>1884</v>
      </c>
      <c r="F14" s="696" t="s">
        <v>1876</v>
      </c>
      <c r="G14" s="696" t="s">
        <v>1920</v>
      </c>
      <c r="H14" s="696" t="s">
        <v>843</v>
      </c>
      <c r="I14" s="696" t="s">
        <v>919</v>
      </c>
      <c r="J14" s="696" t="s">
        <v>852</v>
      </c>
      <c r="K14" s="696" t="s">
        <v>920</v>
      </c>
      <c r="L14" s="699">
        <v>625.29</v>
      </c>
      <c r="M14" s="699">
        <v>18133.41</v>
      </c>
      <c r="N14" s="696">
        <v>29</v>
      </c>
      <c r="O14" s="700">
        <v>12</v>
      </c>
      <c r="P14" s="699">
        <v>3126.45</v>
      </c>
      <c r="Q14" s="701">
        <v>0.17241379310344826</v>
      </c>
      <c r="R14" s="696">
        <v>5</v>
      </c>
      <c r="S14" s="701">
        <v>0.17241379310344829</v>
      </c>
      <c r="T14" s="700">
        <v>2</v>
      </c>
      <c r="U14" s="702">
        <v>0.16666666666666666</v>
      </c>
    </row>
    <row r="15" spans="1:21" ht="14.4" customHeight="1" x14ac:dyDescent="0.3">
      <c r="A15" s="695">
        <v>11</v>
      </c>
      <c r="B15" s="696" t="s">
        <v>555</v>
      </c>
      <c r="C15" s="696">
        <v>89301111</v>
      </c>
      <c r="D15" s="697" t="s">
        <v>3031</v>
      </c>
      <c r="E15" s="698" t="s">
        <v>1884</v>
      </c>
      <c r="F15" s="696" t="s">
        <v>1876</v>
      </c>
      <c r="G15" s="696" t="s">
        <v>1920</v>
      </c>
      <c r="H15" s="696" t="s">
        <v>843</v>
      </c>
      <c r="I15" s="696" t="s">
        <v>851</v>
      </c>
      <c r="J15" s="696" t="s">
        <v>852</v>
      </c>
      <c r="K15" s="696" t="s">
        <v>853</v>
      </c>
      <c r="L15" s="699">
        <v>937.93</v>
      </c>
      <c r="M15" s="699">
        <v>81599.910000000018</v>
      </c>
      <c r="N15" s="696">
        <v>87</v>
      </c>
      <c r="O15" s="700">
        <v>57</v>
      </c>
      <c r="P15" s="699">
        <v>52524.080000000009</v>
      </c>
      <c r="Q15" s="701">
        <v>0.64367816091954022</v>
      </c>
      <c r="R15" s="696">
        <v>56</v>
      </c>
      <c r="S15" s="701">
        <v>0.64367816091954022</v>
      </c>
      <c r="T15" s="700">
        <v>37</v>
      </c>
      <c r="U15" s="702">
        <v>0.64912280701754388</v>
      </c>
    </row>
    <row r="16" spans="1:21" ht="14.4" customHeight="1" x14ac:dyDescent="0.3">
      <c r="A16" s="695">
        <v>11</v>
      </c>
      <c r="B16" s="696" t="s">
        <v>555</v>
      </c>
      <c r="C16" s="696">
        <v>89301111</v>
      </c>
      <c r="D16" s="697" t="s">
        <v>3031</v>
      </c>
      <c r="E16" s="698" t="s">
        <v>1884</v>
      </c>
      <c r="F16" s="696" t="s">
        <v>1876</v>
      </c>
      <c r="G16" s="696" t="s">
        <v>1921</v>
      </c>
      <c r="H16" s="696" t="s">
        <v>843</v>
      </c>
      <c r="I16" s="696" t="s">
        <v>845</v>
      </c>
      <c r="J16" s="696" t="s">
        <v>586</v>
      </c>
      <c r="K16" s="696" t="s">
        <v>587</v>
      </c>
      <c r="L16" s="699">
        <v>96.63</v>
      </c>
      <c r="M16" s="699">
        <v>193.26</v>
      </c>
      <c r="N16" s="696">
        <v>2</v>
      </c>
      <c r="O16" s="700">
        <v>1</v>
      </c>
      <c r="P16" s="699">
        <v>193.26</v>
      </c>
      <c r="Q16" s="701">
        <v>1</v>
      </c>
      <c r="R16" s="696">
        <v>2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11</v>
      </c>
      <c r="B17" s="696" t="s">
        <v>555</v>
      </c>
      <c r="C17" s="696">
        <v>89301111</v>
      </c>
      <c r="D17" s="697" t="s">
        <v>3031</v>
      </c>
      <c r="E17" s="698" t="s">
        <v>1884</v>
      </c>
      <c r="F17" s="696" t="s">
        <v>1876</v>
      </c>
      <c r="G17" s="696" t="s">
        <v>1922</v>
      </c>
      <c r="H17" s="696" t="s">
        <v>843</v>
      </c>
      <c r="I17" s="696" t="s">
        <v>1923</v>
      </c>
      <c r="J17" s="696" t="s">
        <v>1924</v>
      </c>
      <c r="K17" s="696" t="s">
        <v>1925</v>
      </c>
      <c r="L17" s="699">
        <v>69.86</v>
      </c>
      <c r="M17" s="699">
        <v>139.72</v>
      </c>
      <c r="N17" s="696">
        <v>2</v>
      </c>
      <c r="O17" s="700">
        <v>1</v>
      </c>
      <c r="P17" s="699">
        <v>139.72</v>
      </c>
      <c r="Q17" s="701">
        <v>1</v>
      </c>
      <c r="R17" s="696">
        <v>2</v>
      </c>
      <c r="S17" s="701">
        <v>1</v>
      </c>
      <c r="T17" s="700">
        <v>1</v>
      </c>
      <c r="U17" s="702">
        <v>1</v>
      </c>
    </row>
    <row r="18" spans="1:21" ht="14.4" customHeight="1" x14ac:dyDescent="0.3">
      <c r="A18" s="695">
        <v>11</v>
      </c>
      <c r="B18" s="696" t="s">
        <v>555</v>
      </c>
      <c r="C18" s="696">
        <v>89301111</v>
      </c>
      <c r="D18" s="697" t="s">
        <v>3031</v>
      </c>
      <c r="E18" s="698" t="s">
        <v>1884</v>
      </c>
      <c r="F18" s="696" t="s">
        <v>1876</v>
      </c>
      <c r="G18" s="696" t="s">
        <v>1926</v>
      </c>
      <c r="H18" s="696" t="s">
        <v>556</v>
      </c>
      <c r="I18" s="696" t="s">
        <v>1927</v>
      </c>
      <c r="J18" s="696" t="s">
        <v>1928</v>
      </c>
      <c r="K18" s="696" t="s">
        <v>1929</v>
      </c>
      <c r="L18" s="699">
        <v>0</v>
      </c>
      <c r="M18" s="699">
        <v>0</v>
      </c>
      <c r="N18" s="696">
        <v>1</v>
      </c>
      <c r="O18" s="700">
        <v>0.5</v>
      </c>
      <c r="P18" s="699">
        <v>0</v>
      </c>
      <c r="Q18" s="701"/>
      <c r="R18" s="696">
        <v>1</v>
      </c>
      <c r="S18" s="701">
        <v>1</v>
      </c>
      <c r="T18" s="700">
        <v>0.5</v>
      </c>
      <c r="U18" s="702">
        <v>1</v>
      </c>
    </row>
    <row r="19" spans="1:21" ht="14.4" customHeight="1" x14ac:dyDescent="0.3">
      <c r="A19" s="695">
        <v>11</v>
      </c>
      <c r="B19" s="696" t="s">
        <v>555</v>
      </c>
      <c r="C19" s="696">
        <v>89301111</v>
      </c>
      <c r="D19" s="697" t="s">
        <v>3031</v>
      </c>
      <c r="E19" s="698" t="s">
        <v>1884</v>
      </c>
      <c r="F19" s="696" t="s">
        <v>1876</v>
      </c>
      <c r="G19" s="696" t="s">
        <v>1930</v>
      </c>
      <c r="H19" s="696" t="s">
        <v>556</v>
      </c>
      <c r="I19" s="696" t="s">
        <v>660</v>
      </c>
      <c r="J19" s="696" t="s">
        <v>1931</v>
      </c>
      <c r="K19" s="696" t="s">
        <v>1932</v>
      </c>
      <c r="L19" s="699">
        <v>0</v>
      </c>
      <c r="M19" s="699">
        <v>0</v>
      </c>
      <c r="N19" s="696">
        <v>11</v>
      </c>
      <c r="O19" s="700">
        <v>9.5</v>
      </c>
      <c r="P19" s="699">
        <v>0</v>
      </c>
      <c r="Q19" s="701"/>
      <c r="R19" s="696">
        <v>5</v>
      </c>
      <c r="S19" s="701">
        <v>0.45454545454545453</v>
      </c>
      <c r="T19" s="700">
        <v>4</v>
      </c>
      <c r="U19" s="702">
        <v>0.42105263157894735</v>
      </c>
    </row>
    <row r="20" spans="1:21" ht="14.4" customHeight="1" x14ac:dyDescent="0.3">
      <c r="A20" s="695">
        <v>11</v>
      </c>
      <c r="B20" s="696" t="s">
        <v>555</v>
      </c>
      <c r="C20" s="696">
        <v>89301111</v>
      </c>
      <c r="D20" s="697" t="s">
        <v>3031</v>
      </c>
      <c r="E20" s="698" t="s">
        <v>1884</v>
      </c>
      <c r="F20" s="696" t="s">
        <v>1877</v>
      </c>
      <c r="G20" s="696" t="s">
        <v>1933</v>
      </c>
      <c r="H20" s="696" t="s">
        <v>556</v>
      </c>
      <c r="I20" s="696" t="s">
        <v>1934</v>
      </c>
      <c r="J20" s="696" t="s">
        <v>1935</v>
      </c>
      <c r="K20" s="696" t="s">
        <v>1936</v>
      </c>
      <c r="L20" s="699">
        <v>200</v>
      </c>
      <c r="M20" s="699">
        <v>400</v>
      </c>
      <c r="N20" s="696">
        <v>2</v>
      </c>
      <c r="O20" s="700">
        <v>1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11</v>
      </c>
      <c r="B21" s="696" t="s">
        <v>555</v>
      </c>
      <c r="C21" s="696">
        <v>89301111</v>
      </c>
      <c r="D21" s="697" t="s">
        <v>3031</v>
      </c>
      <c r="E21" s="698" t="s">
        <v>1884</v>
      </c>
      <c r="F21" s="696" t="s">
        <v>1877</v>
      </c>
      <c r="G21" s="696" t="s">
        <v>1933</v>
      </c>
      <c r="H21" s="696" t="s">
        <v>556</v>
      </c>
      <c r="I21" s="696" t="s">
        <v>1937</v>
      </c>
      <c r="J21" s="696" t="s">
        <v>1938</v>
      </c>
      <c r="K21" s="696" t="s">
        <v>1939</v>
      </c>
      <c r="L21" s="699">
        <v>278.75</v>
      </c>
      <c r="M21" s="699">
        <v>1115</v>
      </c>
      <c r="N21" s="696">
        <v>4</v>
      </c>
      <c r="O21" s="700">
        <v>2</v>
      </c>
      <c r="P21" s="699">
        <v>1115</v>
      </c>
      <c r="Q21" s="701">
        <v>1</v>
      </c>
      <c r="R21" s="696">
        <v>4</v>
      </c>
      <c r="S21" s="701">
        <v>1</v>
      </c>
      <c r="T21" s="700">
        <v>2</v>
      </c>
      <c r="U21" s="702">
        <v>1</v>
      </c>
    </row>
    <row r="22" spans="1:21" ht="14.4" customHeight="1" x14ac:dyDescent="0.3">
      <c r="A22" s="695">
        <v>11</v>
      </c>
      <c r="B22" s="696" t="s">
        <v>555</v>
      </c>
      <c r="C22" s="696">
        <v>89301111</v>
      </c>
      <c r="D22" s="697" t="s">
        <v>3031</v>
      </c>
      <c r="E22" s="698" t="s">
        <v>1884</v>
      </c>
      <c r="F22" s="696" t="s">
        <v>1877</v>
      </c>
      <c r="G22" s="696" t="s">
        <v>1940</v>
      </c>
      <c r="H22" s="696" t="s">
        <v>556</v>
      </c>
      <c r="I22" s="696" t="s">
        <v>1941</v>
      </c>
      <c r="J22" s="696" t="s">
        <v>1942</v>
      </c>
      <c r="K22" s="696" t="s">
        <v>1943</v>
      </c>
      <c r="L22" s="699">
        <v>492.18</v>
      </c>
      <c r="M22" s="699">
        <v>1968.72</v>
      </c>
      <c r="N22" s="696">
        <v>4</v>
      </c>
      <c r="O22" s="700">
        <v>4</v>
      </c>
      <c r="P22" s="699">
        <v>1968.72</v>
      </c>
      <c r="Q22" s="701">
        <v>1</v>
      </c>
      <c r="R22" s="696">
        <v>4</v>
      </c>
      <c r="S22" s="701">
        <v>1</v>
      </c>
      <c r="T22" s="700">
        <v>4</v>
      </c>
      <c r="U22" s="702">
        <v>1</v>
      </c>
    </row>
    <row r="23" spans="1:21" ht="14.4" customHeight="1" x14ac:dyDescent="0.3">
      <c r="A23" s="695">
        <v>11</v>
      </c>
      <c r="B23" s="696" t="s">
        <v>555</v>
      </c>
      <c r="C23" s="696">
        <v>89301111</v>
      </c>
      <c r="D23" s="697" t="s">
        <v>3031</v>
      </c>
      <c r="E23" s="698" t="s">
        <v>1884</v>
      </c>
      <c r="F23" s="696" t="s">
        <v>1877</v>
      </c>
      <c r="G23" s="696" t="s">
        <v>1940</v>
      </c>
      <c r="H23" s="696" t="s">
        <v>556</v>
      </c>
      <c r="I23" s="696" t="s">
        <v>1944</v>
      </c>
      <c r="J23" s="696" t="s">
        <v>1945</v>
      </c>
      <c r="K23" s="696" t="s">
        <v>1946</v>
      </c>
      <c r="L23" s="699">
        <v>1000</v>
      </c>
      <c r="M23" s="699">
        <v>1000</v>
      </c>
      <c r="N23" s="696">
        <v>1</v>
      </c>
      <c r="O23" s="700">
        <v>1</v>
      </c>
      <c r="P23" s="699">
        <v>1000</v>
      </c>
      <c r="Q23" s="701">
        <v>1</v>
      </c>
      <c r="R23" s="696">
        <v>1</v>
      </c>
      <c r="S23" s="701">
        <v>1</v>
      </c>
      <c r="T23" s="700">
        <v>1</v>
      </c>
      <c r="U23" s="702">
        <v>1</v>
      </c>
    </row>
    <row r="24" spans="1:21" ht="14.4" customHeight="1" x14ac:dyDescent="0.3">
      <c r="A24" s="695">
        <v>11</v>
      </c>
      <c r="B24" s="696" t="s">
        <v>555</v>
      </c>
      <c r="C24" s="696">
        <v>89301111</v>
      </c>
      <c r="D24" s="697" t="s">
        <v>3031</v>
      </c>
      <c r="E24" s="698" t="s">
        <v>1884</v>
      </c>
      <c r="F24" s="696" t="s">
        <v>1877</v>
      </c>
      <c r="G24" s="696" t="s">
        <v>1940</v>
      </c>
      <c r="H24" s="696" t="s">
        <v>556</v>
      </c>
      <c r="I24" s="696" t="s">
        <v>1947</v>
      </c>
      <c r="J24" s="696" t="s">
        <v>1948</v>
      </c>
      <c r="K24" s="696" t="s">
        <v>1949</v>
      </c>
      <c r="L24" s="699">
        <v>500</v>
      </c>
      <c r="M24" s="699">
        <v>2500</v>
      </c>
      <c r="N24" s="696">
        <v>5</v>
      </c>
      <c r="O24" s="700">
        <v>5</v>
      </c>
      <c r="P24" s="699">
        <v>2500</v>
      </c>
      <c r="Q24" s="701">
        <v>1</v>
      </c>
      <c r="R24" s="696">
        <v>5</v>
      </c>
      <c r="S24" s="701">
        <v>1</v>
      </c>
      <c r="T24" s="700">
        <v>5</v>
      </c>
      <c r="U24" s="702">
        <v>1</v>
      </c>
    </row>
    <row r="25" spans="1:21" ht="14.4" customHeight="1" x14ac:dyDescent="0.3">
      <c r="A25" s="695">
        <v>11</v>
      </c>
      <c r="B25" s="696" t="s">
        <v>555</v>
      </c>
      <c r="C25" s="696">
        <v>89301111</v>
      </c>
      <c r="D25" s="697" t="s">
        <v>3031</v>
      </c>
      <c r="E25" s="698" t="s">
        <v>1884</v>
      </c>
      <c r="F25" s="696" t="s">
        <v>1877</v>
      </c>
      <c r="G25" s="696" t="s">
        <v>1940</v>
      </c>
      <c r="H25" s="696" t="s">
        <v>556</v>
      </c>
      <c r="I25" s="696" t="s">
        <v>1950</v>
      </c>
      <c r="J25" s="696" t="s">
        <v>1951</v>
      </c>
      <c r="K25" s="696" t="s">
        <v>1952</v>
      </c>
      <c r="L25" s="699">
        <v>999.46</v>
      </c>
      <c r="M25" s="699">
        <v>1998.92</v>
      </c>
      <c r="N25" s="696">
        <v>2</v>
      </c>
      <c r="O25" s="700">
        <v>2</v>
      </c>
      <c r="P25" s="699">
        <v>1998.92</v>
      </c>
      <c r="Q25" s="701">
        <v>1</v>
      </c>
      <c r="R25" s="696">
        <v>2</v>
      </c>
      <c r="S25" s="701">
        <v>1</v>
      </c>
      <c r="T25" s="700">
        <v>2</v>
      </c>
      <c r="U25" s="702">
        <v>1</v>
      </c>
    </row>
    <row r="26" spans="1:21" ht="14.4" customHeight="1" x14ac:dyDescent="0.3">
      <c r="A26" s="695">
        <v>11</v>
      </c>
      <c r="B26" s="696" t="s">
        <v>555</v>
      </c>
      <c r="C26" s="696">
        <v>89301111</v>
      </c>
      <c r="D26" s="697" t="s">
        <v>3031</v>
      </c>
      <c r="E26" s="698" t="s">
        <v>1884</v>
      </c>
      <c r="F26" s="696" t="s">
        <v>1877</v>
      </c>
      <c r="G26" s="696" t="s">
        <v>1940</v>
      </c>
      <c r="H26" s="696" t="s">
        <v>556</v>
      </c>
      <c r="I26" s="696" t="s">
        <v>1953</v>
      </c>
      <c r="J26" s="696" t="s">
        <v>1954</v>
      </c>
      <c r="K26" s="696" t="s">
        <v>1955</v>
      </c>
      <c r="L26" s="699">
        <v>971.25</v>
      </c>
      <c r="M26" s="699">
        <v>9712.5</v>
      </c>
      <c r="N26" s="696">
        <v>10</v>
      </c>
      <c r="O26" s="700">
        <v>10</v>
      </c>
      <c r="P26" s="699">
        <v>7770</v>
      </c>
      <c r="Q26" s="701">
        <v>0.8</v>
      </c>
      <c r="R26" s="696">
        <v>8</v>
      </c>
      <c r="S26" s="701">
        <v>0.8</v>
      </c>
      <c r="T26" s="700">
        <v>8</v>
      </c>
      <c r="U26" s="702">
        <v>0.8</v>
      </c>
    </row>
    <row r="27" spans="1:21" ht="14.4" customHeight="1" x14ac:dyDescent="0.3">
      <c r="A27" s="695">
        <v>11</v>
      </c>
      <c r="B27" s="696" t="s">
        <v>555</v>
      </c>
      <c r="C27" s="696">
        <v>89301111</v>
      </c>
      <c r="D27" s="697" t="s">
        <v>3031</v>
      </c>
      <c r="E27" s="698" t="s">
        <v>1884</v>
      </c>
      <c r="F27" s="696" t="s">
        <v>1877</v>
      </c>
      <c r="G27" s="696" t="s">
        <v>1940</v>
      </c>
      <c r="H27" s="696" t="s">
        <v>556</v>
      </c>
      <c r="I27" s="696" t="s">
        <v>1956</v>
      </c>
      <c r="J27" s="696" t="s">
        <v>1957</v>
      </c>
      <c r="K27" s="696"/>
      <c r="L27" s="699">
        <v>1000</v>
      </c>
      <c r="M27" s="699">
        <v>1000</v>
      </c>
      <c r="N27" s="696">
        <v>1</v>
      </c>
      <c r="O27" s="700">
        <v>1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11</v>
      </c>
      <c r="B28" s="696" t="s">
        <v>555</v>
      </c>
      <c r="C28" s="696">
        <v>89301111</v>
      </c>
      <c r="D28" s="697" t="s">
        <v>3031</v>
      </c>
      <c r="E28" s="698" t="s">
        <v>1884</v>
      </c>
      <c r="F28" s="696" t="s">
        <v>1877</v>
      </c>
      <c r="G28" s="696" t="s">
        <v>1940</v>
      </c>
      <c r="H28" s="696" t="s">
        <v>556</v>
      </c>
      <c r="I28" s="696" t="s">
        <v>1958</v>
      </c>
      <c r="J28" s="696" t="s">
        <v>1959</v>
      </c>
      <c r="K28" s="696"/>
      <c r="L28" s="699">
        <v>1000</v>
      </c>
      <c r="M28" s="699">
        <v>1000</v>
      </c>
      <c r="N28" s="696">
        <v>1</v>
      </c>
      <c r="O28" s="700">
        <v>1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11</v>
      </c>
      <c r="B29" s="696" t="s">
        <v>555</v>
      </c>
      <c r="C29" s="696">
        <v>89301111</v>
      </c>
      <c r="D29" s="697" t="s">
        <v>3031</v>
      </c>
      <c r="E29" s="698" t="s">
        <v>1885</v>
      </c>
      <c r="F29" s="696" t="s">
        <v>1876</v>
      </c>
      <c r="G29" s="696" t="s">
        <v>1907</v>
      </c>
      <c r="H29" s="696" t="s">
        <v>843</v>
      </c>
      <c r="I29" s="696" t="s">
        <v>959</v>
      </c>
      <c r="J29" s="696" t="s">
        <v>960</v>
      </c>
      <c r="K29" s="696" t="s">
        <v>1792</v>
      </c>
      <c r="L29" s="699">
        <v>184.22</v>
      </c>
      <c r="M29" s="699">
        <v>368.44</v>
      </c>
      <c r="N29" s="696">
        <v>2</v>
      </c>
      <c r="O29" s="700">
        <v>1</v>
      </c>
      <c r="P29" s="699">
        <v>368.44</v>
      </c>
      <c r="Q29" s="701">
        <v>1</v>
      </c>
      <c r="R29" s="696">
        <v>2</v>
      </c>
      <c r="S29" s="701">
        <v>1</v>
      </c>
      <c r="T29" s="700">
        <v>1</v>
      </c>
      <c r="U29" s="702">
        <v>1</v>
      </c>
    </row>
    <row r="30" spans="1:21" ht="14.4" customHeight="1" x14ac:dyDescent="0.3">
      <c r="A30" s="695">
        <v>11</v>
      </c>
      <c r="B30" s="696" t="s">
        <v>555</v>
      </c>
      <c r="C30" s="696">
        <v>89301111</v>
      </c>
      <c r="D30" s="697" t="s">
        <v>3031</v>
      </c>
      <c r="E30" s="698" t="s">
        <v>1885</v>
      </c>
      <c r="F30" s="696" t="s">
        <v>1876</v>
      </c>
      <c r="G30" s="696" t="s">
        <v>1920</v>
      </c>
      <c r="H30" s="696" t="s">
        <v>843</v>
      </c>
      <c r="I30" s="696" t="s">
        <v>919</v>
      </c>
      <c r="J30" s="696" t="s">
        <v>852</v>
      </c>
      <c r="K30" s="696" t="s">
        <v>920</v>
      </c>
      <c r="L30" s="699">
        <v>625.29</v>
      </c>
      <c r="M30" s="699">
        <v>1875.87</v>
      </c>
      <c r="N30" s="696">
        <v>3</v>
      </c>
      <c r="O30" s="700">
        <v>2.5</v>
      </c>
      <c r="P30" s="699">
        <v>1875.87</v>
      </c>
      <c r="Q30" s="701">
        <v>1</v>
      </c>
      <c r="R30" s="696">
        <v>3</v>
      </c>
      <c r="S30" s="701">
        <v>1</v>
      </c>
      <c r="T30" s="700">
        <v>2.5</v>
      </c>
      <c r="U30" s="702">
        <v>1</v>
      </c>
    </row>
    <row r="31" spans="1:21" ht="14.4" customHeight="1" x14ac:dyDescent="0.3">
      <c r="A31" s="695">
        <v>11</v>
      </c>
      <c r="B31" s="696" t="s">
        <v>555</v>
      </c>
      <c r="C31" s="696">
        <v>89301111</v>
      </c>
      <c r="D31" s="697" t="s">
        <v>3031</v>
      </c>
      <c r="E31" s="698" t="s">
        <v>1885</v>
      </c>
      <c r="F31" s="696" t="s">
        <v>1876</v>
      </c>
      <c r="G31" s="696" t="s">
        <v>1920</v>
      </c>
      <c r="H31" s="696" t="s">
        <v>843</v>
      </c>
      <c r="I31" s="696" t="s">
        <v>851</v>
      </c>
      <c r="J31" s="696" t="s">
        <v>852</v>
      </c>
      <c r="K31" s="696" t="s">
        <v>853</v>
      </c>
      <c r="L31" s="699">
        <v>937.93</v>
      </c>
      <c r="M31" s="699">
        <v>21572.390000000003</v>
      </c>
      <c r="N31" s="696">
        <v>23</v>
      </c>
      <c r="O31" s="700">
        <v>19.5</v>
      </c>
      <c r="P31" s="699">
        <v>21572.390000000003</v>
      </c>
      <c r="Q31" s="701">
        <v>1</v>
      </c>
      <c r="R31" s="696">
        <v>23</v>
      </c>
      <c r="S31" s="701">
        <v>1</v>
      </c>
      <c r="T31" s="700">
        <v>19.5</v>
      </c>
      <c r="U31" s="702">
        <v>1</v>
      </c>
    </row>
    <row r="32" spans="1:21" ht="14.4" customHeight="1" x14ac:dyDescent="0.3">
      <c r="A32" s="695">
        <v>11</v>
      </c>
      <c r="B32" s="696" t="s">
        <v>555</v>
      </c>
      <c r="C32" s="696">
        <v>89301111</v>
      </c>
      <c r="D32" s="697" t="s">
        <v>3031</v>
      </c>
      <c r="E32" s="698" t="s">
        <v>1885</v>
      </c>
      <c r="F32" s="696" t="s">
        <v>1876</v>
      </c>
      <c r="G32" s="696" t="s">
        <v>1930</v>
      </c>
      <c r="H32" s="696" t="s">
        <v>556</v>
      </c>
      <c r="I32" s="696" t="s">
        <v>660</v>
      </c>
      <c r="J32" s="696" t="s">
        <v>1931</v>
      </c>
      <c r="K32" s="696" t="s">
        <v>1932</v>
      </c>
      <c r="L32" s="699">
        <v>0</v>
      </c>
      <c r="M32" s="699">
        <v>0</v>
      </c>
      <c r="N32" s="696">
        <v>2</v>
      </c>
      <c r="O32" s="700">
        <v>1</v>
      </c>
      <c r="P32" s="699">
        <v>0</v>
      </c>
      <c r="Q32" s="701"/>
      <c r="R32" s="696">
        <v>2</v>
      </c>
      <c r="S32" s="701">
        <v>1</v>
      </c>
      <c r="T32" s="700">
        <v>1</v>
      </c>
      <c r="U32" s="702">
        <v>1</v>
      </c>
    </row>
    <row r="33" spans="1:21" ht="14.4" customHeight="1" x14ac:dyDescent="0.3">
      <c r="A33" s="695">
        <v>11</v>
      </c>
      <c r="B33" s="696" t="s">
        <v>555</v>
      </c>
      <c r="C33" s="696">
        <v>89301111</v>
      </c>
      <c r="D33" s="697" t="s">
        <v>3031</v>
      </c>
      <c r="E33" s="698" t="s">
        <v>1885</v>
      </c>
      <c r="F33" s="696" t="s">
        <v>1876</v>
      </c>
      <c r="G33" s="696" t="s">
        <v>1960</v>
      </c>
      <c r="H33" s="696" t="s">
        <v>843</v>
      </c>
      <c r="I33" s="696" t="s">
        <v>1961</v>
      </c>
      <c r="J33" s="696" t="s">
        <v>1962</v>
      </c>
      <c r="K33" s="696" t="s">
        <v>1963</v>
      </c>
      <c r="L33" s="699">
        <v>147.36000000000001</v>
      </c>
      <c r="M33" s="699">
        <v>147.36000000000001</v>
      </c>
      <c r="N33" s="696">
        <v>1</v>
      </c>
      <c r="O33" s="700">
        <v>0.5</v>
      </c>
      <c r="P33" s="699">
        <v>147.36000000000001</v>
      </c>
      <c r="Q33" s="701">
        <v>1</v>
      </c>
      <c r="R33" s="696">
        <v>1</v>
      </c>
      <c r="S33" s="701">
        <v>1</v>
      </c>
      <c r="T33" s="700">
        <v>0.5</v>
      </c>
      <c r="U33" s="702">
        <v>1</v>
      </c>
    </row>
    <row r="34" spans="1:21" ht="14.4" customHeight="1" x14ac:dyDescent="0.3">
      <c r="A34" s="695">
        <v>11</v>
      </c>
      <c r="B34" s="696" t="s">
        <v>555</v>
      </c>
      <c r="C34" s="696">
        <v>89301111</v>
      </c>
      <c r="D34" s="697" t="s">
        <v>3031</v>
      </c>
      <c r="E34" s="698" t="s">
        <v>1885</v>
      </c>
      <c r="F34" s="696" t="s">
        <v>1876</v>
      </c>
      <c r="G34" s="696" t="s">
        <v>1960</v>
      </c>
      <c r="H34" s="696" t="s">
        <v>843</v>
      </c>
      <c r="I34" s="696" t="s">
        <v>1147</v>
      </c>
      <c r="J34" s="696" t="s">
        <v>871</v>
      </c>
      <c r="K34" s="696" t="s">
        <v>1830</v>
      </c>
      <c r="L34" s="699">
        <v>32.74</v>
      </c>
      <c r="M34" s="699">
        <v>32.74</v>
      </c>
      <c r="N34" s="696">
        <v>1</v>
      </c>
      <c r="O34" s="700">
        <v>0.5</v>
      </c>
      <c r="P34" s="699">
        <v>32.74</v>
      </c>
      <c r="Q34" s="701">
        <v>1</v>
      </c>
      <c r="R34" s="696">
        <v>1</v>
      </c>
      <c r="S34" s="701">
        <v>1</v>
      </c>
      <c r="T34" s="700">
        <v>0.5</v>
      </c>
      <c r="U34" s="702">
        <v>1</v>
      </c>
    </row>
    <row r="35" spans="1:21" ht="14.4" customHeight="1" x14ac:dyDescent="0.3">
      <c r="A35" s="695">
        <v>11</v>
      </c>
      <c r="B35" s="696" t="s">
        <v>555</v>
      </c>
      <c r="C35" s="696">
        <v>89301111</v>
      </c>
      <c r="D35" s="697" t="s">
        <v>3031</v>
      </c>
      <c r="E35" s="698" t="s">
        <v>1885</v>
      </c>
      <c r="F35" s="696" t="s">
        <v>1877</v>
      </c>
      <c r="G35" s="696" t="s">
        <v>1933</v>
      </c>
      <c r="H35" s="696" t="s">
        <v>556</v>
      </c>
      <c r="I35" s="696" t="s">
        <v>1937</v>
      </c>
      <c r="J35" s="696" t="s">
        <v>1938</v>
      </c>
      <c r="K35" s="696" t="s">
        <v>1939</v>
      </c>
      <c r="L35" s="699">
        <v>278.75</v>
      </c>
      <c r="M35" s="699">
        <v>557.5</v>
      </c>
      <c r="N35" s="696">
        <v>2</v>
      </c>
      <c r="O35" s="700">
        <v>1</v>
      </c>
      <c r="P35" s="699">
        <v>557.5</v>
      </c>
      <c r="Q35" s="701">
        <v>1</v>
      </c>
      <c r="R35" s="696">
        <v>2</v>
      </c>
      <c r="S35" s="701">
        <v>1</v>
      </c>
      <c r="T35" s="700">
        <v>1</v>
      </c>
      <c r="U35" s="702">
        <v>1</v>
      </c>
    </row>
    <row r="36" spans="1:21" ht="14.4" customHeight="1" x14ac:dyDescent="0.3">
      <c r="A36" s="695">
        <v>11</v>
      </c>
      <c r="B36" s="696" t="s">
        <v>555</v>
      </c>
      <c r="C36" s="696">
        <v>89301111</v>
      </c>
      <c r="D36" s="697" t="s">
        <v>3031</v>
      </c>
      <c r="E36" s="698" t="s">
        <v>1885</v>
      </c>
      <c r="F36" s="696" t="s">
        <v>1877</v>
      </c>
      <c r="G36" s="696" t="s">
        <v>1940</v>
      </c>
      <c r="H36" s="696" t="s">
        <v>556</v>
      </c>
      <c r="I36" s="696" t="s">
        <v>1941</v>
      </c>
      <c r="J36" s="696" t="s">
        <v>1942</v>
      </c>
      <c r="K36" s="696" t="s">
        <v>1943</v>
      </c>
      <c r="L36" s="699">
        <v>492.18</v>
      </c>
      <c r="M36" s="699">
        <v>492.18</v>
      </c>
      <c r="N36" s="696">
        <v>1</v>
      </c>
      <c r="O36" s="700">
        <v>1</v>
      </c>
      <c r="P36" s="699">
        <v>492.18</v>
      </c>
      <c r="Q36" s="701">
        <v>1</v>
      </c>
      <c r="R36" s="696">
        <v>1</v>
      </c>
      <c r="S36" s="701">
        <v>1</v>
      </c>
      <c r="T36" s="700">
        <v>1</v>
      </c>
      <c r="U36" s="702">
        <v>1</v>
      </c>
    </row>
    <row r="37" spans="1:21" ht="14.4" customHeight="1" x14ac:dyDescent="0.3">
      <c r="A37" s="695">
        <v>11</v>
      </c>
      <c r="B37" s="696" t="s">
        <v>555</v>
      </c>
      <c r="C37" s="696">
        <v>89301111</v>
      </c>
      <c r="D37" s="697" t="s">
        <v>3031</v>
      </c>
      <c r="E37" s="698" t="s">
        <v>1885</v>
      </c>
      <c r="F37" s="696" t="s">
        <v>1877</v>
      </c>
      <c r="G37" s="696" t="s">
        <v>1940</v>
      </c>
      <c r="H37" s="696" t="s">
        <v>556</v>
      </c>
      <c r="I37" s="696" t="s">
        <v>1944</v>
      </c>
      <c r="J37" s="696" t="s">
        <v>1945</v>
      </c>
      <c r="K37" s="696" t="s">
        <v>1946</v>
      </c>
      <c r="L37" s="699">
        <v>1000</v>
      </c>
      <c r="M37" s="699">
        <v>1000</v>
      </c>
      <c r="N37" s="696">
        <v>1</v>
      </c>
      <c r="O37" s="700">
        <v>1</v>
      </c>
      <c r="P37" s="699">
        <v>1000</v>
      </c>
      <c r="Q37" s="701">
        <v>1</v>
      </c>
      <c r="R37" s="696">
        <v>1</v>
      </c>
      <c r="S37" s="701">
        <v>1</v>
      </c>
      <c r="T37" s="700">
        <v>1</v>
      </c>
      <c r="U37" s="702">
        <v>1</v>
      </c>
    </row>
    <row r="38" spans="1:21" ht="14.4" customHeight="1" x14ac:dyDescent="0.3">
      <c r="A38" s="695">
        <v>11</v>
      </c>
      <c r="B38" s="696" t="s">
        <v>555</v>
      </c>
      <c r="C38" s="696">
        <v>89301111</v>
      </c>
      <c r="D38" s="697" t="s">
        <v>3031</v>
      </c>
      <c r="E38" s="698" t="s">
        <v>1885</v>
      </c>
      <c r="F38" s="696" t="s">
        <v>1877</v>
      </c>
      <c r="G38" s="696" t="s">
        <v>1940</v>
      </c>
      <c r="H38" s="696" t="s">
        <v>556</v>
      </c>
      <c r="I38" s="696" t="s">
        <v>1964</v>
      </c>
      <c r="J38" s="696" t="s">
        <v>1965</v>
      </c>
      <c r="K38" s="696" t="s">
        <v>1966</v>
      </c>
      <c r="L38" s="699">
        <v>350</v>
      </c>
      <c r="M38" s="699">
        <v>350</v>
      </c>
      <c r="N38" s="696">
        <v>1</v>
      </c>
      <c r="O38" s="700">
        <v>1</v>
      </c>
      <c r="P38" s="699">
        <v>350</v>
      </c>
      <c r="Q38" s="701">
        <v>1</v>
      </c>
      <c r="R38" s="696">
        <v>1</v>
      </c>
      <c r="S38" s="701">
        <v>1</v>
      </c>
      <c r="T38" s="700">
        <v>1</v>
      </c>
      <c r="U38" s="702">
        <v>1</v>
      </c>
    </row>
    <row r="39" spans="1:21" ht="14.4" customHeight="1" x14ac:dyDescent="0.3">
      <c r="A39" s="695">
        <v>11</v>
      </c>
      <c r="B39" s="696" t="s">
        <v>555</v>
      </c>
      <c r="C39" s="696">
        <v>89301111</v>
      </c>
      <c r="D39" s="697" t="s">
        <v>3031</v>
      </c>
      <c r="E39" s="698" t="s">
        <v>1885</v>
      </c>
      <c r="F39" s="696" t="s">
        <v>1877</v>
      </c>
      <c r="G39" s="696" t="s">
        <v>1940</v>
      </c>
      <c r="H39" s="696" t="s">
        <v>556</v>
      </c>
      <c r="I39" s="696" t="s">
        <v>1953</v>
      </c>
      <c r="J39" s="696" t="s">
        <v>1954</v>
      </c>
      <c r="K39" s="696" t="s">
        <v>1955</v>
      </c>
      <c r="L39" s="699">
        <v>971.25</v>
      </c>
      <c r="M39" s="699">
        <v>971.25</v>
      </c>
      <c r="N39" s="696">
        <v>1</v>
      </c>
      <c r="O39" s="700">
        <v>1</v>
      </c>
      <c r="P39" s="699">
        <v>971.25</v>
      </c>
      <c r="Q39" s="701">
        <v>1</v>
      </c>
      <c r="R39" s="696">
        <v>1</v>
      </c>
      <c r="S39" s="701">
        <v>1</v>
      </c>
      <c r="T39" s="700">
        <v>1</v>
      </c>
      <c r="U39" s="702">
        <v>1</v>
      </c>
    </row>
    <row r="40" spans="1:21" ht="14.4" customHeight="1" x14ac:dyDescent="0.3">
      <c r="A40" s="695">
        <v>11</v>
      </c>
      <c r="B40" s="696" t="s">
        <v>555</v>
      </c>
      <c r="C40" s="696">
        <v>89301111</v>
      </c>
      <c r="D40" s="697" t="s">
        <v>3031</v>
      </c>
      <c r="E40" s="698" t="s">
        <v>1886</v>
      </c>
      <c r="F40" s="696" t="s">
        <v>1876</v>
      </c>
      <c r="G40" s="696" t="s">
        <v>1920</v>
      </c>
      <c r="H40" s="696" t="s">
        <v>843</v>
      </c>
      <c r="I40" s="696" t="s">
        <v>919</v>
      </c>
      <c r="J40" s="696" t="s">
        <v>852</v>
      </c>
      <c r="K40" s="696" t="s">
        <v>920</v>
      </c>
      <c r="L40" s="699">
        <v>625.29</v>
      </c>
      <c r="M40" s="699">
        <v>1250.58</v>
      </c>
      <c r="N40" s="696">
        <v>2</v>
      </c>
      <c r="O40" s="700">
        <v>2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11</v>
      </c>
      <c r="B41" s="696" t="s">
        <v>555</v>
      </c>
      <c r="C41" s="696">
        <v>89301111</v>
      </c>
      <c r="D41" s="697" t="s">
        <v>3031</v>
      </c>
      <c r="E41" s="698" t="s">
        <v>1886</v>
      </c>
      <c r="F41" s="696" t="s">
        <v>1876</v>
      </c>
      <c r="G41" s="696" t="s">
        <v>1920</v>
      </c>
      <c r="H41" s="696" t="s">
        <v>843</v>
      </c>
      <c r="I41" s="696" t="s">
        <v>851</v>
      </c>
      <c r="J41" s="696" t="s">
        <v>852</v>
      </c>
      <c r="K41" s="696" t="s">
        <v>853</v>
      </c>
      <c r="L41" s="699">
        <v>937.93</v>
      </c>
      <c r="M41" s="699">
        <v>22510.32</v>
      </c>
      <c r="N41" s="696">
        <v>24</v>
      </c>
      <c r="O41" s="700">
        <v>15.5</v>
      </c>
      <c r="P41" s="699">
        <v>15944.81</v>
      </c>
      <c r="Q41" s="701">
        <v>0.70833333333333337</v>
      </c>
      <c r="R41" s="696">
        <v>17</v>
      </c>
      <c r="S41" s="701">
        <v>0.70833333333333337</v>
      </c>
      <c r="T41" s="700">
        <v>8.5</v>
      </c>
      <c r="U41" s="702">
        <v>0.54838709677419351</v>
      </c>
    </row>
    <row r="42" spans="1:21" ht="14.4" customHeight="1" x14ac:dyDescent="0.3">
      <c r="A42" s="695">
        <v>11</v>
      </c>
      <c r="B42" s="696" t="s">
        <v>555</v>
      </c>
      <c r="C42" s="696">
        <v>89301111</v>
      </c>
      <c r="D42" s="697" t="s">
        <v>3031</v>
      </c>
      <c r="E42" s="698" t="s">
        <v>1886</v>
      </c>
      <c r="F42" s="696" t="s">
        <v>1876</v>
      </c>
      <c r="G42" s="696" t="s">
        <v>1930</v>
      </c>
      <c r="H42" s="696" t="s">
        <v>556</v>
      </c>
      <c r="I42" s="696" t="s">
        <v>660</v>
      </c>
      <c r="J42" s="696" t="s">
        <v>1931</v>
      </c>
      <c r="K42" s="696" t="s">
        <v>1932</v>
      </c>
      <c r="L42" s="699">
        <v>0</v>
      </c>
      <c r="M42" s="699">
        <v>0</v>
      </c>
      <c r="N42" s="696">
        <v>3</v>
      </c>
      <c r="O42" s="700">
        <v>2.5</v>
      </c>
      <c r="P42" s="699">
        <v>0</v>
      </c>
      <c r="Q42" s="701"/>
      <c r="R42" s="696">
        <v>1</v>
      </c>
      <c r="S42" s="701">
        <v>0.33333333333333331</v>
      </c>
      <c r="T42" s="700">
        <v>0.5</v>
      </c>
      <c r="U42" s="702">
        <v>0.2</v>
      </c>
    </row>
    <row r="43" spans="1:21" ht="14.4" customHeight="1" x14ac:dyDescent="0.3">
      <c r="A43" s="695">
        <v>11</v>
      </c>
      <c r="B43" s="696" t="s">
        <v>555</v>
      </c>
      <c r="C43" s="696">
        <v>89301111</v>
      </c>
      <c r="D43" s="697" t="s">
        <v>3031</v>
      </c>
      <c r="E43" s="698" t="s">
        <v>1886</v>
      </c>
      <c r="F43" s="696" t="s">
        <v>1877</v>
      </c>
      <c r="G43" s="696" t="s">
        <v>1933</v>
      </c>
      <c r="H43" s="696" t="s">
        <v>556</v>
      </c>
      <c r="I43" s="696" t="s">
        <v>1937</v>
      </c>
      <c r="J43" s="696" t="s">
        <v>1938</v>
      </c>
      <c r="K43" s="696" t="s">
        <v>1939</v>
      </c>
      <c r="L43" s="699">
        <v>278.75</v>
      </c>
      <c r="M43" s="699">
        <v>1115</v>
      </c>
      <c r="N43" s="696">
        <v>4</v>
      </c>
      <c r="O43" s="700">
        <v>2</v>
      </c>
      <c r="P43" s="699">
        <v>1115</v>
      </c>
      <c r="Q43" s="701">
        <v>1</v>
      </c>
      <c r="R43" s="696">
        <v>4</v>
      </c>
      <c r="S43" s="701">
        <v>1</v>
      </c>
      <c r="T43" s="700">
        <v>2</v>
      </c>
      <c r="U43" s="702">
        <v>1</v>
      </c>
    </row>
    <row r="44" spans="1:21" ht="14.4" customHeight="1" x14ac:dyDescent="0.3">
      <c r="A44" s="695">
        <v>11</v>
      </c>
      <c r="B44" s="696" t="s">
        <v>555</v>
      </c>
      <c r="C44" s="696">
        <v>89301111</v>
      </c>
      <c r="D44" s="697" t="s">
        <v>3031</v>
      </c>
      <c r="E44" s="698" t="s">
        <v>1886</v>
      </c>
      <c r="F44" s="696" t="s">
        <v>1877</v>
      </c>
      <c r="G44" s="696" t="s">
        <v>1940</v>
      </c>
      <c r="H44" s="696" t="s">
        <v>556</v>
      </c>
      <c r="I44" s="696" t="s">
        <v>1947</v>
      </c>
      <c r="J44" s="696" t="s">
        <v>1948</v>
      </c>
      <c r="K44" s="696" t="s">
        <v>1949</v>
      </c>
      <c r="L44" s="699">
        <v>500</v>
      </c>
      <c r="M44" s="699">
        <v>500</v>
      </c>
      <c r="N44" s="696">
        <v>1</v>
      </c>
      <c r="O44" s="700">
        <v>1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11</v>
      </c>
      <c r="B45" s="696" t="s">
        <v>555</v>
      </c>
      <c r="C45" s="696">
        <v>89301111</v>
      </c>
      <c r="D45" s="697" t="s">
        <v>3031</v>
      </c>
      <c r="E45" s="698" t="s">
        <v>1886</v>
      </c>
      <c r="F45" s="696" t="s">
        <v>1877</v>
      </c>
      <c r="G45" s="696" t="s">
        <v>1940</v>
      </c>
      <c r="H45" s="696" t="s">
        <v>556</v>
      </c>
      <c r="I45" s="696" t="s">
        <v>1953</v>
      </c>
      <c r="J45" s="696" t="s">
        <v>1954</v>
      </c>
      <c r="K45" s="696" t="s">
        <v>1955</v>
      </c>
      <c r="L45" s="699">
        <v>971.25</v>
      </c>
      <c r="M45" s="699">
        <v>3885</v>
      </c>
      <c r="N45" s="696">
        <v>4</v>
      </c>
      <c r="O45" s="700">
        <v>4</v>
      </c>
      <c r="P45" s="699">
        <v>3885</v>
      </c>
      <c r="Q45" s="701">
        <v>1</v>
      </c>
      <c r="R45" s="696">
        <v>4</v>
      </c>
      <c r="S45" s="701">
        <v>1</v>
      </c>
      <c r="T45" s="700">
        <v>4</v>
      </c>
      <c r="U45" s="702">
        <v>1</v>
      </c>
    </row>
    <row r="46" spans="1:21" ht="14.4" customHeight="1" x14ac:dyDescent="0.3">
      <c r="A46" s="695">
        <v>11</v>
      </c>
      <c r="B46" s="696" t="s">
        <v>555</v>
      </c>
      <c r="C46" s="696">
        <v>89301111</v>
      </c>
      <c r="D46" s="697" t="s">
        <v>3031</v>
      </c>
      <c r="E46" s="698" t="s">
        <v>1889</v>
      </c>
      <c r="F46" s="696" t="s">
        <v>1876</v>
      </c>
      <c r="G46" s="696" t="s">
        <v>1907</v>
      </c>
      <c r="H46" s="696" t="s">
        <v>843</v>
      </c>
      <c r="I46" s="696" t="s">
        <v>959</v>
      </c>
      <c r="J46" s="696" t="s">
        <v>960</v>
      </c>
      <c r="K46" s="696" t="s">
        <v>1792</v>
      </c>
      <c r="L46" s="699">
        <v>184.22</v>
      </c>
      <c r="M46" s="699">
        <v>1105.32</v>
      </c>
      <c r="N46" s="696">
        <v>6</v>
      </c>
      <c r="O46" s="700">
        <v>1.5</v>
      </c>
      <c r="P46" s="699"/>
      <c r="Q46" s="701">
        <v>0</v>
      </c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11</v>
      </c>
      <c r="B47" s="696" t="s">
        <v>555</v>
      </c>
      <c r="C47" s="696">
        <v>89301111</v>
      </c>
      <c r="D47" s="697" t="s">
        <v>3031</v>
      </c>
      <c r="E47" s="698" t="s">
        <v>1889</v>
      </c>
      <c r="F47" s="696" t="s">
        <v>1876</v>
      </c>
      <c r="G47" s="696" t="s">
        <v>1967</v>
      </c>
      <c r="H47" s="696" t="s">
        <v>556</v>
      </c>
      <c r="I47" s="696" t="s">
        <v>633</v>
      </c>
      <c r="J47" s="696" t="s">
        <v>634</v>
      </c>
      <c r="K47" s="696" t="s">
        <v>1854</v>
      </c>
      <c r="L47" s="699">
        <v>115.3</v>
      </c>
      <c r="M47" s="699">
        <v>115.3</v>
      </c>
      <c r="N47" s="696">
        <v>1</v>
      </c>
      <c r="O47" s="700">
        <v>0.5</v>
      </c>
      <c r="P47" s="699"/>
      <c r="Q47" s="701">
        <v>0</v>
      </c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11</v>
      </c>
      <c r="B48" s="696" t="s">
        <v>555</v>
      </c>
      <c r="C48" s="696">
        <v>89301111</v>
      </c>
      <c r="D48" s="697" t="s">
        <v>3031</v>
      </c>
      <c r="E48" s="698" t="s">
        <v>1889</v>
      </c>
      <c r="F48" s="696" t="s">
        <v>1876</v>
      </c>
      <c r="G48" s="696" t="s">
        <v>1915</v>
      </c>
      <c r="H48" s="696" t="s">
        <v>556</v>
      </c>
      <c r="I48" s="696" t="s">
        <v>726</v>
      </c>
      <c r="J48" s="696" t="s">
        <v>727</v>
      </c>
      <c r="K48" s="696" t="s">
        <v>1916</v>
      </c>
      <c r="L48" s="699">
        <v>0</v>
      </c>
      <c r="M48" s="699">
        <v>0</v>
      </c>
      <c r="N48" s="696">
        <v>9</v>
      </c>
      <c r="O48" s="700">
        <v>2</v>
      </c>
      <c r="P48" s="699"/>
      <c r="Q48" s="701"/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11</v>
      </c>
      <c r="B49" s="696" t="s">
        <v>555</v>
      </c>
      <c r="C49" s="696">
        <v>89301111</v>
      </c>
      <c r="D49" s="697" t="s">
        <v>3031</v>
      </c>
      <c r="E49" s="698" t="s">
        <v>1889</v>
      </c>
      <c r="F49" s="696" t="s">
        <v>1876</v>
      </c>
      <c r="G49" s="696" t="s">
        <v>1920</v>
      </c>
      <c r="H49" s="696" t="s">
        <v>843</v>
      </c>
      <c r="I49" s="696" t="s">
        <v>919</v>
      </c>
      <c r="J49" s="696" t="s">
        <v>852</v>
      </c>
      <c r="K49" s="696" t="s">
        <v>920</v>
      </c>
      <c r="L49" s="699">
        <v>625.29</v>
      </c>
      <c r="M49" s="699">
        <v>2501.16</v>
      </c>
      <c r="N49" s="696">
        <v>4</v>
      </c>
      <c r="O49" s="700">
        <v>2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11</v>
      </c>
      <c r="B50" s="696" t="s">
        <v>555</v>
      </c>
      <c r="C50" s="696">
        <v>89301111</v>
      </c>
      <c r="D50" s="697" t="s">
        <v>3031</v>
      </c>
      <c r="E50" s="698" t="s">
        <v>1889</v>
      </c>
      <c r="F50" s="696" t="s">
        <v>1876</v>
      </c>
      <c r="G50" s="696" t="s">
        <v>1920</v>
      </c>
      <c r="H50" s="696" t="s">
        <v>843</v>
      </c>
      <c r="I50" s="696" t="s">
        <v>851</v>
      </c>
      <c r="J50" s="696" t="s">
        <v>852</v>
      </c>
      <c r="K50" s="696" t="s">
        <v>853</v>
      </c>
      <c r="L50" s="699">
        <v>937.93</v>
      </c>
      <c r="M50" s="699">
        <v>3751.72</v>
      </c>
      <c r="N50" s="696">
        <v>4</v>
      </c>
      <c r="O50" s="700">
        <v>1.5</v>
      </c>
      <c r="P50" s="699"/>
      <c r="Q50" s="701">
        <v>0</v>
      </c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11</v>
      </c>
      <c r="B51" s="696" t="s">
        <v>555</v>
      </c>
      <c r="C51" s="696">
        <v>89301111</v>
      </c>
      <c r="D51" s="697" t="s">
        <v>3031</v>
      </c>
      <c r="E51" s="698" t="s">
        <v>1889</v>
      </c>
      <c r="F51" s="696" t="s">
        <v>1876</v>
      </c>
      <c r="G51" s="696" t="s">
        <v>1921</v>
      </c>
      <c r="H51" s="696" t="s">
        <v>556</v>
      </c>
      <c r="I51" s="696" t="s">
        <v>1968</v>
      </c>
      <c r="J51" s="696" t="s">
        <v>586</v>
      </c>
      <c r="K51" s="696" t="s">
        <v>1969</v>
      </c>
      <c r="L51" s="699">
        <v>96.63</v>
      </c>
      <c r="M51" s="699">
        <v>96.63</v>
      </c>
      <c r="N51" s="696">
        <v>1</v>
      </c>
      <c r="O51" s="700">
        <v>0.5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11</v>
      </c>
      <c r="B52" s="696" t="s">
        <v>555</v>
      </c>
      <c r="C52" s="696">
        <v>89301111</v>
      </c>
      <c r="D52" s="697" t="s">
        <v>3031</v>
      </c>
      <c r="E52" s="698" t="s">
        <v>1889</v>
      </c>
      <c r="F52" s="696" t="s">
        <v>1876</v>
      </c>
      <c r="G52" s="696" t="s">
        <v>1930</v>
      </c>
      <c r="H52" s="696" t="s">
        <v>556</v>
      </c>
      <c r="I52" s="696" t="s">
        <v>660</v>
      </c>
      <c r="J52" s="696" t="s">
        <v>1931</v>
      </c>
      <c r="K52" s="696" t="s">
        <v>1932</v>
      </c>
      <c r="L52" s="699">
        <v>0</v>
      </c>
      <c r="M52" s="699">
        <v>0</v>
      </c>
      <c r="N52" s="696">
        <v>8</v>
      </c>
      <c r="O52" s="700">
        <v>2</v>
      </c>
      <c r="P52" s="699"/>
      <c r="Q52" s="701"/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11</v>
      </c>
      <c r="B53" s="696" t="s">
        <v>555</v>
      </c>
      <c r="C53" s="696">
        <v>89301111</v>
      </c>
      <c r="D53" s="697" t="s">
        <v>3031</v>
      </c>
      <c r="E53" s="698" t="s">
        <v>1889</v>
      </c>
      <c r="F53" s="696" t="s">
        <v>1877</v>
      </c>
      <c r="G53" s="696" t="s">
        <v>1940</v>
      </c>
      <c r="H53" s="696" t="s">
        <v>556</v>
      </c>
      <c r="I53" s="696" t="s">
        <v>1944</v>
      </c>
      <c r="J53" s="696" t="s">
        <v>1945</v>
      </c>
      <c r="K53" s="696" t="s">
        <v>1946</v>
      </c>
      <c r="L53" s="699">
        <v>1000</v>
      </c>
      <c r="M53" s="699">
        <v>1000</v>
      </c>
      <c r="N53" s="696">
        <v>1</v>
      </c>
      <c r="O53" s="700">
        <v>1</v>
      </c>
      <c r="P53" s="699">
        <v>1000</v>
      </c>
      <c r="Q53" s="701">
        <v>1</v>
      </c>
      <c r="R53" s="696">
        <v>1</v>
      </c>
      <c r="S53" s="701">
        <v>1</v>
      </c>
      <c r="T53" s="700">
        <v>1</v>
      </c>
      <c r="U53" s="702">
        <v>1</v>
      </c>
    </row>
    <row r="54" spans="1:21" ht="14.4" customHeight="1" x14ac:dyDescent="0.3">
      <c r="A54" s="695">
        <v>11</v>
      </c>
      <c r="B54" s="696" t="s">
        <v>555</v>
      </c>
      <c r="C54" s="696">
        <v>89301111</v>
      </c>
      <c r="D54" s="697" t="s">
        <v>3031</v>
      </c>
      <c r="E54" s="698" t="s">
        <v>1889</v>
      </c>
      <c r="F54" s="696" t="s">
        <v>1877</v>
      </c>
      <c r="G54" s="696" t="s">
        <v>1940</v>
      </c>
      <c r="H54" s="696" t="s">
        <v>556</v>
      </c>
      <c r="I54" s="696" t="s">
        <v>1947</v>
      </c>
      <c r="J54" s="696" t="s">
        <v>1948</v>
      </c>
      <c r="K54" s="696" t="s">
        <v>1949</v>
      </c>
      <c r="L54" s="699">
        <v>500</v>
      </c>
      <c r="M54" s="699">
        <v>500</v>
      </c>
      <c r="N54" s="696">
        <v>1</v>
      </c>
      <c r="O54" s="700">
        <v>1</v>
      </c>
      <c r="P54" s="699">
        <v>500</v>
      </c>
      <c r="Q54" s="701">
        <v>1</v>
      </c>
      <c r="R54" s="696">
        <v>1</v>
      </c>
      <c r="S54" s="701">
        <v>1</v>
      </c>
      <c r="T54" s="700">
        <v>1</v>
      </c>
      <c r="U54" s="702">
        <v>1</v>
      </c>
    </row>
    <row r="55" spans="1:21" ht="14.4" customHeight="1" x14ac:dyDescent="0.3">
      <c r="A55" s="695">
        <v>11</v>
      </c>
      <c r="B55" s="696" t="s">
        <v>555</v>
      </c>
      <c r="C55" s="696">
        <v>89301111</v>
      </c>
      <c r="D55" s="697" t="s">
        <v>3031</v>
      </c>
      <c r="E55" s="698" t="s">
        <v>1889</v>
      </c>
      <c r="F55" s="696" t="s">
        <v>1877</v>
      </c>
      <c r="G55" s="696" t="s">
        <v>1940</v>
      </c>
      <c r="H55" s="696" t="s">
        <v>556</v>
      </c>
      <c r="I55" s="696" t="s">
        <v>1953</v>
      </c>
      <c r="J55" s="696" t="s">
        <v>1954</v>
      </c>
      <c r="K55" s="696" t="s">
        <v>1955</v>
      </c>
      <c r="L55" s="699">
        <v>971.25</v>
      </c>
      <c r="M55" s="699">
        <v>971.25</v>
      </c>
      <c r="N55" s="696">
        <v>1</v>
      </c>
      <c r="O55" s="700">
        <v>1</v>
      </c>
      <c r="P55" s="699">
        <v>971.25</v>
      </c>
      <c r="Q55" s="701">
        <v>1</v>
      </c>
      <c r="R55" s="696">
        <v>1</v>
      </c>
      <c r="S55" s="701">
        <v>1</v>
      </c>
      <c r="T55" s="700">
        <v>1</v>
      </c>
      <c r="U55" s="702">
        <v>1</v>
      </c>
    </row>
    <row r="56" spans="1:21" ht="14.4" customHeight="1" x14ac:dyDescent="0.3">
      <c r="A56" s="695">
        <v>11</v>
      </c>
      <c r="B56" s="696" t="s">
        <v>555</v>
      </c>
      <c r="C56" s="696">
        <v>89301111</v>
      </c>
      <c r="D56" s="697" t="s">
        <v>3031</v>
      </c>
      <c r="E56" s="698" t="s">
        <v>1890</v>
      </c>
      <c r="F56" s="696" t="s">
        <v>1876</v>
      </c>
      <c r="G56" s="696" t="s">
        <v>1970</v>
      </c>
      <c r="H56" s="696" t="s">
        <v>843</v>
      </c>
      <c r="I56" s="696" t="s">
        <v>1971</v>
      </c>
      <c r="J56" s="696" t="s">
        <v>1972</v>
      </c>
      <c r="K56" s="696" t="s">
        <v>1973</v>
      </c>
      <c r="L56" s="699">
        <v>75.28</v>
      </c>
      <c r="M56" s="699">
        <v>75.28</v>
      </c>
      <c r="N56" s="696">
        <v>1</v>
      </c>
      <c r="O56" s="700">
        <v>1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11</v>
      </c>
      <c r="B57" s="696" t="s">
        <v>555</v>
      </c>
      <c r="C57" s="696">
        <v>89301111</v>
      </c>
      <c r="D57" s="697" t="s">
        <v>3031</v>
      </c>
      <c r="E57" s="698" t="s">
        <v>1890</v>
      </c>
      <c r="F57" s="696" t="s">
        <v>1876</v>
      </c>
      <c r="G57" s="696" t="s">
        <v>1906</v>
      </c>
      <c r="H57" s="696" t="s">
        <v>843</v>
      </c>
      <c r="I57" s="696" t="s">
        <v>951</v>
      </c>
      <c r="J57" s="696" t="s">
        <v>1785</v>
      </c>
      <c r="K57" s="696" t="s">
        <v>1786</v>
      </c>
      <c r="L57" s="699">
        <v>333.31</v>
      </c>
      <c r="M57" s="699">
        <v>4999.6500000000005</v>
      </c>
      <c r="N57" s="696">
        <v>15</v>
      </c>
      <c r="O57" s="700">
        <v>2.5</v>
      </c>
      <c r="P57" s="699">
        <v>4333.0300000000007</v>
      </c>
      <c r="Q57" s="701">
        <v>0.8666666666666667</v>
      </c>
      <c r="R57" s="696">
        <v>13</v>
      </c>
      <c r="S57" s="701">
        <v>0.8666666666666667</v>
      </c>
      <c r="T57" s="700">
        <v>2</v>
      </c>
      <c r="U57" s="702">
        <v>0.8</v>
      </c>
    </row>
    <row r="58" spans="1:21" ht="14.4" customHeight="1" x14ac:dyDescent="0.3">
      <c r="A58" s="695">
        <v>11</v>
      </c>
      <c r="B58" s="696" t="s">
        <v>555</v>
      </c>
      <c r="C58" s="696">
        <v>89301111</v>
      </c>
      <c r="D58" s="697" t="s">
        <v>3031</v>
      </c>
      <c r="E58" s="698" t="s">
        <v>1890</v>
      </c>
      <c r="F58" s="696" t="s">
        <v>1876</v>
      </c>
      <c r="G58" s="696" t="s">
        <v>1974</v>
      </c>
      <c r="H58" s="696" t="s">
        <v>843</v>
      </c>
      <c r="I58" s="696" t="s">
        <v>963</v>
      </c>
      <c r="J58" s="696" t="s">
        <v>964</v>
      </c>
      <c r="K58" s="696" t="s">
        <v>1792</v>
      </c>
      <c r="L58" s="699">
        <v>69.86</v>
      </c>
      <c r="M58" s="699">
        <v>628.74</v>
      </c>
      <c r="N58" s="696">
        <v>9</v>
      </c>
      <c r="O58" s="700">
        <v>1.5</v>
      </c>
      <c r="P58" s="699">
        <v>628.74</v>
      </c>
      <c r="Q58" s="701">
        <v>1</v>
      </c>
      <c r="R58" s="696">
        <v>9</v>
      </c>
      <c r="S58" s="701">
        <v>1</v>
      </c>
      <c r="T58" s="700">
        <v>1.5</v>
      </c>
      <c r="U58" s="702">
        <v>1</v>
      </c>
    </row>
    <row r="59" spans="1:21" ht="14.4" customHeight="1" x14ac:dyDescent="0.3">
      <c r="A59" s="695">
        <v>11</v>
      </c>
      <c r="B59" s="696" t="s">
        <v>555</v>
      </c>
      <c r="C59" s="696">
        <v>89301111</v>
      </c>
      <c r="D59" s="697" t="s">
        <v>3031</v>
      </c>
      <c r="E59" s="698" t="s">
        <v>1890</v>
      </c>
      <c r="F59" s="696" t="s">
        <v>1876</v>
      </c>
      <c r="G59" s="696" t="s">
        <v>1975</v>
      </c>
      <c r="H59" s="696" t="s">
        <v>843</v>
      </c>
      <c r="I59" s="696" t="s">
        <v>1376</v>
      </c>
      <c r="J59" s="696" t="s">
        <v>1377</v>
      </c>
      <c r="K59" s="696" t="s">
        <v>1845</v>
      </c>
      <c r="L59" s="699">
        <v>3127.19</v>
      </c>
      <c r="M59" s="699">
        <v>6254.38</v>
      </c>
      <c r="N59" s="696">
        <v>2</v>
      </c>
      <c r="O59" s="700">
        <v>0.5</v>
      </c>
      <c r="P59" s="699">
        <v>6254.38</v>
      </c>
      <c r="Q59" s="701">
        <v>1</v>
      </c>
      <c r="R59" s="696">
        <v>2</v>
      </c>
      <c r="S59" s="701">
        <v>1</v>
      </c>
      <c r="T59" s="700">
        <v>0.5</v>
      </c>
      <c r="U59" s="702">
        <v>1</v>
      </c>
    </row>
    <row r="60" spans="1:21" ht="14.4" customHeight="1" x14ac:dyDescent="0.3">
      <c r="A60" s="695">
        <v>11</v>
      </c>
      <c r="B60" s="696" t="s">
        <v>555</v>
      </c>
      <c r="C60" s="696">
        <v>89301111</v>
      </c>
      <c r="D60" s="697" t="s">
        <v>3031</v>
      </c>
      <c r="E60" s="698" t="s">
        <v>1890</v>
      </c>
      <c r="F60" s="696" t="s">
        <v>1876</v>
      </c>
      <c r="G60" s="696" t="s">
        <v>1915</v>
      </c>
      <c r="H60" s="696" t="s">
        <v>556</v>
      </c>
      <c r="I60" s="696" t="s">
        <v>726</v>
      </c>
      <c r="J60" s="696" t="s">
        <v>727</v>
      </c>
      <c r="K60" s="696" t="s">
        <v>1916</v>
      </c>
      <c r="L60" s="699">
        <v>0</v>
      </c>
      <c r="M60" s="699">
        <v>0</v>
      </c>
      <c r="N60" s="696">
        <v>1</v>
      </c>
      <c r="O60" s="700">
        <v>0.5</v>
      </c>
      <c r="P60" s="699">
        <v>0</v>
      </c>
      <c r="Q60" s="701"/>
      <c r="R60" s="696">
        <v>1</v>
      </c>
      <c r="S60" s="701">
        <v>1</v>
      </c>
      <c r="T60" s="700">
        <v>0.5</v>
      </c>
      <c r="U60" s="702">
        <v>1</v>
      </c>
    </row>
    <row r="61" spans="1:21" ht="14.4" customHeight="1" x14ac:dyDescent="0.3">
      <c r="A61" s="695">
        <v>11</v>
      </c>
      <c r="B61" s="696" t="s">
        <v>555</v>
      </c>
      <c r="C61" s="696">
        <v>89301111</v>
      </c>
      <c r="D61" s="697" t="s">
        <v>3031</v>
      </c>
      <c r="E61" s="698" t="s">
        <v>1890</v>
      </c>
      <c r="F61" s="696" t="s">
        <v>1876</v>
      </c>
      <c r="G61" s="696" t="s">
        <v>1976</v>
      </c>
      <c r="H61" s="696" t="s">
        <v>843</v>
      </c>
      <c r="I61" s="696" t="s">
        <v>1977</v>
      </c>
      <c r="J61" s="696" t="s">
        <v>1978</v>
      </c>
      <c r="K61" s="696" t="s">
        <v>1979</v>
      </c>
      <c r="L61" s="699">
        <v>116.8</v>
      </c>
      <c r="M61" s="699">
        <v>350.4</v>
      </c>
      <c r="N61" s="696">
        <v>3</v>
      </c>
      <c r="O61" s="700">
        <v>1</v>
      </c>
      <c r="P61" s="699">
        <v>350.4</v>
      </c>
      <c r="Q61" s="701">
        <v>1</v>
      </c>
      <c r="R61" s="696">
        <v>3</v>
      </c>
      <c r="S61" s="701">
        <v>1</v>
      </c>
      <c r="T61" s="700">
        <v>1</v>
      </c>
      <c r="U61" s="702">
        <v>1</v>
      </c>
    </row>
    <row r="62" spans="1:21" ht="14.4" customHeight="1" x14ac:dyDescent="0.3">
      <c r="A62" s="695">
        <v>11</v>
      </c>
      <c r="B62" s="696" t="s">
        <v>555</v>
      </c>
      <c r="C62" s="696">
        <v>89301111</v>
      </c>
      <c r="D62" s="697" t="s">
        <v>3031</v>
      </c>
      <c r="E62" s="698" t="s">
        <v>1890</v>
      </c>
      <c r="F62" s="696" t="s">
        <v>1876</v>
      </c>
      <c r="G62" s="696" t="s">
        <v>1919</v>
      </c>
      <c r="H62" s="696" t="s">
        <v>843</v>
      </c>
      <c r="I62" s="696" t="s">
        <v>978</v>
      </c>
      <c r="J62" s="696" t="s">
        <v>979</v>
      </c>
      <c r="K62" s="696" t="s">
        <v>980</v>
      </c>
      <c r="L62" s="699">
        <v>154.01</v>
      </c>
      <c r="M62" s="699">
        <v>770.05</v>
      </c>
      <c r="N62" s="696">
        <v>5</v>
      </c>
      <c r="O62" s="700">
        <v>0.5</v>
      </c>
      <c r="P62" s="699">
        <v>770.05</v>
      </c>
      <c r="Q62" s="701">
        <v>1</v>
      </c>
      <c r="R62" s="696">
        <v>5</v>
      </c>
      <c r="S62" s="701">
        <v>1</v>
      </c>
      <c r="T62" s="700">
        <v>0.5</v>
      </c>
      <c r="U62" s="702">
        <v>1</v>
      </c>
    </row>
    <row r="63" spans="1:21" ht="14.4" customHeight="1" x14ac:dyDescent="0.3">
      <c r="A63" s="695">
        <v>11</v>
      </c>
      <c r="B63" s="696" t="s">
        <v>555</v>
      </c>
      <c r="C63" s="696">
        <v>89301111</v>
      </c>
      <c r="D63" s="697" t="s">
        <v>3031</v>
      </c>
      <c r="E63" s="698" t="s">
        <v>1890</v>
      </c>
      <c r="F63" s="696" t="s">
        <v>1876</v>
      </c>
      <c r="G63" s="696" t="s">
        <v>1920</v>
      </c>
      <c r="H63" s="696" t="s">
        <v>843</v>
      </c>
      <c r="I63" s="696" t="s">
        <v>919</v>
      </c>
      <c r="J63" s="696" t="s">
        <v>852</v>
      </c>
      <c r="K63" s="696" t="s">
        <v>920</v>
      </c>
      <c r="L63" s="699">
        <v>625.29</v>
      </c>
      <c r="M63" s="699">
        <v>5002.32</v>
      </c>
      <c r="N63" s="696">
        <v>8</v>
      </c>
      <c r="O63" s="700">
        <v>5.5</v>
      </c>
      <c r="P63" s="699">
        <v>3751.74</v>
      </c>
      <c r="Q63" s="701">
        <v>0.75</v>
      </c>
      <c r="R63" s="696">
        <v>6</v>
      </c>
      <c r="S63" s="701">
        <v>0.75</v>
      </c>
      <c r="T63" s="700">
        <v>3.5</v>
      </c>
      <c r="U63" s="702">
        <v>0.63636363636363635</v>
      </c>
    </row>
    <row r="64" spans="1:21" ht="14.4" customHeight="1" x14ac:dyDescent="0.3">
      <c r="A64" s="695">
        <v>11</v>
      </c>
      <c r="B64" s="696" t="s">
        <v>555</v>
      </c>
      <c r="C64" s="696">
        <v>89301111</v>
      </c>
      <c r="D64" s="697" t="s">
        <v>3031</v>
      </c>
      <c r="E64" s="698" t="s">
        <v>1890</v>
      </c>
      <c r="F64" s="696" t="s">
        <v>1876</v>
      </c>
      <c r="G64" s="696" t="s">
        <v>1920</v>
      </c>
      <c r="H64" s="696" t="s">
        <v>843</v>
      </c>
      <c r="I64" s="696" t="s">
        <v>851</v>
      </c>
      <c r="J64" s="696" t="s">
        <v>852</v>
      </c>
      <c r="K64" s="696" t="s">
        <v>853</v>
      </c>
      <c r="L64" s="699">
        <v>937.93</v>
      </c>
      <c r="M64" s="699">
        <v>3751.72</v>
      </c>
      <c r="N64" s="696">
        <v>4</v>
      </c>
      <c r="O64" s="700">
        <v>2.5</v>
      </c>
      <c r="P64" s="699">
        <v>1875.86</v>
      </c>
      <c r="Q64" s="701">
        <v>0.5</v>
      </c>
      <c r="R64" s="696">
        <v>2</v>
      </c>
      <c r="S64" s="701">
        <v>0.5</v>
      </c>
      <c r="T64" s="700">
        <v>1</v>
      </c>
      <c r="U64" s="702">
        <v>0.4</v>
      </c>
    </row>
    <row r="65" spans="1:21" ht="14.4" customHeight="1" x14ac:dyDescent="0.3">
      <c r="A65" s="695">
        <v>11</v>
      </c>
      <c r="B65" s="696" t="s">
        <v>555</v>
      </c>
      <c r="C65" s="696">
        <v>89301111</v>
      </c>
      <c r="D65" s="697" t="s">
        <v>3031</v>
      </c>
      <c r="E65" s="698" t="s">
        <v>1890</v>
      </c>
      <c r="F65" s="696" t="s">
        <v>1876</v>
      </c>
      <c r="G65" s="696" t="s">
        <v>1980</v>
      </c>
      <c r="H65" s="696" t="s">
        <v>556</v>
      </c>
      <c r="I65" s="696" t="s">
        <v>1372</v>
      </c>
      <c r="J65" s="696" t="s">
        <v>1373</v>
      </c>
      <c r="K65" s="696" t="s">
        <v>1981</v>
      </c>
      <c r="L65" s="699">
        <v>298.48</v>
      </c>
      <c r="M65" s="699">
        <v>298.48</v>
      </c>
      <c r="N65" s="696">
        <v>1</v>
      </c>
      <c r="O65" s="700">
        <v>0.5</v>
      </c>
      <c r="P65" s="699">
        <v>298.48</v>
      </c>
      <c r="Q65" s="701">
        <v>1</v>
      </c>
      <c r="R65" s="696">
        <v>1</v>
      </c>
      <c r="S65" s="701">
        <v>1</v>
      </c>
      <c r="T65" s="700">
        <v>0.5</v>
      </c>
      <c r="U65" s="702">
        <v>1</v>
      </c>
    </row>
    <row r="66" spans="1:21" ht="14.4" customHeight="1" x14ac:dyDescent="0.3">
      <c r="A66" s="695">
        <v>11</v>
      </c>
      <c r="B66" s="696" t="s">
        <v>555</v>
      </c>
      <c r="C66" s="696">
        <v>89301111</v>
      </c>
      <c r="D66" s="697" t="s">
        <v>3031</v>
      </c>
      <c r="E66" s="698" t="s">
        <v>1890</v>
      </c>
      <c r="F66" s="696" t="s">
        <v>1876</v>
      </c>
      <c r="G66" s="696" t="s">
        <v>1930</v>
      </c>
      <c r="H66" s="696" t="s">
        <v>556</v>
      </c>
      <c r="I66" s="696" t="s">
        <v>660</v>
      </c>
      <c r="J66" s="696" t="s">
        <v>1931</v>
      </c>
      <c r="K66" s="696" t="s">
        <v>1932</v>
      </c>
      <c r="L66" s="699">
        <v>0</v>
      </c>
      <c r="M66" s="699">
        <v>0</v>
      </c>
      <c r="N66" s="696">
        <v>15</v>
      </c>
      <c r="O66" s="700">
        <v>14.5</v>
      </c>
      <c r="P66" s="699">
        <v>0</v>
      </c>
      <c r="Q66" s="701"/>
      <c r="R66" s="696">
        <v>7</v>
      </c>
      <c r="S66" s="701">
        <v>0.46666666666666667</v>
      </c>
      <c r="T66" s="700">
        <v>6.5</v>
      </c>
      <c r="U66" s="702">
        <v>0.44827586206896552</v>
      </c>
    </row>
    <row r="67" spans="1:21" ht="14.4" customHeight="1" x14ac:dyDescent="0.3">
      <c r="A67" s="695">
        <v>11</v>
      </c>
      <c r="B67" s="696" t="s">
        <v>555</v>
      </c>
      <c r="C67" s="696">
        <v>89301111</v>
      </c>
      <c r="D67" s="697" t="s">
        <v>3031</v>
      </c>
      <c r="E67" s="698" t="s">
        <v>1890</v>
      </c>
      <c r="F67" s="696" t="s">
        <v>1876</v>
      </c>
      <c r="G67" s="696" t="s">
        <v>1960</v>
      </c>
      <c r="H67" s="696" t="s">
        <v>843</v>
      </c>
      <c r="I67" s="696" t="s">
        <v>1982</v>
      </c>
      <c r="J67" s="696" t="s">
        <v>1983</v>
      </c>
      <c r="K67" s="696" t="s">
        <v>1984</v>
      </c>
      <c r="L67" s="699">
        <v>32.74</v>
      </c>
      <c r="M67" s="699">
        <v>98.22</v>
      </c>
      <c r="N67" s="696">
        <v>3</v>
      </c>
      <c r="O67" s="700">
        <v>3</v>
      </c>
      <c r="P67" s="699">
        <v>98.22</v>
      </c>
      <c r="Q67" s="701">
        <v>1</v>
      </c>
      <c r="R67" s="696">
        <v>3</v>
      </c>
      <c r="S67" s="701">
        <v>1</v>
      </c>
      <c r="T67" s="700">
        <v>3</v>
      </c>
      <c r="U67" s="702">
        <v>1</v>
      </c>
    </row>
    <row r="68" spans="1:21" ht="14.4" customHeight="1" x14ac:dyDescent="0.3">
      <c r="A68" s="695">
        <v>11</v>
      </c>
      <c r="B68" s="696" t="s">
        <v>555</v>
      </c>
      <c r="C68" s="696">
        <v>89301111</v>
      </c>
      <c r="D68" s="697" t="s">
        <v>3031</v>
      </c>
      <c r="E68" s="698" t="s">
        <v>1890</v>
      </c>
      <c r="F68" s="696" t="s">
        <v>1876</v>
      </c>
      <c r="G68" s="696" t="s">
        <v>1960</v>
      </c>
      <c r="H68" s="696" t="s">
        <v>843</v>
      </c>
      <c r="I68" s="696" t="s">
        <v>1985</v>
      </c>
      <c r="J68" s="696" t="s">
        <v>1962</v>
      </c>
      <c r="K68" s="696" t="s">
        <v>1986</v>
      </c>
      <c r="L68" s="699">
        <v>49.12</v>
      </c>
      <c r="M68" s="699">
        <v>49.12</v>
      </c>
      <c r="N68" s="696">
        <v>1</v>
      </c>
      <c r="O68" s="700">
        <v>0.5</v>
      </c>
      <c r="P68" s="699">
        <v>49.12</v>
      </c>
      <c r="Q68" s="701">
        <v>1</v>
      </c>
      <c r="R68" s="696">
        <v>1</v>
      </c>
      <c r="S68" s="701">
        <v>1</v>
      </c>
      <c r="T68" s="700">
        <v>0.5</v>
      </c>
      <c r="U68" s="702">
        <v>1</v>
      </c>
    </row>
    <row r="69" spans="1:21" ht="14.4" customHeight="1" x14ac:dyDescent="0.3">
      <c r="A69" s="695">
        <v>11</v>
      </c>
      <c r="B69" s="696" t="s">
        <v>555</v>
      </c>
      <c r="C69" s="696">
        <v>89301111</v>
      </c>
      <c r="D69" s="697" t="s">
        <v>3031</v>
      </c>
      <c r="E69" s="698" t="s">
        <v>1890</v>
      </c>
      <c r="F69" s="696" t="s">
        <v>1877</v>
      </c>
      <c r="G69" s="696" t="s">
        <v>1933</v>
      </c>
      <c r="H69" s="696" t="s">
        <v>556</v>
      </c>
      <c r="I69" s="696" t="s">
        <v>1987</v>
      </c>
      <c r="J69" s="696" t="s">
        <v>1988</v>
      </c>
      <c r="K69" s="696" t="s">
        <v>1989</v>
      </c>
      <c r="L69" s="699">
        <v>1110</v>
      </c>
      <c r="M69" s="699">
        <v>1110</v>
      </c>
      <c r="N69" s="696">
        <v>1</v>
      </c>
      <c r="O69" s="700">
        <v>1</v>
      </c>
      <c r="P69" s="699">
        <v>1110</v>
      </c>
      <c r="Q69" s="701">
        <v>1</v>
      </c>
      <c r="R69" s="696">
        <v>1</v>
      </c>
      <c r="S69" s="701">
        <v>1</v>
      </c>
      <c r="T69" s="700">
        <v>1</v>
      </c>
      <c r="U69" s="702">
        <v>1</v>
      </c>
    </row>
    <row r="70" spans="1:21" ht="14.4" customHeight="1" x14ac:dyDescent="0.3">
      <c r="A70" s="695">
        <v>11</v>
      </c>
      <c r="B70" s="696" t="s">
        <v>555</v>
      </c>
      <c r="C70" s="696">
        <v>89301111</v>
      </c>
      <c r="D70" s="697" t="s">
        <v>3031</v>
      </c>
      <c r="E70" s="698" t="s">
        <v>1890</v>
      </c>
      <c r="F70" s="696" t="s">
        <v>1877</v>
      </c>
      <c r="G70" s="696" t="s">
        <v>1933</v>
      </c>
      <c r="H70" s="696" t="s">
        <v>556</v>
      </c>
      <c r="I70" s="696" t="s">
        <v>1990</v>
      </c>
      <c r="J70" s="696" t="s">
        <v>1991</v>
      </c>
      <c r="K70" s="696" t="s">
        <v>1992</v>
      </c>
      <c r="L70" s="699">
        <v>1400</v>
      </c>
      <c r="M70" s="699">
        <v>1400</v>
      </c>
      <c r="N70" s="696">
        <v>1</v>
      </c>
      <c r="O70" s="700">
        <v>1</v>
      </c>
      <c r="P70" s="699">
        <v>1400</v>
      </c>
      <c r="Q70" s="701">
        <v>1</v>
      </c>
      <c r="R70" s="696">
        <v>1</v>
      </c>
      <c r="S70" s="701">
        <v>1</v>
      </c>
      <c r="T70" s="700">
        <v>1</v>
      </c>
      <c r="U70" s="702">
        <v>1</v>
      </c>
    </row>
    <row r="71" spans="1:21" ht="14.4" customHeight="1" x14ac:dyDescent="0.3">
      <c r="A71" s="695">
        <v>11</v>
      </c>
      <c r="B71" s="696" t="s">
        <v>555</v>
      </c>
      <c r="C71" s="696">
        <v>89301111</v>
      </c>
      <c r="D71" s="697" t="s">
        <v>3031</v>
      </c>
      <c r="E71" s="698" t="s">
        <v>1890</v>
      </c>
      <c r="F71" s="696" t="s">
        <v>1877</v>
      </c>
      <c r="G71" s="696" t="s">
        <v>1933</v>
      </c>
      <c r="H71" s="696" t="s">
        <v>556</v>
      </c>
      <c r="I71" s="696" t="s">
        <v>1934</v>
      </c>
      <c r="J71" s="696" t="s">
        <v>1935</v>
      </c>
      <c r="K71" s="696" t="s">
        <v>1936</v>
      </c>
      <c r="L71" s="699">
        <v>200</v>
      </c>
      <c r="M71" s="699">
        <v>400</v>
      </c>
      <c r="N71" s="696">
        <v>2</v>
      </c>
      <c r="O71" s="700">
        <v>1</v>
      </c>
      <c r="P71" s="699">
        <v>400</v>
      </c>
      <c r="Q71" s="701">
        <v>1</v>
      </c>
      <c r="R71" s="696">
        <v>2</v>
      </c>
      <c r="S71" s="701">
        <v>1</v>
      </c>
      <c r="T71" s="700">
        <v>1</v>
      </c>
      <c r="U71" s="702">
        <v>1</v>
      </c>
    </row>
    <row r="72" spans="1:21" ht="14.4" customHeight="1" x14ac:dyDescent="0.3">
      <c r="A72" s="695">
        <v>11</v>
      </c>
      <c r="B72" s="696" t="s">
        <v>555</v>
      </c>
      <c r="C72" s="696">
        <v>89301111</v>
      </c>
      <c r="D72" s="697" t="s">
        <v>3031</v>
      </c>
      <c r="E72" s="698" t="s">
        <v>1890</v>
      </c>
      <c r="F72" s="696" t="s">
        <v>1877</v>
      </c>
      <c r="G72" s="696" t="s">
        <v>1933</v>
      </c>
      <c r="H72" s="696" t="s">
        <v>556</v>
      </c>
      <c r="I72" s="696" t="s">
        <v>1937</v>
      </c>
      <c r="J72" s="696" t="s">
        <v>1938</v>
      </c>
      <c r="K72" s="696" t="s">
        <v>1939</v>
      </c>
      <c r="L72" s="699">
        <v>278.75</v>
      </c>
      <c r="M72" s="699">
        <v>557.5</v>
      </c>
      <c r="N72" s="696">
        <v>2</v>
      </c>
      <c r="O72" s="700">
        <v>1</v>
      </c>
      <c r="P72" s="699">
        <v>557.5</v>
      </c>
      <c r="Q72" s="701">
        <v>1</v>
      </c>
      <c r="R72" s="696">
        <v>2</v>
      </c>
      <c r="S72" s="701">
        <v>1</v>
      </c>
      <c r="T72" s="700">
        <v>1</v>
      </c>
      <c r="U72" s="702">
        <v>1</v>
      </c>
    </row>
    <row r="73" spans="1:21" ht="14.4" customHeight="1" x14ac:dyDescent="0.3">
      <c r="A73" s="695">
        <v>11</v>
      </c>
      <c r="B73" s="696" t="s">
        <v>555</v>
      </c>
      <c r="C73" s="696">
        <v>89301111</v>
      </c>
      <c r="D73" s="697" t="s">
        <v>3031</v>
      </c>
      <c r="E73" s="698" t="s">
        <v>1890</v>
      </c>
      <c r="F73" s="696" t="s">
        <v>1877</v>
      </c>
      <c r="G73" s="696" t="s">
        <v>1933</v>
      </c>
      <c r="H73" s="696" t="s">
        <v>556</v>
      </c>
      <c r="I73" s="696" t="s">
        <v>1993</v>
      </c>
      <c r="J73" s="696" t="s">
        <v>1994</v>
      </c>
      <c r="K73" s="696" t="s">
        <v>1995</v>
      </c>
      <c r="L73" s="699">
        <v>2400</v>
      </c>
      <c r="M73" s="699">
        <v>2400</v>
      </c>
      <c r="N73" s="696">
        <v>1</v>
      </c>
      <c r="O73" s="700">
        <v>1</v>
      </c>
      <c r="P73" s="699"/>
      <c r="Q73" s="701">
        <v>0</v>
      </c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11</v>
      </c>
      <c r="B74" s="696" t="s">
        <v>555</v>
      </c>
      <c r="C74" s="696">
        <v>89301111</v>
      </c>
      <c r="D74" s="697" t="s">
        <v>3031</v>
      </c>
      <c r="E74" s="698" t="s">
        <v>1890</v>
      </c>
      <c r="F74" s="696" t="s">
        <v>1877</v>
      </c>
      <c r="G74" s="696" t="s">
        <v>1933</v>
      </c>
      <c r="H74" s="696" t="s">
        <v>556</v>
      </c>
      <c r="I74" s="696" t="s">
        <v>1996</v>
      </c>
      <c r="J74" s="696" t="s">
        <v>1997</v>
      </c>
      <c r="K74" s="696" t="s">
        <v>1998</v>
      </c>
      <c r="L74" s="699">
        <v>1200</v>
      </c>
      <c r="M74" s="699">
        <v>1200</v>
      </c>
      <c r="N74" s="696">
        <v>1</v>
      </c>
      <c r="O74" s="700">
        <v>1</v>
      </c>
      <c r="P74" s="699">
        <v>1200</v>
      </c>
      <c r="Q74" s="701">
        <v>1</v>
      </c>
      <c r="R74" s="696">
        <v>1</v>
      </c>
      <c r="S74" s="701">
        <v>1</v>
      </c>
      <c r="T74" s="700">
        <v>1</v>
      </c>
      <c r="U74" s="702">
        <v>1</v>
      </c>
    </row>
    <row r="75" spans="1:21" ht="14.4" customHeight="1" x14ac:dyDescent="0.3">
      <c r="A75" s="695">
        <v>11</v>
      </c>
      <c r="B75" s="696" t="s">
        <v>555</v>
      </c>
      <c r="C75" s="696">
        <v>89301111</v>
      </c>
      <c r="D75" s="697" t="s">
        <v>3031</v>
      </c>
      <c r="E75" s="698" t="s">
        <v>1890</v>
      </c>
      <c r="F75" s="696" t="s">
        <v>1877</v>
      </c>
      <c r="G75" s="696" t="s">
        <v>1933</v>
      </c>
      <c r="H75" s="696" t="s">
        <v>556</v>
      </c>
      <c r="I75" s="696" t="s">
        <v>1999</v>
      </c>
      <c r="J75" s="696" t="s">
        <v>2000</v>
      </c>
      <c r="K75" s="696" t="s">
        <v>2001</v>
      </c>
      <c r="L75" s="699">
        <v>1500</v>
      </c>
      <c r="M75" s="699">
        <v>1500</v>
      </c>
      <c r="N75" s="696">
        <v>1</v>
      </c>
      <c r="O75" s="700">
        <v>1</v>
      </c>
      <c r="P75" s="699">
        <v>1500</v>
      </c>
      <c r="Q75" s="701">
        <v>1</v>
      </c>
      <c r="R75" s="696">
        <v>1</v>
      </c>
      <c r="S75" s="701">
        <v>1</v>
      </c>
      <c r="T75" s="700">
        <v>1</v>
      </c>
      <c r="U75" s="702">
        <v>1</v>
      </c>
    </row>
    <row r="76" spans="1:21" ht="14.4" customHeight="1" x14ac:dyDescent="0.3">
      <c r="A76" s="695">
        <v>11</v>
      </c>
      <c r="B76" s="696" t="s">
        <v>555</v>
      </c>
      <c r="C76" s="696">
        <v>89301111</v>
      </c>
      <c r="D76" s="697" t="s">
        <v>3031</v>
      </c>
      <c r="E76" s="698" t="s">
        <v>1890</v>
      </c>
      <c r="F76" s="696" t="s">
        <v>1877</v>
      </c>
      <c r="G76" s="696" t="s">
        <v>1933</v>
      </c>
      <c r="H76" s="696" t="s">
        <v>556</v>
      </c>
      <c r="I76" s="696" t="s">
        <v>2002</v>
      </c>
      <c r="J76" s="696" t="s">
        <v>2003</v>
      </c>
      <c r="K76" s="696" t="s">
        <v>2004</v>
      </c>
      <c r="L76" s="699">
        <v>1200</v>
      </c>
      <c r="M76" s="699">
        <v>1200</v>
      </c>
      <c r="N76" s="696">
        <v>1</v>
      </c>
      <c r="O76" s="700">
        <v>1</v>
      </c>
      <c r="P76" s="699">
        <v>1200</v>
      </c>
      <c r="Q76" s="701">
        <v>1</v>
      </c>
      <c r="R76" s="696">
        <v>1</v>
      </c>
      <c r="S76" s="701">
        <v>1</v>
      </c>
      <c r="T76" s="700">
        <v>1</v>
      </c>
      <c r="U76" s="702">
        <v>1</v>
      </c>
    </row>
    <row r="77" spans="1:21" ht="14.4" customHeight="1" x14ac:dyDescent="0.3">
      <c r="A77" s="695">
        <v>11</v>
      </c>
      <c r="B77" s="696" t="s">
        <v>555</v>
      </c>
      <c r="C77" s="696">
        <v>89301111</v>
      </c>
      <c r="D77" s="697" t="s">
        <v>3031</v>
      </c>
      <c r="E77" s="698" t="s">
        <v>1891</v>
      </c>
      <c r="F77" s="696" t="s">
        <v>1876</v>
      </c>
      <c r="G77" s="696" t="s">
        <v>1906</v>
      </c>
      <c r="H77" s="696" t="s">
        <v>843</v>
      </c>
      <c r="I77" s="696" t="s">
        <v>951</v>
      </c>
      <c r="J77" s="696" t="s">
        <v>1785</v>
      </c>
      <c r="K77" s="696" t="s">
        <v>1786</v>
      </c>
      <c r="L77" s="699">
        <v>156.86000000000001</v>
      </c>
      <c r="M77" s="699">
        <v>156.86000000000001</v>
      </c>
      <c r="N77" s="696">
        <v>1</v>
      </c>
      <c r="O77" s="700">
        <v>0.5</v>
      </c>
      <c r="P77" s="699">
        <v>156.86000000000001</v>
      </c>
      <c r="Q77" s="701">
        <v>1</v>
      </c>
      <c r="R77" s="696">
        <v>1</v>
      </c>
      <c r="S77" s="701">
        <v>1</v>
      </c>
      <c r="T77" s="700">
        <v>0.5</v>
      </c>
      <c r="U77" s="702">
        <v>1</v>
      </c>
    </row>
    <row r="78" spans="1:21" ht="14.4" customHeight="1" x14ac:dyDescent="0.3">
      <c r="A78" s="695">
        <v>11</v>
      </c>
      <c r="B78" s="696" t="s">
        <v>555</v>
      </c>
      <c r="C78" s="696">
        <v>89301111</v>
      </c>
      <c r="D78" s="697" t="s">
        <v>3031</v>
      </c>
      <c r="E78" s="698" t="s">
        <v>1891</v>
      </c>
      <c r="F78" s="696" t="s">
        <v>1876</v>
      </c>
      <c r="G78" s="696" t="s">
        <v>1907</v>
      </c>
      <c r="H78" s="696" t="s">
        <v>843</v>
      </c>
      <c r="I78" s="696" t="s">
        <v>959</v>
      </c>
      <c r="J78" s="696" t="s">
        <v>960</v>
      </c>
      <c r="K78" s="696" t="s">
        <v>1792</v>
      </c>
      <c r="L78" s="699">
        <v>184.22</v>
      </c>
      <c r="M78" s="699">
        <v>1105.32</v>
      </c>
      <c r="N78" s="696">
        <v>6</v>
      </c>
      <c r="O78" s="700">
        <v>2</v>
      </c>
      <c r="P78" s="699">
        <v>368.44</v>
      </c>
      <c r="Q78" s="701">
        <v>0.33333333333333337</v>
      </c>
      <c r="R78" s="696">
        <v>2</v>
      </c>
      <c r="S78" s="701">
        <v>0.33333333333333331</v>
      </c>
      <c r="T78" s="700">
        <v>0.5</v>
      </c>
      <c r="U78" s="702">
        <v>0.25</v>
      </c>
    </row>
    <row r="79" spans="1:21" ht="14.4" customHeight="1" x14ac:dyDescent="0.3">
      <c r="A79" s="695">
        <v>11</v>
      </c>
      <c r="B79" s="696" t="s">
        <v>555</v>
      </c>
      <c r="C79" s="696">
        <v>89301111</v>
      </c>
      <c r="D79" s="697" t="s">
        <v>3031</v>
      </c>
      <c r="E79" s="698" t="s">
        <v>1891</v>
      </c>
      <c r="F79" s="696" t="s">
        <v>1876</v>
      </c>
      <c r="G79" s="696" t="s">
        <v>1967</v>
      </c>
      <c r="H79" s="696" t="s">
        <v>556</v>
      </c>
      <c r="I79" s="696" t="s">
        <v>1040</v>
      </c>
      <c r="J79" s="696" t="s">
        <v>634</v>
      </c>
      <c r="K79" s="696" t="s">
        <v>2005</v>
      </c>
      <c r="L79" s="699">
        <v>57.65</v>
      </c>
      <c r="M79" s="699">
        <v>57.65</v>
      </c>
      <c r="N79" s="696">
        <v>1</v>
      </c>
      <c r="O79" s="700">
        <v>0.5</v>
      </c>
      <c r="P79" s="699">
        <v>57.65</v>
      </c>
      <c r="Q79" s="701">
        <v>1</v>
      </c>
      <c r="R79" s="696">
        <v>1</v>
      </c>
      <c r="S79" s="701">
        <v>1</v>
      </c>
      <c r="T79" s="700">
        <v>0.5</v>
      </c>
      <c r="U79" s="702">
        <v>1</v>
      </c>
    </row>
    <row r="80" spans="1:21" ht="14.4" customHeight="1" x14ac:dyDescent="0.3">
      <c r="A80" s="695">
        <v>11</v>
      </c>
      <c r="B80" s="696" t="s">
        <v>555</v>
      </c>
      <c r="C80" s="696">
        <v>89301111</v>
      </c>
      <c r="D80" s="697" t="s">
        <v>3031</v>
      </c>
      <c r="E80" s="698" t="s">
        <v>1891</v>
      </c>
      <c r="F80" s="696" t="s">
        <v>1876</v>
      </c>
      <c r="G80" s="696" t="s">
        <v>1915</v>
      </c>
      <c r="H80" s="696" t="s">
        <v>556</v>
      </c>
      <c r="I80" s="696" t="s">
        <v>726</v>
      </c>
      <c r="J80" s="696" t="s">
        <v>727</v>
      </c>
      <c r="K80" s="696" t="s">
        <v>1916</v>
      </c>
      <c r="L80" s="699">
        <v>0</v>
      </c>
      <c r="M80" s="699">
        <v>0</v>
      </c>
      <c r="N80" s="696">
        <v>1</v>
      </c>
      <c r="O80" s="700">
        <v>0.5</v>
      </c>
      <c r="P80" s="699">
        <v>0</v>
      </c>
      <c r="Q80" s="701"/>
      <c r="R80" s="696">
        <v>1</v>
      </c>
      <c r="S80" s="701">
        <v>1</v>
      </c>
      <c r="T80" s="700">
        <v>0.5</v>
      </c>
      <c r="U80" s="702">
        <v>1</v>
      </c>
    </row>
    <row r="81" spans="1:21" ht="14.4" customHeight="1" x14ac:dyDescent="0.3">
      <c r="A81" s="695">
        <v>11</v>
      </c>
      <c r="B81" s="696" t="s">
        <v>555</v>
      </c>
      <c r="C81" s="696">
        <v>89301111</v>
      </c>
      <c r="D81" s="697" t="s">
        <v>3031</v>
      </c>
      <c r="E81" s="698" t="s">
        <v>1891</v>
      </c>
      <c r="F81" s="696" t="s">
        <v>1876</v>
      </c>
      <c r="G81" s="696" t="s">
        <v>1920</v>
      </c>
      <c r="H81" s="696" t="s">
        <v>843</v>
      </c>
      <c r="I81" s="696" t="s">
        <v>919</v>
      </c>
      <c r="J81" s="696" t="s">
        <v>852</v>
      </c>
      <c r="K81" s="696" t="s">
        <v>920</v>
      </c>
      <c r="L81" s="699">
        <v>625.29</v>
      </c>
      <c r="M81" s="699">
        <v>11255.22</v>
      </c>
      <c r="N81" s="696">
        <v>18</v>
      </c>
      <c r="O81" s="700">
        <v>13</v>
      </c>
      <c r="P81" s="699">
        <v>8128.7699999999995</v>
      </c>
      <c r="Q81" s="701">
        <v>0.72222222222222221</v>
      </c>
      <c r="R81" s="696">
        <v>13</v>
      </c>
      <c r="S81" s="701">
        <v>0.72222222222222221</v>
      </c>
      <c r="T81" s="700">
        <v>10</v>
      </c>
      <c r="U81" s="702">
        <v>0.76923076923076927</v>
      </c>
    </row>
    <row r="82" spans="1:21" ht="14.4" customHeight="1" x14ac:dyDescent="0.3">
      <c r="A82" s="695">
        <v>11</v>
      </c>
      <c r="B82" s="696" t="s">
        <v>555</v>
      </c>
      <c r="C82" s="696">
        <v>89301111</v>
      </c>
      <c r="D82" s="697" t="s">
        <v>3031</v>
      </c>
      <c r="E82" s="698" t="s">
        <v>1891</v>
      </c>
      <c r="F82" s="696" t="s">
        <v>1876</v>
      </c>
      <c r="G82" s="696" t="s">
        <v>1920</v>
      </c>
      <c r="H82" s="696" t="s">
        <v>843</v>
      </c>
      <c r="I82" s="696" t="s">
        <v>851</v>
      </c>
      <c r="J82" s="696" t="s">
        <v>852</v>
      </c>
      <c r="K82" s="696" t="s">
        <v>853</v>
      </c>
      <c r="L82" s="699">
        <v>937.93</v>
      </c>
      <c r="M82" s="699">
        <v>7503.44</v>
      </c>
      <c r="N82" s="696">
        <v>8</v>
      </c>
      <c r="O82" s="700">
        <v>7</v>
      </c>
      <c r="P82" s="699">
        <v>5627.58</v>
      </c>
      <c r="Q82" s="701">
        <v>0.75</v>
      </c>
      <c r="R82" s="696">
        <v>6</v>
      </c>
      <c r="S82" s="701">
        <v>0.75</v>
      </c>
      <c r="T82" s="700">
        <v>5.5</v>
      </c>
      <c r="U82" s="702">
        <v>0.7857142857142857</v>
      </c>
    </row>
    <row r="83" spans="1:21" ht="14.4" customHeight="1" x14ac:dyDescent="0.3">
      <c r="A83" s="695">
        <v>11</v>
      </c>
      <c r="B83" s="696" t="s">
        <v>555</v>
      </c>
      <c r="C83" s="696">
        <v>89301111</v>
      </c>
      <c r="D83" s="697" t="s">
        <v>3031</v>
      </c>
      <c r="E83" s="698" t="s">
        <v>1891</v>
      </c>
      <c r="F83" s="696" t="s">
        <v>1876</v>
      </c>
      <c r="G83" s="696" t="s">
        <v>1930</v>
      </c>
      <c r="H83" s="696" t="s">
        <v>556</v>
      </c>
      <c r="I83" s="696" t="s">
        <v>660</v>
      </c>
      <c r="J83" s="696" t="s">
        <v>1931</v>
      </c>
      <c r="K83" s="696" t="s">
        <v>1932</v>
      </c>
      <c r="L83" s="699">
        <v>0</v>
      </c>
      <c r="M83" s="699">
        <v>0</v>
      </c>
      <c r="N83" s="696">
        <v>2</v>
      </c>
      <c r="O83" s="700">
        <v>1.5</v>
      </c>
      <c r="P83" s="699">
        <v>0</v>
      </c>
      <c r="Q83" s="701"/>
      <c r="R83" s="696">
        <v>1</v>
      </c>
      <c r="S83" s="701">
        <v>0.5</v>
      </c>
      <c r="T83" s="700">
        <v>0.5</v>
      </c>
      <c r="U83" s="702">
        <v>0.33333333333333331</v>
      </c>
    </row>
    <row r="84" spans="1:21" ht="14.4" customHeight="1" x14ac:dyDescent="0.3">
      <c r="A84" s="695">
        <v>11</v>
      </c>
      <c r="B84" s="696" t="s">
        <v>555</v>
      </c>
      <c r="C84" s="696">
        <v>89301111</v>
      </c>
      <c r="D84" s="697" t="s">
        <v>3031</v>
      </c>
      <c r="E84" s="698" t="s">
        <v>1891</v>
      </c>
      <c r="F84" s="696" t="s">
        <v>1877</v>
      </c>
      <c r="G84" s="696" t="s">
        <v>1933</v>
      </c>
      <c r="H84" s="696" t="s">
        <v>556</v>
      </c>
      <c r="I84" s="696" t="s">
        <v>1934</v>
      </c>
      <c r="J84" s="696" t="s">
        <v>1935</v>
      </c>
      <c r="K84" s="696" t="s">
        <v>1936</v>
      </c>
      <c r="L84" s="699">
        <v>200</v>
      </c>
      <c r="M84" s="699">
        <v>400</v>
      </c>
      <c r="N84" s="696">
        <v>2</v>
      </c>
      <c r="O84" s="700">
        <v>1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11</v>
      </c>
      <c r="B85" s="696" t="s">
        <v>555</v>
      </c>
      <c r="C85" s="696">
        <v>89301111</v>
      </c>
      <c r="D85" s="697" t="s">
        <v>3031</v>
      </c>
      <c r="E85" s="698" t="s">
        <v>1891</v>
      </c>
      <c r="F85" s="696" t="s">
        <v>1877</v>
      </c>
      <c r="G85" s="696" t="s">
        <v>1940</v>
      </c>
      <c r="H85" s="696" t="s">
        <v>556</v>
      </c>
      <c r="I85" s="696" t="s">
        <v>2006</v>
      </c>
      <c r="J85" s="696" t="s">
        <v>2007</v>
      </c>
      <c r="K85" s="696" t="s">
        <v>2008</v>
      </c>
      <c r="L85" s="699">
        <v>270</v>
      </c>
      <c r="M85" s="699">
        <v>270</v>
      </c>
      <c r="N85" s="696">
        <v>1</v>
      </c>
      <c r="O85" s="700">
        <v>1</v>
      </c>
      <c r="P85" s="699"/>
      <c r="Q85" s="701">
        <v>0</v>
      </c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11</v>
      </c>
      <c r="B86" s="696" t="s">
        <v>555</v>
      </c>
      <c r="C86" s="696">
        <v>89301111</v>
      </c>
      <c r="D86" s="697" t="s">
        <v>3031</v>
      </c>
      <c r="E86" s="698" t="s">
        <v>1891</v>
      </c>
      <c r="F86" s="696" t="s">
        <v>1877</v>
      </c>
      <c r="G86" s="696" t="s">
        <v>1940</v>
      </c>
      <c r="H86" s="696" t="s">
        <v>556</v>
      </c>
      <c r="I86" s="696" t="s">
        <v>1947</v>
      </c>
      <c r="J86" s="696" t="s">
        <v>1948</v>
      </c>
      <c r="K86" s="696" t="s">
        <v>1949</v>
      </c>
      <c r="L86" s="699">
        <v>500</v>
      </c>
      <c r="M86" s="699">
        <v>500</v>
      </c>
      <c r="N86" s="696">
        <v>1</v>
      </c>
      <c r="O86" s="700">
        <v>1</v>
      </c>
      <c r="P86" s="699">
        <v>500</v>
      </c>
      <c r="Q86" s="701">
        <v>1</v>
      </c>
      <c r="R86" s="696">
        <v>1</v>
      </c>
      <c r="S86" s="701">
        <v>1</v>
      </c>
      <c r="T86" s="700">
        <v>1</v>
      </c>
      <c r="U86" s="702">
        <v>1</v>
      </c>
    </row>
    <row r="87" spans="1:21" ht="14.4" customHeight="1" x14ac:dyDescent="0.3">
      <c r="A87" s="695">
        <v>11</v>
      </c>
      <c r="B87" s="696" t="s">
        <v>555</v>
      </c>
      <c r="C87" s="696">
        <v>89301111</v>
      </c>
      <c r="D87" s="697" t="s">
        <v>3031</v>
      </c>
      <c r="E87" s="698" t="s">
        <v>1891</v>
      </c>
      <c r="F87" s="696" t="s">
        <v>1877</v>
      </c>
      <c r="G87" s="696" t="s">
        <v>1940</v>
      </c>
      <c r="H87" s="696" t="s">
        <v>556</v>
      </c>
      <c r="I87" s="696" t="s">
        <v>1950</v>
      </c>
      <c r="J87" s="696" t="s">
        <v>1951</v>
      </c>
      <c r="K87" s="696" t="s">
        <v>1952</v>
      </c>
      <c r="L87" s="699">
        <v>999.46</v>
      </c>
      <c r="M87" s="699">
        <v>1998.92</v>
      </c>
      <c r="N87" s="696">
        <v>2</v>
      </c>
      <c r="O87" s="700">
        <v>2</v>
      </c>
      <c r="P87" s="699">
        <v>1998.92</v>
      </c>
      <c r="Q87" s="701">
        <v>1</v>
      </c>
      <c r="R87" s="696">
        <v>2</v>
      </c>
      <c r="S87" s="701">
        <v>1</v>
      </c>
      <c r="T87" s="700">
        <v>2</v>
      </c>
      <c r="U87" s="702">
        <v>1</v>
      </c>
    </row>
    <row r="88" spans="1:21" ht="14.4" customHeight="1" x14ac:dyDescent="0.3">
      <c r="A88" s="695">
        <v>11</v>
      </c>
      <c r="B88" s="696" t="s">
        <v>555</v>
      </c>
      <c r="C88" s="696">
        <v>89301111</v>
      </c>
      <c r="D88" s="697" t="s">
        <v>3031</v>
      </c>
      <c r="E88" s="698" t="s">
        <v>1891</v>
      </c>
      <c r="F88" s="696" t="s">
        <v>1877</v>
      </c>
      <c r="G88" s="696" t="s">
        <v>1940</v>
      </c>
      <c r="H88" s="696" t="s">
        <v>556</v>
      </c>
      <c r="I88" s="696" t="s">
        <v>1953</v>
      </c>
      <c r="J88" s="696" t="s">
        <v>1954</v>
      </c>
      <c r="K88" s="696" t="s">
        <v>1955</v>
      </c>
      <c r="L88" s="699">
        <v>971.25</v>
      </c>
      <c r="M88" s="699">
        <v>3885</v>
      </c>
      <c r="N88" s="696">
        <v>4</v>
      </c>
      <c r="O88" s="700">
        <v>4</v>
      </c>
      <c r="P88" s="699">
        <v>2913.75</v>
      </c>
      <c r="Q88" s="701">
        <v>0.75</v>
      </c>
      <c r="R88" s="696">
        <v>3</v>
      </c>
      <c r="S88" s="701">
        <v>0.75</v>
      </c>
      <c r="T88" s="700">
        <v>3</v>
      </c>
      <c r="U88" s="702">
        <v>0.75</v>
      </c>
    </row>
    <row r="89" spans="1:21" ht="14.4" customHeight="1" x14ac:dyDescent="0.3">
      <c r="A89" s="695">
        <v>11</v>
      </c>
      <c r="B89" s="696" t="s">
        <v>555</v>
      </c>
      <c r="C89" s="696">
        <v>89301111</v>
      </c>
      <c r="D89" s="697" t="s">
        <v>3031</v>
      </c>
      <c r="E89" s="698" t="s">
        <v>1891</v>
      </c>
      <c r="F89" s="696" t="s">
        <v>1877</v>
      </c>
      <c r="G89" s="696" t="s">
        <v>1940</v>
      </c>
      <c r="H89" s="696" t="s">
        <v>556</v>
      </c>
      <c r="I89" s="696" t="s">
        <v>1956</v>
      </c>
      <c r="J89" s="696" t="s">
        <v>1957</v>
      </c>
      <c r="K89" s="696"/>
      <c r="L89" s="699">
        <v>1000</v>
      </c>
      <c r="M89" s="699">
        <v>1000</v>
      </c>
      <c r="N89" s="696">
        <v>1</v>
      </c>
      <c r="O89" s="700">
        <v>1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11</v>
      </c>
      <c r="B90" s="696" t="s">
        <v>555</v>
      </c>
      <c r="C90" s="696">
        <v>89301111</v>
      </c>
      <c r="D90" s="697" t="s">
        <v>3031</v>
      </c>
      <c r="E90" s="698" t="s">
        <v>1893</v>
      </c>
      <c r="F90" s="696" t="s">
        <v>1876</v>
      </c>
      <c r="G90" s="696" t="s">
        <v>1907</v>
      </c>
      <c r="H90" s="696" t="s">
        <v>843</v>
      </c>
      <c r="I90" s="696" t="s">
        <v>959</v>
      </c>
      <c r="J90" s="696" t="s">
        <v>960</v>
      </c>
      <c r="K90" s="696" t="s">
        <v>1792</v>
      </c>
      <c r="L90" s="699">
        <v>184.22</v>
      </c>
      <c r="M90" s="699">
        <v>1105.32</v>
      </c>
      <c r="N90" s="696">
        <v>6</v>
      </c>
      <c r="O90" s="700">
        <v>2.5</v>
      </c>
      <c r="P90" s="699">
        <v>184.22</v>
      </c>
      <c r="Q90" s="701">
        <v>0.16666666666666669</v>
      </c>
      <c r="R90" s="696">
        <v>1</v>
      </c>
      <c r="S90" s="701">
        <v>0.16666666666666666</v>
      </c>
      <c r="T90" s="700">
        <v>0.5</v>
      </c>
      <c r="U90" s="702">
        <v>0.2</v>
      </c>
    </row>
    <row r="91" spans="1:21" ht="14.4" customHeight="1" x14ac:dyDescent="0.3">
      <c r="A91" s="695">
        <v>11</v>
      </c>
      <c r="B91" s="696" t="s">
        <v>555</v>
      </c>
      <c r="C91" s="696">
        <v>89301111</v>
      </c>
      <c r="D91" s="697" t="s">
        <v>3031</v>
      </c>
      <c r="E91" s="698" t="s">
        <v>1893</v>
      </c>
      <c r="F91" s="696" t="s">
        <v>1876</v>
      </c>
      <c r="G91" s="696" t="s">
        <v>1920</v>
      </c>
      <c r="H91" s="696" t="s">
        <v>843</v>
      </c>
      <c r="I91" s="696" t="s">
        <v>919</v>
      </c>
      <c r="J91" s="696" t="s">
        <v>852</v>
      </c>
      <c r="K91" s="696" t="s">
        <v>920</v>
      </c>
      <c r="L91" s="699">
        <v>625.29</v>
      </c>
      <c r="M91" s="699">
        <v>1250.58</v>
      </c>
      <c r="N91" s="696">
        <v>2</v>
      </c>
      <c r="O91" s="700">
        <v>1.5</v>
      </c>
      <c r="P91" s="699">
        <v>625.29</v>
      </c>
      <c r="Q91" s="701">
        <v>0.5</v>
      </c>
      <c r="R91" s="696">
        <v>1</v>
      </c>
      <c r="S91" s="701">
        <v>0.5</v>
      </c>
      <c r="T91" s="700">
        <v>1</v>
      </c>
      <c r="U91" s="702">
        <v>0.66666666666666663</v>
      </c>
    </row>
    <row r="92" spans="1:21" ht="14.4" customHeight="1" x14ac:dyDescent="0.3">
      <c r="A92" s="695">
        <v>11</v>
      </c>
      <c r="B92" s="696" t="s">
        <v>555</v>
      </c>
      <c r="C92" s="696">
        <v>89301111</v>
      </c>
      <c r="D92" s="697" t="s">
        <v>3031</v>
      </c>
      <c r="E92" s="698" t="s">
        <v>1893</v>
      </c>
      <c r="F92" s="696" t="s">
        <v>1876</v>
      </c>
      <c r="G92" s="696" t="s">
        <v>1920</v>
      </c>
      <c r="H92" s="696" t="s">
        <v>843</v>
      </c>
      <c r="I92" s="696" t="s">
        <v>851</v>
      </c>
      <c r="J92" s="696" t="s">
        <v>852</v>
      </c>
      <c r="K92" s="696" t="s">
        <v>853</v>
      </c>
      <c r="L92" s="699">
        <v>937.93</v>
      </c>
      <c r="M92" s="699">
        <v>17820.670000000002</v>
      </c>
      <c r="N92" s="696">
        <v>19</v>
      </c>
      <c r="O92" s="700">
        <v>9.5</v>
      </c>
      <c r="P92" s="699">
        <v>7503.4400000000005</v>
      </c>
      <c r="Q92" s="701">
        <v>0.42105263157894735</v>
      </c>
      <c r="R92" s="696">
        <v>8</v>
      </c>
      <c r="S92" s="701">
        <v>0.42105263157894735</v>
      </c>
      <c r="T92" s="700">
        <v>4</v>
      </c>
      <c r="U92" s="702">
        <v>0.42105263157894735</v>
      </c>
    </row>
    <row r="93" spans="1:21" ht="14.4" customHeight="1" x14ac:dyDescent="0.3">
      <c r="A93" s="695">
        <v>11</v>
      </c>
      <c r="B93" s="696" t="s">
        <v>555</v>
      </c>
      <c r="C93" s="696">
        <v>89301111</v>
      </c>
      <c r="D93" s="697" t="s">
        <v>3031</v>
      </c>
      <c r="E93" s="698" t="s">
        <v>1893</v>
      </c>
      <c r="F93" s="696" t="s">
        <v>1876</v>
      </c>
      <c r="G93" s="696" t="s">
        <v>1920</v>
      </c>
      <c r="H93" s="696" t="s">
        <v>843</v>
      </c>
      <c r="I93" s="696" t="s">
        <v>1150</v>
      </c>
      <c r="J93" s="696" t="s">
        <v>875</v>
      </c>
      <c r="K93" s="696" t="s">
        <v>1129</v>
      </c>
      <c r="L93" s="699">
        <v>2916.16</v>
      </c>
      <c r="M93" s="699">
        <v>2916.16</v>
      </c>
      <c r="N93" s="696">
        <v>1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11</v>
      </c>
      <c r="B94" s="696" t="s">
        <v>555</v>
      </c>
      <c r="C94" s="696">
        <v>89301111</v>
      </c>
      <c r="D94" s="697" t="s">
        <v>3031</v>
      </c>
      <c r="E94" s="698" t="s">
        <v>1893</v>
      </c>
      <c r="F94" s="696" t="s">
        <v>1876</v>
      </c>
      <c r="G94" s="696" t="s">
        <v>1921</v>
      </c>
      <c r="H94" s="696" t="s">
        <v>843</v>
      </c>
      <c r="I94" s="696" t="s">
        <v>845</v>
      </c>
      <c r="J94" s="696" t="s">
        <v>586</v>
      </c>
      <c r="K94" s="696" t="s">
        <v>587</v>
      </c>
      <c r="L94" s="699">
        <v>96.63</v>
      </c>
      <c r="M94" s="699">
        <v>289.89</v>
      </c>
      <c r="N94" s="696">
        <v>3</v>
      </c>
      <c r="O94" s="700">
        <v>2.5</v>
      </c>
      <c r="P94" s="699">
        <v>96.63</v>
      </c>
      <c r="Q94" s="701">
        <v>0.33333333333333331</v>
      </c>
      <c r="R94" s="696">
        <v>1</v>
      </c>
      <c r="S94" s="701">
        <v>0.33333333333333331</v>
      </c>
      <c r="T94" s="700">
        <v>1</v>
      </c>
      <c r="U94" s="702">
        <v>0.4</v>
      </c>
    </row>
    <row r="95" spans="1:21" ht="14.4" customHeight="1" x14ac:dyDescent="0.3">
      <c r="A95" s="695">
        <v>11</v>
      </c>
      <c r="B95" s="696" t="s">
        <v>555</v>
      </c>
      <c r="C95" s="696">
        <v>89301111</v>
      </c>
      <c r="D95" s="697" t="s">
        <v>3031</v>
      </c>
      <c r="E95" s="698" t="s">
        <v>1893</v>
      </c>
      <c r="F95" s="696" t="s">
        <v>1876</v>
      </c>
      <c r="G95" s="696" t="s">
        <v>1930</v>
      </c>
      <c r="H95" s="696" t="s">
        <v>556</v>
      </c>
      <c r="I95" s="696" t="s">
        <v>660</v>
      </c>
      <c r="J95" s="696" t="s">
        <v>1931</v>
      </c>
      <c r="K95" s="696" t="s">
        <v>1932</v>
      </c>
      <c r="L95" s="699">
        <v>0</v>
      </c>
      <c r="M95" s="699">
        <v>0</v>
      </c>
      <c r="N95" s="696">
        <v>33</v>
      </c>
      <c r="O95" s="700">
        <v>22.5</v>
      </c>
      <c r="P95" s="699">
        <v>0</v>
      </c>
      <c r="Q95" s="701"/>
      <c r="R95" s="696">
        <v>10</v>
      </c>
      <c r="S95" s="701">
        <v>0.30303030303030304</v>
      </c>
      <c r="T95" s="700">
        <v>6.5</v>
      </c>
      <c r="U95" s="702">
        <v>0.28888888888888886</v>
      </c>
    </row>
    <row r="96" spans="1:21" ht="14.4" customHeight="1" x14ac:dyDescent="0.3">
      <c r="A96" s="695">
        <v>11</v>
      </c>
      <c r="B96" s="696" t="s">
        <v>555</v>
      </c>
      <c r="C96" s="696">
        <v>89301111</v>
      </c>
      <c r="D96" s="697" t="s">
        <v>3031</v>
      </c>
      <c r="E96" s="698" t="s">
        <v>1893</v>
      </c>
      <c r="F96" s="696" t="s">
        <v>1877</v>
      </c>
      <c r="G96" s="696" t="s">
        <v>1933</v>
      </c>
      <c r="H96" s="696" t="s">
        <v>556</v>
      </c>
      <c r="I96" s="696" t="s">
        <v>1934</v>
      </c>
      <c r="J96" s="696" t="s">
        <v>1935</v>
      </c>
      <c r="K96" s="696" t="s">
        <v>1936</v>
      </c>
      <c r="L96" s="699">
        <v>200</v>
      </c>
      <c r="M96" s="699">
        <v>800</v>
      </c>
      <c r="N96" s="696">
        <v>4</v>
      </c>
      <c r="O96" s="700">
        <v>2</v>
      </c>
      <c r="P96" s="699">
        <v>800</v>
      </c>
      <c r="Q96" s="701">
        <v>1</v>
      </c>
      <c r="R96" s="696">
        <v>4</v>
      </c>
      <c r="S96" s="701">
        <v>1</v>
      </c>
      <c r="T96" s="700">
        <v>2</v>
      </c>
      <c r="U96" s="702">
        <v>1</v>
      </c>
    </row>
    <row r="97" spans="1:21" ht="14.4" customHeight="1" x14ac:dyDescent="0.3">
      <c r="A97" s="695">
        <v>11</v>
      </c>
      <c r="B97" s="696" t="s">
        <v>555</v>
      </c>
      <c r="C97" s="696">
        <v>89301111</v>
      </c>
      <c r="D97" s="697" t="s">
        <v>3031</v>
      </c>
      <c r="E97" s="698" t="s">
        <v>1893</v>
      </c>
      <c r="F97" s="696" t="s">
        <v>1877</v>
      </c>
      <c r="G97" s="696" t="s">
        <v>1933</v>
      </c>
      <c r="H97" s="696" t="s">
        <v>556</v>
      </c>
      <c r="I97" s="696" t="s">
        <v>1937</v>
      </c>
      <c r="J97" s="696" t="s">
        <v>1938</v>
      </c>
      <c r="K97" s="696" t="s">
        <v>1939</v>
      </c>
      <c r="L97" s="699">
        <v>278.75</v>
      </c>
      <c r="M97" s="699">
        <v>557.5</v>
      </c>
      <c r="N97" s="696">
        <v>2</v>
      </c>
      <c r="O97" s="700">
        <v>1</v>
      </c>
      <c r="P97" s="699">
        <v>557.5</v>
      </c>
      <c r="Q97" s="701">
        <v>1</v>
      </c>
      <c r="R97" s="696">
        <v>2</v>
      </c>
      <c r="S97" s="701">
        <v>1</v>
      </c>
      <c r="T97" s="700">
        <v>1</v>
      </c>
      <c r="U97" s="702">
        <v>1</v>
      </c>
    </row>
    <row r="98" spans="1:21" ht="14.4" customHeight="1" x14ac:dyDescent="0.3">
      <c r="A98" s="695">
        <v>11</v>
      </c>
      <c r="B98" s="696" t="s">
        <v>555</v>
      </c>
      <c r="C98" s="696">
        <v>89301111</v>
      </c>
      <c r="D98" s="697" t="s">
        <v>3031</v>
      </c>
      <c r="E98" s="698" t="s">
        <v>1893</v>
      </c>
      <c r="F98" s="696" t="s">
        <v>1877</v>
      </c>
      <c r="G98" s="696" t="s">
        <v>1940</v>
      </c>
      <c r="H98" s="696" t="s">
        <v>556</v>
      </c>
      <c r="I98" s="696" t="s">
        <v>2009</v>
      </c>
      <c r="J98" s="696" t="s">
        <v>2010</v>
      </c>
      <c r="K98" s="696" t="s">
        <v>2011</v>
      </c>
      <c r="L98" s="699">
        <v>245.43</v>
      </c>
      <c r="M98" s="699">
        <v>245.43</v>
      </c>
      <c r="N98" s="696">
        <v>1</v>
      </c>
      <c r="O98" s="700">
        <v>1</v>
      </c>
      <c r="P98" s="699">
        <v>245.43</v>
      </c>
      <c r="Q98" s="701">
        <v>1</v>
      </c>
      <c r="R98" s="696">
        <v>1</v>
      </c>
      <c r="S98" s="701">
        <v>1</v>
      </c>
      <c r="T98" s="700">
        <v>1</v>
      </c>
      <c r="U98" s="702">
        <v>1</v>
      </c>
    </row>
    <row r="99" spans="1:21" ht="14.4" customHeight="1" x14ac:dyDescent="0.3">
      <c r="A99" s="695">
        <v>11</v>
      </c>
      <c r="B99" s="696" t="s">
        <v>555</v>
      </c>
      <c r="C99" s="696">
        <v>89301111</v>
      </c>
      <c r="D99" s="697" t="s">
        <v>3031</v>
      </c>
      <c r="E99" s="698" t="s">
        <v>1893</v>
      </c>
      <c r="F99" s="696" t="s">
        <v>1877</v>
      </c>
      <c r="G99" s="696" t="s">
        <v>1940</v>
      </c>
      <c r="H99" s="696" t="s">
        <v>556</v>
      </c>
      <c r="I99" s="696" t="s">
        <v>1944</v>
      </c>
      <c r="J99" s="696" t="s">
        <v>1945</v>
      </c>
      <c r="K99" s="696" t="s">
        <v>1946</v>
      </c>
      <c r="L99" s="699">
        <v>1000</v>
      </c>
      <c r="M99" s="699">
        <v>1000</v>
      </c>
      <c r="N99" s="696">
        <v>1</v>
      </c>
      <c r="O99" s="700">
        <v>1</v>
      </c>
      <c r="P99" s="699">
        <v>1000</v>
      </c>
      <c r="Q99" s="701">
        <v>1</v>
      </c>
      <c r="R99" s="696">
        <v>1</v>
      </c>
      <c r="S99" s="701">
        <v>1</v>
      </c>
      <c r="T99" s="700">
        <v>1</v>
      </c>
      <c r="U99" s="702">
        <v>1</v>
      </c>
    </row>
    <row r="100" spans="1:21" ht="14.4" customHeight="1" x14ac:dyDescent="0.3">
      <c r="A100" s="695">
        <v>11</v>
      </c>
      <c r="B100" s="696" t="s">
        <v>555</v>
      </c>
      <c r="C100" s="696">
        <v>89301111</v>
      </c>
      <c r="D100" s="697" t="s">
        <v>3031</v>
      </c>
      <c r="E100" s="698" t="s">
        <v>1893</v>
      </c>
      <c r="F100" s="696" t="s">
        <v>1877</v>
      </c>
      <c r="G100" s="696" t="s">
        <v>1940</v>
      </c>
      <c r="H100" s="696" t="s">
        <v>556</v>
      </c>
      <c r="I100" s="696" t="s">
        <v>1947</v>
      </c>
      <c r="J100" s="696" t="s">
        <v>1948</v>
      </c>
      <c r="K100" s="696" t="s">
        <v>1949</v>
      </c>
      <c r="L100" s="699">
        <v>500</v>
      </c>
      <c r="M100" s="699">
        <v>2500</v>
      </c>
      <c r="N100" s="696">
        <v>5</v>
      </c>
      <c r="O100" s="700">
        <v>5</v>
      </c>
      <c r="P100" s="699">
        <v>2500</v>
      </c>
      <c r="Q100" s="701">
        <v>1</v>
      </c>
      <c r="R100" s="696">
        <v>5</v>
      </c>
      <c r="S100" s="701">
        <v>1</v>
      </c>
      <c r="T100" s="700">
        <v>5</v>
      </c>
      <c r="U100" s="702">
        <v>1</v>
      </c>
    </row>
    <row r="101" spans="1:21" ht="14.4" customHeight="1" x14ac:dyDescent="0.3">
      <c r="A101" s="695">
        <v>11</v>
      </c>
      <c r="B101" s="696" t="s">
        <v>555</v>
      </c>
      <c r="C101" s="696">
        <v>89301111</v>
      </c>
      <c r="D101" s="697" t="s">
        <v>3031</v>
      </c>
      <c r="E101" s="698" t="s">
        <v>1893</v>
      </c>
      <c r="F101" s="696" t="s">
        <v>1877</v>
      </c>
      <c r="G101" s="696" t="s">
        <v>1940</v>
      </c>
      <c r="H101" s="696" t="s">
        <v>556</v>
      </c>
      <c r="I101" s="696" t="s">
        <v>1953</v>
      </c>
      <c r="J101" s="696" t="s">
        <v>1954</v>
      </c>
      <c r="K101" s="696" t="s">
        <v>1955</v>
      </c>
      <c r="L101" s="699">
        <v>971.25</v>
      </c>
      <c r="M101" s="699">
        <v>971.25</v>
      </c>
      <c r="N101" s="696">
        <v>1</v>
      </c>
      <c r="O101" s="700">
        <v>1</v>
      </c>
      <c r="P101" s="699">
        <v>971.25</v>
      </c>
      <c r="Q101" s="701">
        <v>1</v>
      </c>
      <c r="R101" s="696">
        <v>1</v>
      </c>
      <c r="S101" s="701">
        <v>1</v>
      </c>
      <c r="T101" s="700">
        <v>1</v>
      </c>
      <c r="U101" s="702">
        <v>1</v>
      </c>
    </row>
    <row r="102" spans="1:21" ht="14.4" customHeight="1" x14ac:dyDescent="0.3">
      <c r="A102" s="695">
        <v>11</v>
      </c>
      <c r="B102" s="696" t="s">
        <v>555</v>
      </c>
      <c r="C102" s="696">
        <v>89301111</v>
      </c>
      <c r="D102" s="697" t="s">
        <v>3031</v>
      </c>
      <c r="E102" s="698" t="s">
        <v>1893</v>
      </c>
      <c r="F102" s="696" t="s">
        <v>1877</v>
      </c>
      <c r="G102" s="696" t="s">
        <v>1940</v>
      </c>
      <c r="H102" s="696" t="s">
        <v>556</v>
      </c>
      <c r="I102" s="696" t="s">
        <v>2012</v>
      </c>
      <c r="J102" s="696" t="s">
        <v>2013</v>
      </c>
      <c r="K102" s="696" t="s">
        <v>2014</v>
      </c>
      <c r="L102" s="699">
        <v>249.37</v>
      </c>
      <c r="M102" s="699">
        <v>249.37</v>
      </c>
      <c r="N102" s="696">
        <v>1</v>
      </c>
      <c r="O102" s="700">
        <v>1</v>
      </c>
      <c r="P102" s="699">
        <v>249.37</v>
      </c>
      <c r="Q102" s="701">
        <v>1</v>
      </c>
      <c r="R102" s="696">
        <v>1</v>
      </c>
      <c r="S102" s="701">
        <v>1</v>
      </c>
      <c r="T102" s="700">
        <v>1</v>
      </c>
      <c r="U102" s="702">
        <v>1</v>
      </c>
    </row>
    <row r="103" spans="1:21" ht="14.4" customHeight="1" x14ac:dyDescent="0.3">
      <c r="A103" s="695">
        <v>11</v>
      </c>
      <c r="B103" s="696" t="s">
        <v>555</v>
      </c>
      <c r="C103" s="696">
        <v>89301111</v>
      </c>
      <c r="D103" s="697" t="s">
        <v>3031</v>
      </c>
      <c r="E103" s="698" t="s">
        <v>1893</v>
      </c>
      <c r="F103" s="696" t="s">
        <v>1877</v>
      </c>
      <c r="G103" s="696" t="s">
        <v>1940</v>
      </c>
      <c r="H103" s="696" t="s">
        <v>556</v>
      </c>
      <c r="I103" s="696" t="s">
        <v>2015</v>
      </c>
      <c r="J103" s="696" t="s">
        <v>2016</v>
      </c>
      <c r="K103" s="696" t="s">
        <v>2017</v>
      </c>
      <c r="L103" s="699">
        <v>500</v>
      </c>
      <c r="M103" s="699">
        <v>500</v>
      </c>
      <c r="N103" s="696">
        <v>1</v>
      </c>
      <c r="O103" s="700">
        <v>1</v>
      </c>
      <c r="P103" s="699">
        <v>500</v>
      </c>
      <c r="Q103" s="701">
        <v>1</v>
      </c>
      <c r="R103" s="696">
        <v>1</v>
      </c>
      <c r="S103" s="701">
        <v>1</v>
      </c>
      <c r="T103" s="700">
        <v>1</v>
      </c>
      <c r="U103" s="702">
        <v>1</v>
      </c>
    </row>
    <row r="104" spans="1:21" ht="14.4" customHeight="1" x14ac:dyDescent="0.3">
      <c r="A104" s="695">
        <v>11</v>
      </c>
      <c r="B104" s="696" t="s">
        <v>555</v>
      </c>
      <c r="C104" s="696">
        <v>89301111</v>
      </c>
      <c r="D104" s="697" t="s">
        <v>3031</v>
      </c>
      <c r="E104" s="698" t="s">
        <v>1894</v>
      </c>
      <c r="F104" s="696" t="s">
        <v>1876</v>
      </c>
      <c r="G104" s="696" t="s">
        <v>1907</v>
      </c>
      <c r="H104" s="696" t="s">
        <v>843</v>
      </c>
      <c r="I104" s="696" t="s">
        <v>959</v>
      </c>
      <c r="J104" s="696" t="s">
        <v>960</v>
      </c>
      <c r="K104" s="696" t="s">
        <v>1792</v>
      </c>
      <c r="L104" s="699">
        <v>184.22</v>
      </c>
      <c r="M104" s="699">
        <v>1842.2</v>
      </c>
      <c r="N104" s="696">
        <v>10</v>
      </c>
      <c r="O104" s="700">
        <v>2</v>
      </c>
      <c r="P104" s="699"/>
      <c r="Q104" s="701">
        <v>0</v>
      </c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11</v>
      </c>
      <c r="B105" s="696" t="s">
        <v>555</v>
      </c>
      <c r="C105" s="696">
        <v>89301111</v>
      </c>
      <c r="D105" s="697" t="s">
        <v>3031</v>
      </c>
      <c r="E105" s="698" t="s">
        <v>1894</v>
      </c>
      <c r="F105" s="696" t="s">
        <v>1876</v>
      </c>
      <c r="G105" s="696" t="s">
        <v>1920</v>
      </c>
      <c r="H105" s="696" t="s">
        <v>843</v>
      </c>
      <c r="I105" s="696" t="s">
        <v>919</v>
      </c>
      <c r="J105" s="696" t="s">
        <v>852</v>
      </c>
      <c r="K105" s="696" t="s">
        <v>920</v>
      </c>
      <c r="L105" s="699">
        <v>625.29</v>
      </c>
      <c r="M105" s="699">
        <v>625.29</v>
      </c>
      <c r="N105" s="696">
        <v>1</v>
      </c>
      <c r="O105" s="700">
        <v>1</v>
      </c>
      <c r="P105" s="699"/>
      <c r="Q105" s="701">
        <v>0</v>
      </c>
      <c r="R105" s="696"/>
      <c r="S105" s="701">
        <v>0</v>
      </c>
      <c r="T105" s="700"/>
      <c r="U105" s="702">
        <v>0</v>
      </c>
    </row>
    <row r="106" spans="1:21" ht="14.4" customHeight="1" x14ac:dyDescent="0.3">
      <c r="A106" s="695">
        <v>11</v>
      </c>
      <c r="B106" s="696" t="s">
        <v>555</v>
      </c>
      <c r="C106" s="696">
        <v>89301111</v>
      </c>
      <c r="D106" s="697" t="s">
        <v>3031</v>
      </c>
      <c r="E106" s="698" t="s">
        <v>1894</v>
      </c>
      <c r="F106" s="696" t="s">
        <v>1876</v>
      </c>
      <c r="G106" s="696" t="s">
        <v>1920</v>
      </c>
      <c r="H106" s="696" t="s">
        <v>843</v>
      </c>
      <c r="I106" s="696" t="s">
        <v>851</v>
      </c>
      <c r="J106" s="696" t="s">
        <v>852</v>
      </c>
      <c r="K106" s="696" t="s">
        <v>853</v>
      </c>
      <c r="L106" s="699">
        <v>937.93</v>
      </c>
      <c r="M106" s="699">
        <v>15944.810000000003</v>
      </c>
      <c r="N106" s="696">
        <v>17</v>
      </c>
      <c r="O106" s="700">
        <v>15.5</v>
      </c>
      <c r="P106" s="699"/>
      <c r="Q106" s="701">
        <v>0</v>
      </c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11</v>
      </c>
      <c r="B107" s="696" t="s">
        <v>555</v>
      </c>
      <c r="C107" s="696">
        <v>89301111</v>
      </c>
      <c r="D107" s="697" t="s">
        <v>3031</v>
      </c>
      <c r="E107" s="698" t="s">
        <v>1894</v>
      </c>
      <c r="F107" s="696" t="s">
        <v>1876</v>
      </c>
      <c r="G107" s="696" t="s">
        <v>1921</v>
      </c>
      <c r="H107" s="696" t="s">
        <v>843</v>
      </c>
      <c r="I107" s="696" t="s">
        <v>845</v>
      </c>
      <c r="J107" s="696" t="s">
        <v>586</v>
      </c>
      <c r="K107" s="696" t="s">
        <v>587</v>
      </c>
      <c r="L107" s="699">
        <v>96.63</v>
      </c>
      <c r="M107" s="699">
        <v>96.63</v>
      </c>
      <c r="N107" s="696">
        <v>1</v>
      </c>
      <c r="O107" s="700">
        <v>0.5</v>
      </c>
      <c r="P107" s="699"/>
      <c r="Q107" s="701">
        <v>0</v>
      </c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11</v>
      </c>
      <c r="B108" s="696" t="s">
        <v>555</v>
      </c>
      <c r="C108" s="696">
        <v>89301111</v>
      </c>
      <c r="D108" s="697" t="s">
        <v>3031</v>
      </c>
      <c r="E108" s="698" t="s">
        <v>1894</v>
      </c>
      <c r="F108" s="696" t="s">
        <v>1877</v>
      </c>
      <c r="G108" s="696" t="s">
        <v>1940</v>
      </c>
      <c r="H108" s="696" t="s">
        <v>556</v>
      </c>
      <c r="I108" s="696" t="s">
        <v>1944</v>
      </c>
      <c r="J108" s="696" t="s">
        <v>1945</v>
      </c>
      <c r="K108" s="696" t="s">
        <v>1946</v>
      </c>
      <c r="L108" s="699">
        <v>1000</v>
      </c>
      <c r="M108" s="699">
        <v>2000</v>
      </c>
      <c r="N108" s="696">
        <v>2</v>
      </c>
      <c r="O108" s="700">
        <v>2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11</v>
      </c>
      <c r="B109" s="696" t="s">
        <v>555</v>
      </c>
      <c r="C109" s="696">
        <v>89301111</v>
      </c>
      <c r="D109" s="697" t="s">
        <v>3031</v>
      </c>
      <c r="E109" s="698" t="s">
        <v>1894</v>
      </c>
      <c r="F109" s="696" t="s">
        <v>1877</v>
      </c>
      <c r="G109" s="696" t="s">
        <v>1940</v>
      </c>
      <c r="H109" s="696" t="s">
        <v>556</v>
      </c>
      <c r="I109" s="696" t="s">
        <v>1950</v>
      </c>
      <c r="J109" s="696" t="s">
        <v>1951</v>
      </c>
      <c r="K109" s="696" t="s">
        <v>1952</v>
      </c>
      <c r="L109" s="699">
        <v>999.46</v>
      </c>
      <c r="M109" s="699">
        <v>999.46</v>
      </c>
      <c r="N109" s="696">
        <v>1</v>
      </c>
      <c r="O109" s="700">
        <v>1</v>
      </c>
      <c r="P109" s="699">
        <v>999.46</v>
      </c>
      <c r="Q109" s="701">
        <v>1</v>
      </c>
      <c r="R109" s="696">
        <v>1</v>
      </c>
      <c r="S109" s="701">
        <v>1</v>
      </c>
      <c r="T109" s="700">
        <v>1</v>
      </c>
      <c r="U109" s="702">
        <v>1</v>
      </c>
    </row>
    <row r="110" spans="1:21" ht="14.4" customHeight="1" x14ac:dyDescent="0.3">
      <c r="A110" s="695">
        <v>11</v>
      </c>
      <c r="B110" s="696" t="s">
        <v>555</v>
      </c>
      <c r="C110" s="696">
        <v>89301111</v>
      </c>
      <c r="D110" s="697" t="s">
        <v>3031</v>
      </c>
      <c r="E110" s="698" t="s">
        <v>1894</v>
      </c>
      <c r="F110" s="696" t="s">
        <v>1877</v>
      </c>
      <c r="G110" s="696" t="s">
        <v>1940</v>
      </c>
      <c r="H110" s="696" t="s">
        <v>556</v>
      </c>
      <c r="I110" s="696" t="s">
        <v>1953</v>
      </c>
      <c r="J110" s="696" t="s">
        <v>1954</v>
      </c>
      <c r="K110" s="696" t="s">
        <v>1955</v>
      </c>
      <c r="L110" s="699">
        <v>971.25</v>
      </c>
      <c r="M110" s="699">
        <v>2913.75</v>
      </c>
      <c r="N110" s="696">
        <v>3</v>
      </c>
      <c r="O110" s="700">
        <v>3</v>
      </c>
      <c r="P110" s="699">
        <v>2913.75</v>
      </c>
      <c r="Q110" s="701">
        <v>1</v>
      </c>
      <c r="R110" s="696">
        <v>3</v>
      </c>
      <c r="S110" s="701">
        <v>1</v>
      </c>
      <c r="T110" s="700">
        <v>3</v>
      </c>
      <c r="U110" s="702">
        <v>1</v>
      </c>
    </row>
    <row r="111" spans="1:21" ht="14.4" customHeight="1" x14ac:dyDescent="0.3">
      <c r="A111" s="695">
        <v>11</v>
      </c>
      <c r="B111" s="696" t="s">
        <v>555</v>
      </c>
      <c r="C111" s="696">
        <v>89301111</v>
      </c>
      <c r="D111" s="697" t="s">
        <v>3031</v>
      </c>
      <c r="E111" s="698" t="s">
        <v>1895</v>
      </c>
      <c r="F111" s="696" t="s">
        <v>1876</v>
      </c>
      <c r="G111" s="696" t="s">
        <v>2018</v>
      </c>
      <c r="H111" s="696" t="s">
        <v>556</v>
      </c>
      <c r="I111" s="696" t="s">
        <v>1095</v>
      </c>
      <c r="J111" s="696" t="s">
        <v>1096</v>
      </c>
      <c r="K111" s="696" t="s">
        <v>2019</v>
      </c>
      <c r="L111" s="699">
        <v>275.23</v>
      </c>
      <c r="M111" s="699">
        <v>275.23</v>
      </c>
      <c r="N111" s="696">
        <v>1</v>
      </c>
      <c r="O111" s="700">
        <v>0.5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11</v>
      </c>
      <c r="B112" s="696" t="s">
        <v>555</v>
      </c>
      <c r="C112" s="696">
        <v>89301111</v>
      </c>
      <c r="D112" s="697" t="s">
        <v>3031</v>
      </c>
      <c r="E112" s="698" t="s">
        <v>1895</v>
      </c>
      <c r="F112" s="696" t="s">
        <v>1876</v>
      </c>
      <c r="G112" s="696" t="s">
        <v>2018</v>
      </c>
      <c r="H112" s="696" t="s">
        <v>556</v>
      </c>
      <c r="I112" s="696" t="s">
        <v>2020</v>
      </c>
      <c r="J112" s="696" t="s">
        <v>2021</v>
      </c>
      <c r="K112" s="696" t="s">
        <v>2022</v>
      </c>
      <c r="L112" s="699">
        <v>1354.54</v>
      </c>
      <c r="M112" s="699">
        <v>1354.54</v>
      </c>
      <c r="N112" s="696">
        <v>1</v>
      </c>
      <c r="O112" s="700">
        <v>0.5</v>
      </c>
      <c r="P112" s="699">
        <v>1354.54</v>
      </c>
      <c r="Q112" s="701">
        <v>1</v>
      </c>
      <c r="R112" s="696">
        <v>1</v>
      </c>
      <c r="S112" s="701">
        <v>1</v>
      </c>
      <c r="T112" s="700">
        <v>0.5</v>
      </c>
      <c r="U112" s="702">
        <v>1</v>
      </c>
    </row>
    <row r="113" spans="1:21" ht="14.4" customHeight="1" x14ac:dyDescent="0.3">
      <c r="A113" s="695">
        <v>11</v>
      </c>
      <c r="B113" s="696" t="s">
        <v>555</v>
      </c>
      <c r="C113" s="696">
        <v>89301111</v>
      </c>
      <c r="D113" s="697" t="s">
        <v>3031</v>
      </c>
      <c r="E113" s="698" t="s">
        <v>1895</v>
      </c>
      <c r="F113" s="696" t="s">
        <v>1876</v>
      </c>
      <c r="G113" s="696" t="s">
        <v>1907</v>
      </c>
      <c r="H113" s="696" t="s">
        <v>843</v>
      </c>
      <c r="I113" s="696" t="s">
        <v>959</v>
      </c>
      <c r="J113" s="696" t="s">
        <v>960</v>
      </c>
      <c r="K113" s="696" t="s">
        <v>1792</v>
      </c>
      <c r="L113" s="699">
        <v>184.22</v>
      </c>
      <c r="M113" s="699">
        <v>368.44</v>
      </c>
      <c r="N113" s="696">
        <v>2</v>
      </c>
      <c r="O113" s="700">
        <v>1</v>
      </c>
      <c r="P113" s="699">
        <v>368.44</v>
      </c>
      <c r="Q113" s="701">
        <v>1</v>
      </c>
      <c r="R113" s="696">
        <v>2</v>
      </c>
      <c r="S113" s="701">
        <v>1</v>
      </c>
      <c r="T113" s="700">
        <v>1</v>
      </c>
      <c r="U113" s="702">
        <v>1</v>
      </c>
    </row>
    <row r="114" spans="1:21" ht="14.4" customHeight="1" x14ac:dyDescent="0.3">
      <c r="A114" s="695">
        <v>11</v>
      </c>
      <c r="B114" s="696" t="s">
        <v>555</v>
      </c>
      <c r="C114" s="696">
        <v>89301111</v>
      </c>
      <c r="D114" s="697" t="s">
        <v>3031</v>
      </c>
      <c r="E114" s="698" t="s">
        <v>1895</v>
      </c>
      <c r="F114" s="696" t="s">
        <v>1876</v>
      </c>
      <c r="G114" s="696" t="s">
        <v>2023</v>
      </c>
      <c r="H114" s="696" t="s">
        <v>556</v>
      </c>
      <c r="I114" s="696" t="s">
        <v>2024</v>
      </c>
      <c r="J114" s="696" t="s">
        <v>2025</v>
      </c>
      <c r="K114" s="696" t="s">
        <v>2026</v>
      </c>
      <c r="L114" s="699">
        <v>37.68</v>
      </c>
      <c r="M114" s="699">
        <v>37.68</v>
      </c>
      <c r="N114" s="696">
        <v>1</v>
      </c>
      <c r="O114" s="700">
        <v>0.5</v>
      </c>
      <c r="P114" s="699">
        <v>37.68</v>
      </c>
      <c r="Q114" s="701">
        <v>1</v>
      </c>
      <c r="R114" s="696">
        <v>1</v>
      </c>
      <c r="S114" s="701">
        <v>1</v>
      </c>
      <c r="T114" s="700">
        <v>0.5</v>
      </c>
      <c r="U114" s="702">
        <v>1</v>
      </c>
    </row>
    <row r="115" spans="1:21" ht="14.4" customHeight="1" x14ac:dyDescent="0.3">
      <c r="A115" s="695">
        <v>11</v>
      </c>
      <c r="B115" s="696" t="s">
        <v>555</v>
      </c>
      <c r="C115" s="696">
        <v>89301111</v>
      </c>
      <c r="D115" s="697" t="s">
        <v>3031</v>
      </c>
      <c r="E115" s="698" t="s">
        <v>1895</v>
      </c>
      <c r="F115" s="696" t="s">
        <v>1876</v>
      </c>
      <c r="G115" s="696" t="s">
        <v>2027</v>
      </c>
      <c r="H115" s="696" t="s">
        <v>556</v>
      </c>
      <c r="I115" s="696" t="s">
        <v>990</v>
      </c>
      <c r="J115" s="696" t="s">
        <v>991</v>
      </c>
      <c r="K115" s="696" t="s">
        <v>992</v>
      </c>
      <c r="L115" s="699">
        <v>0</v>
      </c>
      <c r="M115" s="699">
        <v>0</v>
      </c>
      <c r="N115" s="696">
        <v>2</v>
      </c>
      <c r="O115" s="700">
        <v>1</v>
      </c>
      <c r="P115" s="699">
        <v>0</v>
      </c>
      <c r="Q115" s="701"/>
      <c r="R115" s="696">
        <v>1</v>
      </c>
      <c r="S115" s="701">
        <v>0.5</v>
      </c>
      <c r="T115" s="700">
        <v>0.5</v>
      </c>
      <c r="U115" s="702">
        <v>0.5</v>
      </c>
    </row>
    <row r="116" spans="1:21" ht="14.4" customHeight="1" x14ac:dyDescent="0.3">
      <c r="A116" s="695">
        <v>11</v>
      </c>
      <c r="B116" s="696" t="s">
        <v>555</v>
      </c>
      <c r="C116" s="696">
        <v>89301111</v>
      </c>
      <c r="D116" s="697" t="s">
        <v>3031</v>
      </c>
      <c r="E116" s="698" t="s">
        <v>1895</v>
      </c>
      <c r="F116" s="696" t="s">
        <v>1876</v>
      </c>
      <c r="G116" s="696" t="s">
        <v>1920</v>
      </c>
      <c r="H116" s="696" t="s">
        <v>843</v>
      </c>
      <c r="I116" s="696" t="s">
        <v>919</v>
      </c>
      <c r="J116" s="696" t="s">
        <v>852</v>
      </c>
      <c r="K116" s="696" t="s">
        <v>920</v>
      </c>
      <c r="L116" s="699">
        <v>625.29</v>
      </c>
      <c r="M116" s="699">
        <v>3126.45</v>
      </c>
      <c r="N116" s="696">
        <v>5</v>
      </c>
      <c r="O116" s="700">
        <v>5</v>
      </c>
      <c r="P116" s="699">
        <v>2501.16</v>
      </c>
      <c r="Q116" s="701">
        <v>0.8</v>
      </c>
      <c r="R116" s="696">
        <v>4</v>
      </c>
      <c r="S116" s="701">
        <v>0.8</v>
      </c>
      <c r="T116" s="700">
        <v>4</v>
      </c>
      <c r="U116" s="702">
        <v>0.8</v>
      </c>
    </row>
    <row r="117" spans="1:21" ht="14.4" customHeight="1" x14ac:dyDescent="0.3">
      <c r="A117" s="695">
        <v>11</v>
      </c>
      <c r="B117" s="696" t="s">
        <v>555</v>
      </c>
      <c r="C117" s="696">
        <v>89301111</v>
      </c>
      <c r="D117" s="697" t="s">
        <v>3031</v>
      </c>
      <c r="E117" s="698" t="s">
        <v>1895</v>
      </c>
      <c r="F117" s="696" t="s">
        <v>1876</v>
      </c>
      <c r="G117" s="696" t="s">
        <v>1920</v>
      </c>
      <c r="H117" s="696" t="s">
        <v>843</v>
      </c>
      <c r="I117" s="696" t="s">
        <v>851</v>
      </c>
      <c r="J117" s="696" t="s">
        <v>852</v>
      </c>
      <c r="K117" s="696" t="s">
        <v>853</v>
      </c>
      <c r="L117" s="699">
        <v>937.93</v>
      </c>
      <c r="M117" s="699">
        <v>28137.900000000005</v>
      </c>
      <c r="N117" s="696">
        <v>30</v>
      </c>
      <c r="O117" s="700">
        <v>27</v>
      </c>
      <c r="P117" s="699">
        <v>27199.970000000005</v>
      </c>
      <c r="Q117" s="701">
        <v>0.96666666666666667</v>
      </c>
      <c r="R117" s="696">
        <v>29</v>
      </c>
      <c r="S117" s="701">
        <v>0.96666666666666667</v>
      </c>
      <c r="T117" s="700">
        <v>26</v>
      </c>
      <c r="U117" s="702">
        <v>0.96296296296296291</v>
      </c>
    </row>
    <row r="118" spans="1:21" ht="14.4" customHeight="1" x14ac:dyDescent="0.3">
      <c r="A118" s="695">
        <v>11</v>
      </c>
      <c r="B118" s="696" t="s">
        <v>555</v>
      </c>
      <c r="C118" s="696">
        <v>89301111</v>
      </c>
      <c r="D118" s="697" t="s">
        <v>3031</v>
      </c>
      <c r="E118" s="698" t="s">
        <v>1895</v>
      </c>
      <c r="F118" s="696" t="s">
        <v>1876</v>
      </c>
      <c r="G118" s="696" t="s">
        <v>1930</v>
      </c>
      <c r="H118" s="696" t="s">
        <v>556</v>
      </c>
      <c r="I118" s="696" t="s">
        <v>660</v>
      </c>
      <c r="J118" s="696" t="s">
        <v>1931</v>
      </c>
      <c r="K118" s="696" t="s">
        <v>1932</v>
      </c>
      <c r="L118" s="699">
        <v>0</v>
      </c>
      <c r="M118" s="699">
        <v>0</v>
      </c>
      <c r="N118" s="696">
        <v>5</v>
      </c>
      <c r="O118" s="700">
        <v>4.5</v>
      </c>
      <c r="P118" s="699">
        <v>0</v>
      </c>
      <c r="Q118" s="701"/>
      <c r="R118" s="696">
        <v>3</v>
      </c>
      <c r="S118" s="701">
        <v>0.6</v>
      </c>
      <c r="T118" s="700">
        <v>2.5</v>
      </c>
      <c r="U118" s="702">
        <v>0.55555555555555558</v>
      </c>
    </row>
    <row r="119" spans="1:21" ht="14.4" customHeight="1" x14ac:dyDescent="0.3">
      <c r="A119" s="695">
        <v>11</v>
      </c>
      <c r="B119" s="696" t="s">
        <v>555</v>
      </c>
      <c r="C119" s="696">
        <v>89301111</v>
      </c>
      <c r="D119" s="697" t="s">
        <v>3031</v>
      </c>
      <c r="E119" s="698" t="s">
        <v>1895</v>
      </c>
      <c r="F119" s="696" t="s">
        <v>1877</v>
      </c>
      <c r="G119" s="696" t="s">
        <v>1940</v>
      </c>
      <c r="H119" s="696" t="s">
        <v>556</v>
      </c>
      <c r="I119" s="696" t="s">
        <v>1941</v>
      </c>
      <c r="J119" s="696" t="s">
        <v>1942</v>
      </c>
      <c r="K119" s="696" t="s">
        <v>1943</v>
      </c>
      <c r="L119" s="699">
        <v>492.18</v>
      </c>
      <c r="M119" s="699">
        <v>984.36</v>
      </c>
      <c r="N119" s="696">
        <v>2</v>
      </c>
      <c r="O119" s="700">
        <v>2</v>
      </c>
      <c r="P119" s="699">
        <v>984.36</v>
      </c>
      <c r="Q119" s="701">
        <v>1</v>
      </c>
      <c r="R119" s="696">
        <v>2</v>
      </c>
      <c r="S119" s="701">
        <v>1</v>
      </c>
      <c r="T119" s="700">
        <v>2</v>
      </c>
      <c r="U119" s="702">
        <v>1</v>
      </c>
    </row>
    <row r="120" spans="1:21" ht="14.4" customHeight="1" x14ac:dyDescent="0.3">
      <c r="A120" s="695">
        <v>11</v>
      </c>
      <c r="B120" s="696" t="s">
        <v>555</v>
      </c>
      <c r="C120" s="696">
        <v>89301111</v>
      </c>
      <c r="D120" s="697" t="s">
        <v>3031</v>
      </c>
      <c r="E120" s="698" t="s">
        <v>1895</v>
      </c>
      <c r="F120" s="696" t="s">
        <v>1877</v>
      </c>
      <c r="G120" s="696" t="s">
        <v>1940</v>
      </c>
      <c r="H120" s="696" t="s">
        <v>556</v>
      </c>
      <c r="I120" s="696" t="s">
        <v>1947</v>
      </c>
      <c r="J120" s="696" t="s">
        <v>1948</v>
      </c>
      <c r="K120" s="696" t="s">
        <v>1949</v>
      </c>
      <c r="L120" s="699">
        <v>500</v>
      </c>
      <c r="M120" s="699">
        <v>4000</v>
      </c>
      <c r="N120" s="696">
        <v>8</v>
      </c>
      <c r="O120" s="700">
        <v>8</v>
      </c>
      <c r="P120" s="699">
        <v>2500</v>
      </c>
      <c r="Q120" s="701">
        <v>0.625</v>
      </c>
      <c r="R120" s="696">
        <v>5</v>
      </c>
      <c r="S120" s="701">
        <v>0.625</v>
      </c>
      <c r="T120" s="700">
        <v>5</v>
      </c>
      <c r="U120" s="702">
        <v>0.625</v>
      </c>
    </row>
    <row r="121" spans="1:21" ht="14.4" customHeight="1" x14ac:dyDescent="0.3">
      <c r="A121" s="695">
        <v>11</v>
      </c>
      <c r="B121" s="696" t="s">
        <v>555</v>
      </c>
      <c r="C121" s="696">
        <v>89301111</v>
      </c>
      <c r="D121" s="697" t="s">
        <v>3031</v>
      </c>
      <c r="E121" s="698" t="s">
        <v>1895</v>
      </c>
      <c r="F121" s="696" t="s">
        <v>1877</v>
      </c>
      <c r="G121" s="696" t="s">
        <v>1940</v>
      </c>
      <c r="H121" s="696" t="s">
        <v>556</v>
      </c>
      <c r="I121" s="696" t="s">
        <v>1953</v>
      </c>
      <c r="J121" s="696" t="s">
        <v>1954</v>
      </c>
      <c r="K121" s="696" t="s">
        <v>1955</v>
      </c>
      <c r="L121" s="699">
        <v>971.25</v>
      </c>
      <c r="M121" s="699">
        <v>4856.25</v>
      </c>
      <c r="N121" s="696">
        <v>5</v>
      </c>
      <c r="O121" s="700">
        <v>5</v>
      </c>
      <c r="P121" s="699">
        <v>4856.25</v>
      </c>
      <c r="Q121" s="701">
        <v>1</v>
      </c>
      <c r="R121" s="696">
        <v>5</v>
      </c>
      <c r="S121" s="701">
        <v>1</v>
      </c>
      <c r="T121" s="700">
        <v>5</v>
      </c>
      <c r="U121" s="702">
        <v>1</v>
      </c>
    </row>
    <row r="122" spans="1:21" ht="14.4" customHeight="1" x14ac:dyDescent="0.3">
      <c r="A122" s="695">
        <v>11</v>
      </c>
      <c r="B122" s="696" t="s">
        <v>555</v>
      </c>
      <c r="C122" s="696">
        <v>89301111</v>
      </c>
      <c r="D122" s="697" t="s">
        <v>3031</v>
      </c>
      <c r="E122" s="698" t="s">
        <v>1895</v>
      </c>
      <c r="F122" s="696" t="s">
        <v>1877</v>
      </c>
      <c r="G122" s="696" t="s">
        <v>1940</v>
      </c>
      <c r="H122" s="696" t="s">
        <v>556</v>
      </c>
      <c r="I122" s="696" t="s">
        <v>2028</v>
      </c>
      <c r="J122" s="696" t="s">
        <v>2029</v>
      </c>
      <c r="K122" s="696"/>
      <c r="L122" s="699">
        <v>500</v>
      </c>
      <c r="M122" s="699">
        <v>500</v>
      </c>
      <c r="N122" s="696">
        <v>1</v>
      </c>
      <c r="O122" s="700">
        <v>1</v>
      </c>
      <c r="P122" s="699"/>
      <c r="Q122" s="701">
        <v>0</v>
      </c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11</v>
      </c>
      <c r="B123" s="696" t="s">
        <v>555</v>
      </c>
      <c r="C123" s="696">
        <v>89301111</v>
      </c>
      <c r="D123" s="697" t="s">
        <v>3031</v>
      </c>
      <c r="E123" s="698" t="s">
        <v>1895</v>
      </c>
      <c r="F123" s="696" t="s">
        <v>1877</v>
      </c>
      <c r="G123" s="696" t="s">
        <v>1940</v>
      </c>
      <c r="H123" s="696" t="s">
        <v>556</v>
      </c>
      <c r="I123" s="696" t="s">
        <v>1956</v>
      </c>
      <c r="J123" s="696" t="s">
        <v>1957</v>
      </c>
      <c r="K123" s="696"/>
      <c r="L123" s="699">
        <v>1000</v>
      </c>
      <c r="M123" s="699">
        <v>1000</v>
      </c>
      <c r="N123" s="696">
        <v>1</v>
      </c>
      <c r="O123" s="700">
        <v>1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11</v>
      </c>
      <c r="B124" s="696" t="s">
        <v>555</v>
      </c>
      <c r="C124" s="696">
        <v>89301111</v>
      </c>
      <c r="D124" s="697" t="s">
        <v>3031</v>
      </c>
      <c r="E124" s="698" t="s">
        <v>1896</v>
      </c>
      <c r="F124" s="696" t="s">
        <v>1876</v>
      </c>
      <c r="G124" s="696" t="s">
        <v>1907</v>
      </c>
      <c r="H124" s="696" t="s">
        <v>843</v>
      </c>
      <c r="I124" s="696" t="s">
        <v>959</v>
      </c>
      <c r="J124" s="696" t="s">
        <v>960</v>
      </c>
      <c r="K124" s="696" t="s">
        <v>1792</v>
      </c>
      <c r="L124" s="699">
        <v>184.22</v>
      </c>
      <c r="M124" s="699">
        <v>4421.28</v>
      </c>
      <c r="N124" s="696">
        <v>24</v>
      </c>
      <c r="O124" s="700">
        <v>7</v>
      </c>
      <c r="P124" s="699">
        <v>2763.2999999999997</v>
      </c>
      <c r="Q124" s="701">
        <v>0.625</v>
      </c>
      <c r="R124" s="696">
        <v>15</v>
      </c>
      <c r="S124" s="701">
        <v>0.625</v>
      </c>
      <c r="T124" s="700">
        <v>4</v>
      </c>
      <c r="U124" s="702">
        <v>0.5714285714285714</v>
      </c>
    </row>
    <row r="125" spans="1:21" ht="14.4" customHeight="1" x14ac:dyDescent="0.3">
      <c r="A125" s="695">
        <v>11</v>
      </c>
      <c r="B125" s="696" t="s">
        <v>555</v>
      </c>
      <c r="C125" s="696">
        <v>89301111</v>
      </c>
      <c r="D125" s="697" t="s">
        <v>3031</v>
      </c>
      <c r="E125" s="698" t="s">
        <v>1896</v>
      </c>
      <c r="F125" s="696" t="s">
        <v>1876</v>
      </c>
      <c r="G125" s="696" t="s">
        <v>1908</v>
      </c>
      <c r="H125" s="696" t="s">
        <v>556</v>
      </c>
      <c r="I125" s="696" t="s">
        <v>614</v>
      </c>
      <c r="J125" s="696" t="s">
        <v>1909</v>
      </c>
      <c r="K125" s="696" t="s">
        <v>1910</v>
      </c>
      <c r="L125" s="699">
        <v>18.940000000000001</v>
      </c>
      <c r="M125" s="699">
        <v>18.940000000000001</v>
      </c>
      <c r="N125" s="696">
        <v>1</v>
      </c>
      <c r="O125" s="700">
        <v>0.5</v>
      </c>
      <c r="P125" s="699">
        <v>18.940000000000001</v>
      </c>
      <c r="Q125" s="701">
        <v>1</v>
      </c>
      <c r="R125" s="696">
        <v>1</v>
      </c>
      <c r="S125" s="701">
        <v>1</v>
      </c>
      <c r="T125" s="700">
        <v>0.5</v>
      </c>
      <c r="U125" s="702">
        <v>1</v>
      </c>
    </row>
    <row r="126" spans="1:21" ht="14.4" customHeight="1" x14ac:dyDescent="0.3">
      <c r="A126" s="695">
        <v>11</v>
      </c>
      <c r="B126" s="696" t="s">
        <v>555</v>
      </c>
      <c r="C126" s="696">
        <v>89301111</v>
      </c>
      <c r="D126" s="697" t="s">
        <v>3031</v>
      </c>
      <c r="E126" s="698" t="s">
        <v>1896</v>
      </c>
      <c r="F126" s="696" t="s">
        <v>1876</v>
      </c>
      <c r="G126" s="696" t="s">
        <v>1911</v>
      </c>
      <c r="H126" s="696" t="s">
        <v>556</v>
      </c>
      <c r="I126" s="696" t="s">
        <v>1912</v>
      </c>
      <c r="J126" s="696" t="s">
        <v>1913</v>
      </c>
      <c r="K126" s="696" t="s">
        <v>1914</v>
      </c>
      <c r="L126" s="699">
        <v>33.36</v>
      </c>
      <c r="M126" s="699">
        <v>33.36</v>
      </c>
      <c r="N126" s="696">
        <v>1</v>
      </c>
      <c r="O126" s="700">
        <v>0.5</v>
      </c>
      <c r="P126" s="699">
        <v>33.36</v>
      </c>
      <c r="Q126" s="701">
        <v>1</v>
      </c>
      <c r="R126" s="696">
        <v>1</v>
      </c>
      <c r="S126" s="701">
        <v>1</v>
      </c>
      <c r="T126" s="700">
        <v>0.5</v>
      </c>
      <c r="U126" s="702">
        <v>1</v>
      </c>
    </row>
    <row r="127" spans="1:21" ht="14.4" customHeight="1" x14ac:dyDescent="0.3">
      <c r="A127" s="695">
        <v>11</v>
      </c>
      <c r="B127" s="696" t="s">
        <v>555</v>
      </c>
      <c r="C127" s="696">
        <v>89301111</v>
      </c>
      <c r="D127" s="697" t="s">
        <v>3031</v>
      </c>
      <c r="E127" s="698" t="s">
        <v>1896</v>
      </c>
      <c r="F127" s="696" t="s">
        <v>1876</v>
      </c>
      <c r="G127" s="696" t="s">
        <v>1915</v>
      </c>
      <c r="H127" s="696" t="s">
        <v>556</v>
      </c>
      <c r="I127" s="696" t="s">
        <v>726</v>
      </c>
      <c r="J127" s="696" t="s">
        <v>727</v>
      </c>
      <c r="K127" s="696" t="s">
        <v>1916</v>
      </c>
      <c r="L127" s="699">
        <v>0</v>
      </c>
      <c r="M127" s="699">
        <v>0</v>
      </c>
      <c r="N127" s="696">
        <v>15</v>
      </c>
      <c r="O127" s="700">
        <v>8.5</v>
      </c>
      <c r="P127" s="699">
        <v>0</v>
      </c>
      <c r="Q127" s="701"/>
      <c r="R127" s="696">
        <v>7</v>
      </c>
      <c r="S127" s="701">
        <v>0.46666666666666667</v>
      </c>
      <c r="T127" s="700">
        <v>4</v>
      </c>
      <c r="U127" s="702">
        <v>0.47058823529411764</v>
      </c>
    </row>
    <row r="128" spans="1:21" ht="14.4" customHeight="1" x14ac:dyDescent="0.3">
      <c r="A128" s="695">
        <v>11</v>
      </c>
      <c r="B128" s="696" t="s">
        <v>555</v>
      </c>
      <c r="C128" s="696">
        <v>89301111</v>
      </c>
      <c r="D128" s="697" t="s">
        <v>3031</v>
      </c>
      <c r="E128" s="698" t="s">
        <v>1896</v>
      </c>
      <c r="F128" s="696" t="s">
        <v>1876</v>
      </c>
      <c r="G128" s="696" t="s">
        <v>1915</v>
      </c>
      <c r="H128" s="696" t="s">
        <v>556</v>
      </c>
      <c r="I128" s="696" t="s">
        <v>1917</v>
      </c>
      <c r="J128" s="696" t="s">
        <v>727</v>
      </c>
      <c r="K128" s="696" t="s">
        <v>1918</v>
      </c>
      <c r="L128" s="699">
        <v>0</v>
      </c>
      <c r="M128" s="699">
        <v>0</v>
      </c>
      <c r="N128" s="696">
        <v>1</v>
      </c>
      <c r="O128" s="700">
        <v>0.5</v>
      </c>
      <c r="P128" s="699"/>
      <c r="Q128" s="701"/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11</v>
      </c>
      <c r="B129" s="696" t="s">
        <v>555</v>
      </c>
      <c r="C129" s="696">
        <v>89301111</v>
      </c>
      <c r="D129" s="697" t="s">
        <v>3031</v>
      </c>
      <c r="E129" s="698" t="s">
        <v>1896</v>
      </c>
      <c r="F129" s="696" t="s">
        <v>1876</v>
      </c>
      <c r="G129" s="696" t="s">
        <v>1919</v>
      </c>
      <c r="H129" s="696" t="s">
        <v>843</v>
      </c>
      <c r="I129" s="696" t="s">
        <v>978</v>
      </c>
      <c r="J129" s="696" t="s">
        <v>979</v>
      </c>
      <c r="K129" s="696" t="s">
        <v>980</v>
      </c>
      <c r="L129" s="699">
        <v>154.01</v>
      </c>
      <c r="M129" s="699">
        <v>462.03</v>
      </c>
      <c r="N129" s="696">
        <v>3</v>
      </c>
      <c r="O129" s="700">
        <v>1</v>
      </c>
      <c r="P129" s="699"/>
      <c r="Q129" s="701">
        <v>0</v>
      </c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11</v>
      </c>
      <c r="B130" s="696" t="s">
        <v>555</v>
      </c>
      <c r="C130" s="696">
        <v>89301111</v>
      </c>
      <c r="D130" s="697" t="s">
        <v>3031</v>
      </c>
      <c r="E130" s="698" t="s">
        <v>1896</v>
      </c>
      <c r="F130" s="696" t="s">
        <v>1876</v>
      </c>
      <c r="G130" s="696" t="s">
        <v>2030</v>
      </c>
      <c r="H130" s="696" t="s">
        <v>556</v>
      </c>
      <c r="I130" s="696" t="s">
        <v>2031</v>
      </c>
      <c r="J130" s="696" t="s">
        <v>2032</v>
      </c>
      <c r="K130" s="696" t="s">
        <v>2033</v>
      </c>
      <c r="L130" s="699">
        <v>0</v>
      </c>
      <c r="M130" s="699">
        <v>0</v>
      </c>
      <c r="N130" s="696">
        <v>1</v>
      </c>
      <c r="O130" s="700">
        <v>0.5</v>
      </c>
      <c r="P130" s="699">
        <v>0</v>
      </c>
      <c r="Q130" s="701"/>
      <c r="R130" s="696">
        <v>1</v>
      </c>
      <c r="S130" s="701">
        <v>1</v>
      </c>
      <c r="T130" s="700">
        <v>0.5</v>
      </c>
      <c r="U130" s="702">
        <v>1</v>
      </c>
    </row>
    <row r="131" spans="1:21" ht="14.4" customHeight="1" x14ac:dyDescent="0.3">
      <c r="A131" s="695">
        <v>11</v>
      </c>
      <c r="B131" s="696" t="s">
        <v>555</v>
      </c>
      <c r="C131" s="696">
        <v>89301111</v>
      </c>
      <c r="D131" s="697" t="s">
        <v>3031</v>
      </c>
      <c r="E131" s="698" t="s">
        <v>1896</v>
      </c>
      <c r="F131" s="696" t="s">
        <v>1876</v>
      </c>
      <c r="G131" s="696" t="s">
        <v>1920</v>
      </c>
      <c r="H131" s="696" t="s">
        <v>843</v>
      </c>
      <c r="I131" s="696" t="s">
        <v>919</v>
      </c>
      <c r="J131" s="696" t="s">
        <v>852</v>
      </c>
      <c r="K131" s="696" t="s">
        <v>920</v>
      </c>
      <c r="L131" s="699">
        <v>625.29</v>
      </c>
      <c r="M131" s="699">
        <v>33140.369999999995</v>
      </c>
      <c r="N131" s="696">
        <v>53</v>
      </c>
      <c r="O131" s="700">
        <v>21</v>
      </c>
      <c r="P131" s="699">
        <v>23135.73</v>
      </c>
      <c r="Q131" s="701">
        <v>0.69811320754716988</v>
      </c>
      <c r="R131" s="696">
        <v>37</v>
      </c>
      <c r="S131" s="701">
        <v>0.69811320754716977</v>
      </c>
      <c r="T131" s="700">
        <v>15</v>
      </c>
      <c r="U131" s="702">
        <v>0.7142857142857143</v>
      </c>
    </row>
    <row r="132" spans="1:21" ht="14.4" customHeight="1" x14ac:dyDescent="0.3">
      <c r="A132" s="695">
        <v>11</v>
      </c>
      <c r="B132" s="696" t="s">
        <v>555</v>
      </c>
      <c r="C132" s="696">
        <v>89301111</v>
      </c>
      <c r="D132" s="697" t="s">
        <v>3031</v>
      </c>
      <c r="E132" s="698" t="s">
        <v>1896</v>
      </c>
      <c r="F132" s="696" t="s">
        <v>1876</v>
      </c>
      <c r="G132" s="696" t="s">
        <v>1920</v>
      </c>
      <c r="H132" s="696" t="s">
        <v>843</v>
      </c>
      <c r="I132" s="696" t="s">
        <v>851</v>
      </c>
      <c r="J132" s="696" t="s">
        <v>852</v>
      </c>
      <c r="K132" s="696" t="s">
        <v>853</v>
      </c>
      <c r="L132" s="699">
        <v>937.93</v>
      </c>
      <c r="M132" s="699">
        <v>190399.78999999995</v>
      </c>
      <c r="N132" s="696">
        <v>203</v>
      </c>
      <c r="O132" s="700">
        <v>78</v>
      </c>
      <c r="P132" s="699">
        <v>105986.08999999994</v>
      </c>
      <c r="Q132" s="701">
        <v>0.55665024630541859</v>
      </c>
      <c r="R132" s="696">
        <v>113</v>
      </c>
      <c r="S132" s="701">
        <v>0.55665024630541871</v>
      </c>
      <c r="T132" s="700">
        <v>49.5</v>
      </c>
      <c r="U132" s="702">
        <v>0.63461538461538458</v>
      </c>
    </row>
    <row r="133" spans="1:21" ht="14.4" customHeight="1" x14ac:dyDescent="0.3">
      <c r="A133" s="695">
        <v>11</v>
      </c>
      <c r="B133" s="696" t="s">
        <v>555</v>
      </c>
      <c r="C133" s="696">
        <v>89301111</v>
      </c>
      <c r="D133" s="697" t="s">
        <v>3031</v>
      </c>
      <c r="E133" s="698" t="s">
        <v>1896</v>
      </c>
      <c r="F133" s="696" t="s">
        <v>1876</v>
      </c>
      <c r="G133" s="696" t="s">
        <v>1920</v>
      </c>
      <c r="H133" s="696" t="s">
        <v>843</v>
      </c>
      <c r="I133" s="696" t="s">
        <v>855</v>
      </c>
      <c r="J133" s="696" t="s">
        <v>852</v>
      </c>
      <c r="K133" s="696" t="s">
        <v>856</v>
      </c>
      <c r="L133" s="699">
        <v>1166.47</v>
      </c>
      <c r="M133" s="699">
        <v>6998.82</v>
      </c>
      <c r="N133" s="696">
        <v>6</v>
      </c>
      <c r="O133" s="700">
        <v>3.5</v>
      </c>
      <c r="P133" s="699">
        <v>3499.41</v>
      </c>
      <c r="Q133" s="701">
        <v>0.5</v>
      </c>
      <c r="R133" s="696">
        <v>3</v>
      </c>
      <c r="S133" s="701">
        <v>0.5</v>
      </c>
      <c r="T133" s="700">
        <v>2</v>
      </c>
      <c r="U133" s="702">
        <v>0.5714285714285714</v>
      </c>
    </row>
    <row r="134" spans="1:21" ht="14.4" customHeight="1" x14ac:dyDescent="0.3">
      <c r="A134" s="695">
        <v>11</v>
      </c>
      <c r="B134" s="696" t="s">
        <v>555</v>
      </c>
      <c r="C134" s="696">
        <v>89301111</v>
      </c>
      <c r="D134" s="697" t="s">
        <v>3031</v>
      </c>
      <c r="E134" s="698" t="s">
        <v>1896</v>
      </c>
      <c r="F134" s="696" t="s">
        <v>1876</v>
      </c>
      <c r="G134" s="696" t="s">
        <v>1920</v>
      </c>
      <c r="H134" s="696" t="s">
        <v>843</v>
      </c>
      <c r="I134" s="696" t="s">
        <v>874</v>
      </c>
      <c r="J134" s="696" t="s">
        <v>875</v>
      </c>
      <c r="K134" s="696" t="s">
        <v>853</v>
      </c>
      <c r="L134" s="699">
        <v>1749.69</v>
      </c>
      <c r="M134" s="699">
        <v>3499.38</v>
      </c>
      <c r="N134" s="696">
        <v>2</v>
      </c>
      <c r="O134" s="700">
        <v>1</v>
      </c>
      <c r="P134" s="699">
        <v>3499.38</v>
      </c>
      <c r="Q134" s="701">
        <v>1</v>
      </c>
      <c r="R134" s="696">
        <v>2</v>
      </c>
      <c r="S134" s="701">
        <v>1</v>
      </c>
      <c r="T134" s="700">
        <v>1</v>
      </c>
      <c r="U134" s="702">
        <v>1</v>
      </c>
    </row>
    <row r="135" spans="1:21" ht="14.4" customHeight="1" x14ac:dyDescent="0.3">
      <c r="A135" s="695">
        <v>11</v>
      </c>
      <c r="B135" s="696" t="s">
        <v>555</v>
      </c>
      <c r="C135" s="696">
        <v>89301111</v>
      </c>
      <c r="D135" s="697" t="s">
        <v>3031</v>
      </c>
      <c r="E135" s="698" t="s">
        <v>1896</v>
      </c>
      <c r="F135" s="696" t="s">
        <v>1876</v>
      </c>
      <c r="G135" s="696" t="s">
        <v>1926</v>
      </c>
      <c r="H135" s="696" t="s">
        <v>556</v>
      </c>
      <c r="I135" s="696" t="s">
        <v>1927</v>
      </c>
      <c r="J135" s="696" t="s">
        <v>1928</v>
      </c>
      <c r="K135" s="696" t="s">
        <v>1929</v>
      </c>
      <c r="L135" s="699">
        <v>0</v>
      </c>
      <c r="M135" s="699">
        <v>0</v>
      </c>
      <c r="N135" s="696">
        <v>1</v>
      </c>
      <c r="O135" s="700">
        <v>0.5</v>
      </c>
      <c r="P135" s="699"/>
      <c r="Q135" s="701"/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11</v>
      </c>
      <c r="B136" s="696" t="s">
        <v>555</v>
      </c>
      <c r="C136" s="696">
        <v>89301111</v>
      </c>
      <c r="D136" s="697" t="s">
        <v>3031</v>
      </c>
      <c r="E136" s="698" t="s">
        <v>1896</v>
      </c>
      <c r="F136" s="696" t="s">
        <v>1876</v>
      </c>
      <c r="G136" s="696" t="s">
        <v>1930</v>
      </c>
      <c r="H136" s="696" t="s">
        <v>556</v>
      </c>
      <c r="I136" s="696" t="s">
        <v>660</v>
      </c>
      <c r="J136" s="696" t="s">
        <v>1931</v>
      </c>
      <c r="K136" s="696" t="s">
        <v>1932</v>
      </c>
      <c r="L136" s="699">
        <v>0</v>
      </c>
      <c r="M136" s="699">
        <v>0</v>
      </c>
      <c r="N136" s="696">
        <v>52</v>
      </c>
      <c r="O136" s="700">
        <v>31.5</v>
      </c>
      <c r="P136" s="699">
        <v>0</v>
      </c>
      <c r="Q136" s="701"/>
      <c r="R136" s="696">
        <v>29</v>
      </c>
      <c r="S136" s="701">
        <v>0.55769230769230771</v>
      </c>
      <c r="T136" s="700">
        <v>16</v>
      </c>
      <c r="U136" s="702">
        <v>0.50793650793650791</v>
      </c>
    </row>
    <row r="137" spans="1:21" ht="14.4" customHeight="1" x14ac:dyDescent="0.3">
      <c r="A137" s="695">
        <v>11</v>
      </c>
      <c r="B137" s="696" t="s">
        <v>555</v>
      </c>
      <c r="C137" s="696">
        <v>89301111</v>
      </c>
      <c r="D137" s="697" t="s">
        <v>3031</v>
      </c>
      <c r="E137" s="698" t="s">
        <v>1896</v>
      </c>
      <c r="F137" s="696" t="s">
        <v>1877</v>
      </c>
      <c r="G137" s="696" t="s">
        <v>1933</v>
      </c>
      <c r="H137" s="696" t="s">
        <v>556</v>
      </c>
      <c r="I137" s="696" t="s">
        <v>1934</v>
      </c>
      <c r="J137" s="696" t="s">
        <v>1935</v>
      </c>
      <c r="K137" s="696" t="s">
        <v>1936</v>
      </c>
      <c r="L137" s="699">
        <v>200</v>
      </c>
      <c r="M137" s="699">
        <v>1400</v>
      </c>
      <c r="N137" s="696">
        <v>7</v>
      </c>
      <c r="O137" s="700">
        <v>4</v>
      </c>
      <c r="P137" s="699">
        <v>200</v>
      </c>
      <c r="Q137" s="701">
        <v>0.14285714285714285</v>
      </c>
      <c r="R137" s="696">
        <v>1</v>
      </c>
      <c r="S137" s="701">
        <v>0.14285714285714285</v>
      </c>
      <c r="T137" s="700">
        <v>1</v>
      </c>
      <c r="U137" s="702">
        <v>0.25</v>
      </c>
    </row>
    <row r="138" spans="1:21" ht="14.4" customHeight="1" x14ac:dyDescent="0.3">
      <c r="A138" s="695">
        <v>11</v>
      </c>
      <c r="B138" s="696" t="s">
        <v>555</v>
      </c>
      <c r="C138" s="696">
        <v>89301111</v>
      </c>
      <c r="D138" s="697" t="s">
        <v>3031</v>
      </c>
      <c r="E138" s="698" t="s">
        <v>1896</v>
      </c>
      <c r="F138" s="696" t="s">
        <v>1877</v>
      </c>
      <c r="G138" s="696" t="s">
        <v>1940</v>
      </c>
      <c r="H138" s="696" t="s">
        <v>556</v>
      </c>
      <c r="I138" s="696" t="s">
        <v>2009</v>
      </c>
      <c r="J138" s="696" t="s">
        <v>2010</v>
      </c>
      <c r="K138" s="696" t="s">
        <v>2011</v>
      </c>
      <c r="L138" s="699">
        <v>245.43</v>
      </c>
      <c r="M138" s="699">
        <v>490.86</v>
      </c>
      <c r="N138" s="696">
        <v>2</v>
      </c>
      <c r="O138" s="700">
        <v>2</v>
      </c>
      <c r="P138" s="699">
        <v>490.86</v>
      </c>
      <c r="Q138" s="701">
        <v>1</v>
      </c>
      <c r="R138" s="696">
        <v>2</v>
      </c>
      <c r="S138" s="701">
        <v>1</v>
      </c>
      <c r="T138" s="700">
        <v>2</v>
      </c>
      <c r="U138" s="702">
        <v>1</v>
      </c>
    </row>
    <row r="139" spans="1:21" ht="14.4" customHeight="1" x14ac:dyDescent="0.3">
      <c r="A139" s="695">
        <v>11</v>
      </c>
      <c r="B139" s="696" t="s">
        <v>555</v>
      </c>
      <c r="C139" s="696">
        <v>89301111</v>
      </c>
      <c r="D139" s="697" t="s">
        <v>3031</v>
      </c>
      <c r="E139" s="698" t="s">
        <v>1896</v>
      </c>
      <c r="F139" s="696" t="s">
        <v>1877</v>
      </c>
      <c r="G139" s="696" t="s">
        <v>1940</v>
      </c>
      <c r="H139" s="696" t="s">
        <v>556</v>
      </c>
      <c r="I139" s="696" t="s">
        <v>1194</v>
      </c>
      <c r="J139" s="696" t="s">
        <v>2034</v>
      </c>
      <c r="K139" s="696" t="s">
        <v>2035</v>
      </c>
      <c r="L139" s="699">
        <v>748.12</v>
      </c>
      <c r="M139" s="699">
        <v>748.12</v>
      </c>
      <c r="N139" s="696">
        <v>1</v>
      </c>
      <c r="O139" s="700">
        <v>1</v>
      </c>
      <c r="P139" s="699">
        <v>748.12</v>
      </c>
      <c r="Q139" s="701">
        <v>1</v>
      </c>
      <c r="R139" s="696">
        <v>1</v>
      </c>
      <c r="S139" s="701">
        <v>1</v>
      </c>
      <c r="T139" s="700">
        <v>1</v>
      </c>
      <c r="U139" s="702">
        <v>1</v>
      </c>
    </row>
    <row r="140" spans="1:21" ht="14.4" customHeight="1" x14ac:dyDescent="0.3">
      <c r="A140" s="695">
        <v>11</v>
      </c>
      <c r="B140" s="696" t="s">
        <v>555</v>
      </c>
      <c r="C140" s="696">
        <v>89301111</v>
      </c>
      <c r="D140" s="697" t="s">
        <v>3031</v>
      </c>
      <c r="E140" s="698" t="s">
        <v>1896</v>
      </c>
      <c r="F140" s="696" t="s">
        <v>1877</v>
      </c>
      <c r="G140" s="696" t="s">
        <v>1940</v>
      </c>
      <c r="H140" s="696" t="s">
        <v>556</v>
      </c>
      <c r="I140" s="696" t="s">
        <v>1944</v>
      </c>
      <c r="J140" s="696" t="s">
        <v>1945</v>
      </c>
      <c r="K140" s="696" t="s">
        <v>1946</v>
      </c>
      <c r="L140" s="699">
        <v>1000</v>
      </c>
      <c r="M140" s="699">
        <v>3000</v>
      </c>
      <c r="N140" s="696">
        <v>3</v>
      </c>
      <c r="O140" s="700">
        <v>3</v>
      </c>
      <c r="P140" s="699">
        <v>2000</v>
      </c>
      <c r="Q140" s="701">
        <v>0.66666666666666663</v>
      </c>
      <c r="R140" s="696">
        <v>2</v>
      </c>
      <c r="S140" s="701">
        <v>0.66666666666666663</v>
      </c>
      <c r="T140" s="700">
        <v>2</v>
      </c>
      <c r="U140" s="702">
        <v>0.66666666666666663</v>
      </c>
    </row>
    <row r="141" spans="1:21" ht="14.4" customHeight="1" x14ac:dyDescent="0.3">
      <c r="A141" s="695">
        <v>11</v>
      </c>
      <c r="B141" s="696" t="s">
        <v>555</v>
      </c>
      <c r="C141" s="696">
        <v>89301111</v>
      </c>
      <c r="D141" s="697" t="s">
        <v>3031</v>
      </c>
      <c r="E141" s="698" t="s">
        <v>1896</v>
      </c>
      <c r="F141" s="696" t="s">
        <v>1877</v>
      </c>
      <c r="G141" s="696" t="s">
        <v>1940</v>
      </c>
      <c r="H141" s="696" t="s">
        <v>556</v>
      </c>
      <c r="I141" s="696" t="s">
        <v>1947</v>
      </c>
      <c r="J141" s="696" t="s">
        <v>1948</v>
      </c>
      <c r="K141" s="696" t="s">
        <v>1949</v>
      </c>
      <c r="L141" s="699">
        <v>500</v>
      </c>
      <c r="M141" s="699">
        <v>6000</v>
      </c>
      <c r="N141" s="696">
        <v>12</v>
      </c>
      <c r="O141" s="700">
        <v>12</v>
      </c>
      <c r="P141" s="699">
        <v>4000</v>
      </c>
      <c r="Q141" s="701">
        <v>0.66666666666666663</v>
      </c>
      <c r="R141" s="696">
        <v>8</v>
      </c>
      <c r="S141" s="701">
        <v>0.66666666666666663</v>
      </c>
      <c r="T141" s="700">
        <v>8</v>
      </c>
      <c r="U141" s="702">
        <v>0.66666666666666663</v>
      </c>
    </row>
    <row r="142" spans="1:21" ht="14.4" customHeight="1" x14ac:dyDescent="0.3">
      <c r="A142" s="695">
        <v>11</v>
      </c>
      <c r="B142" s="696" t="s">
        <v>555</v>
      </c>
      <c r="C142" s="696">
        <v>89301111</v>
      </c>
      <c r="D142" s="697" t="s">
        <v>3031</v>
      </c>
      <c r="E142" s="698" t="s">
        <v>1896</v>
      </c>
      <c r="F142" s="696" t="s">
        <v>1877</v>
      </c>
      <c r="G142" s="696" t="s">
        <v>1940</v>
      </c>
      <c r="H142" s="696" t="s">
        <v>556</v>
      </c>
      <c r="I142" s="696" t="s">
        <v>1953</v>
      </c>
      <c r="J142" s="696" t="s">
        <v>1954</v>
      </c>
      <c r="K142" s="696" t="s">
        <v>1955</v>
      </c>
      <c r="L142" s="699">
        <v>971.25</v>
      </c>
      <c r="M142" s="699">
        <v>12626.25</v>
      </c>
      <c r="N142" s="696">
        <v>13</v>
      </c>
      <c r="O142" s="700">
        <v>13</v>
      </c>
      <c r="P142" s="699">
        <v>11655</v>
      </c>
      <c r="Q142" s="701">
        <v>0.92307692307692313</v>
      </c>
      <c r="R142" s="696">
        <v>12</v>
      </c>
      <c r="S142" s="701">
        <v>0.92307692307692313</v>
      </c>
      <c r="T142" s="700">
        <v>12</v>
      </c>
      <c r="U142" s="702">
        <v>0.92307692307692313</v>
      </c>
    </row>
    <row r="143" spans="1:21" ht="14.4" customHeight="1" x14ac:dyDescent="0.3">
      <c r="A143" s="695">
        <v>11</v>
      </c>
      <c r="B143" s="696" t="s">
        <v>555</v>
      </c>
      <c r="C143" s="696">
        <v>89301111</v>
      </c>
      <c r="D143" s="697" t="s">
        <v>3031</v>
      </c>
      <c r="E143" s="698" t="s">
        <v>1897</v>
      </c>
      <c r="F143" s="696" t="s">
        <v>1876</v>
      </c>
      <c r="G143" s="696" t="s">
        <v>1907</v>
      </c>
      <c r="H143" s="696" t="s">
        <v>843</v>
      </c>
      <c r="I143" s="696" t="s">
        <v>959</v>
      </c>
      <c r="J143" s="696" t="s">
        <v>960</v>
      </c>
      <c r="K143" s="696" t="s">
        <v>1792</v>
      </c>
      <c r="L143" s="699">
        <v>184.22</v>
      </c>
      <c r="M143" s="699">
        <v>1105.32</v>
      </c>
      <c r="N143" s="696">
        <v>6</v>
      </c>
      <c r="O143" s="700">
        <v>1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11</v>
      </c>
      <c r="B144" s="696" t="s">
        <v>555</v>
      </c>
      <c r="C144" s="696">
        <v>89301111</v>
      </c>
      <c r="D144" s="697" t="s">
        <v>3031</v>
      </c>
      <c r="E144" s="698" t="s">
        <v>1897</v>
      </c>
      <c r="F144" s="696" t="s">
        <v>1876</v>
      </c>
      <c r="G144" s="696" t="s">
        <v>2030</v>
      </c>
      <c r="H144" s="696" t="s">
        <v>556</v>
      </c>
      <c r="I144" s="696" t="s">
        <v>2036</v>
      </c>
      <c r="J144" s="696" t="s">
        <v>2032</v>
      </c>
      <c r="K144" s="696" t="s">
        <v>2037</v>
      </c>
      <c r="L144" s="699">
        <v>0</v>
      </c>
      <c r="M144" s="699">
        <v>0</v>
      </c>
      <c r="N144" s="696">
        <v>1</v>
      </c>
      <c r="O144" s="700">
        <v>1</v>
      </c>
      <c r="P144" s="699"/>
      <c r="Q144" s="701"/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11</v>
      </c>
      <c r="B145" s="696" t="s">
        <v>555</v>
      </c>
      <c r="C145" s="696">
        <v>89301111</v>
      </c>
      <c r="D145" s="697" t="s">
        <v>3031</v>
      </c>
      <c r="E145" s="698" t="s">
        <v>1897</v>
      </c>
      <c r="F145" s="696" t="s">
        <v>1876</v>
      </c>
      <c r="G145" s="696" t="s">
        <v>1920</v>
      </c>
      <c r="H145" s="696" t="s">
        <v>843</v>
      </c>
      <c r="I145" s="696" t="s">
        <v>851</v>
      </c>
      <c r="J145" s="696" t="s">
        <v>852</v>
      </c>
      <c r="K145" s="696" t="s">
        <v>853</v>
      </c>
      <c r="L145" s="699">
        <v>937.93</v>
      </c>
      <c r="M145" s="699">
        <v>12193.09</v>
      </c>
      <c r="N145" s="696">
        <v>13</v>
      </c>
      <c r="O145" s="700">
        <v>6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11</v>
      </c>
      <c r="B146" s="696" t="s">
        <v>555</v>
      </c>
      <c r="C146" s="696">
        <v>89301111</v>
      </c>
      <c r="D146" s="697" t="s">
        <v>3031</v>
      </c>
      <c r="E146" s="698" t="s">
        <v>1897</v>
      </c>
      <c r="F146" s="696" t="s">
        <v>1876</v>
      </c>
      <c r="G146" s="696" t="s">
        <v>1930</v>
      </c>
      <c r="H146" s="696" t="s">
        <v>556</v>
      </c>
      <c r="I146" s="696" t="s">
        <v>660</v>
      </c>
      <c r="J146" s="696" t="s">
        <v>1931</v>
      </c>
      <c r="K146" s="696" t="s">
        <v>1932</v>
      </c>
      <c r="L146" s="699">
        <v>0</v>
      </c>
      <c r="M146" s="699">
        <v>0</v>
      </c>
      <c r="N146" s="696">
        <v>5</v>
      </c>
      <c r="O146" s="700">
        <v>3</v>
      </c>
      <c r="P146" s="699"/>
      <c r="Q146" s="701"/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11</v>
      </c>
      <c r="B147" s="696" t="s">
        <v>555</v>
      </c>
      <c r="C147" s="696">
        <v>89301111</v>
      </c>
      <c r="D147" s="697" t="s">
        <v>3031</v>
      </c>
      <c r="E147" s="698" t="s">
        <v>1897</v>
      </c>
      <c r="F147" s="696" t="s">
        <v>1877</v>
      </c>
      <c r="G147" s="696" t="s">
        <v>1933</v>
      </c>
      <c r="H147" s="696" t="s">
        <v>556</v>
      </c>
      <c r="I147" s="696" t="s">
        <v>1934</v>
      </c>
      <c r="J147" s="696" t="s">
        <v>1935</v>
      </c>
      <c r="K147" s="696" t="s">
        <v>1936</v>
      </c>
      <c r="L147" s="699">
        <v>200</v>
      </c>
      <c r="M147" s="699">
        <v>400</v>
      </c>
      <c r="N147" s="696">
        <v>2</v>
      </c>
      <c r="O147" s="700">
        <v>1</v>
      </c>
      <c r="P147" s="699"/>
      <c r="Q147" s="701">
        <v>0</v>
      </c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11</v>
      </c>
      <c r="B148" s="696" t="s">
        <v>555</v>
      </c>
      <c r="C148" s="696">
        <v>89301111</v>
      </c>
      <c r="D148" s="697" t="s">
        <v>3031</v>
      </c>
      <c r="E148" s="698" t="s">
        <v>1897</v>
      </c>
      <c r="F148" s="696" t="s">
        <v>1877</v>
      </c>
      <c r="G148" s="696" t="s">
        <v>1940</v>
      </c>
      <c r="H148" s="696" t="s">
        <v>556</v>
      </c>
      <c r="I148" s="696" t="s">
        <v>1194</v>
      </c>
      <c r="J148" s="696" t="s">
        <v>2034</v>
      </c>
      <c r="K148" s="696" t="s">
        <v>2035</v>
      </c>
      <c r="L148" s="699">
        <v>748.12</v>
      </c>
      <c r="M148" s="699">
        <v>748.12</v>
      </c>
      <c r="N148" s="696">
        <v>1</v>
      </c>
      <c r="O148" s="700">
        <v>1</v>
      </c>
      <c r="P148" s="699">
        <v>748.12</v>
      </c>
      <c r="Q148" s="701">
        <v>1</v>
      </c>
      <c r="R148" s="696">
        <v>1</v>
      </c>
      <c r="S148" s="701">
        <v>1</v>
      </c>
      <c r="T148" s="700">
        <v>1</v>
      </c>
      <c r="U148" s="702">
        <v>1</v>
      </c>
    </row>
    <row r="149" spans="1:21" ht="14.4" customHeight="1" x14ac:dyDescent="0.3">
      <c r="A149" s="695">
        <v>11</v>
      </c>
      <c r="B149" s="696" t="s">
        <v>555</v>
      </c>
      <c r="C149" s="696">
        <v>89301111</v>
      </c>
      <c r="D149" s="697" t="s">
        <v>3031</v>
      </c>
      <c r="E149" s="698" t="s">
        <v>1897</v>
      </c>
      <c r="F149" s="696" t="s">
        <v>1877</v>
      </c>
      <c r="G149" s="696" t="s">
        <v>1940</v>
      </c>
      <c r="H149" s="696" t="s">
        <v>556</v>
      </c>
      <c r="I149" s="696" t="s">
        <v>1947</v>
      </c>
      <c r="J149" s="696" t="s">
        <v>1948</v>
      </c>
      <c r="K149" s="696" t="s">
        <v>1949</v>
      </c>
      <c r="L149" s="699">
        <v>500</v>
      </c>
      <c r="M149" s="699">
        <v>500</v>
      </c>
      <c r="N149" s="696">
        <v>1</v>
      </c>
      <c r="O149" s="700">
        <v>1</v>
      </c>
      <c r="P149" s="699">
        <v>500</v>
      </c>
      <c r="Q149" s="701">
        <v>1</v>
      </c>
      <c r="R149" s="696">
        <v>1</v>
      </c>
      <c r="S149" s="701">
        <v>1</v>
      </c>
      <c r="T149" s="700">
        <v>1</v>
      </c>
      <c r="U149" s="702">
        <v>1</v>
      </c>
    </row>
    <row r="150" spans="1:21" ht="14.4" customHeight="1" x14ac:dyDescent="0.3">
      <c r="A150" s="695">
        <v>11</v>
      </c>
      <c r="B150" s="696" t="s">
        <v>555</v>
      </c>
      <c r="C150" s="696">
        <v>89301111</v>
      </c>
      <c r="D150" s="697" t="s">
        <v>3031</v>
      </c>
      <c r="E150" s="698" t="s">
        <v>1897</v>
      </c>
      <c r="F150" s="696" t="s">
        <v>1877</v>
      </c>
      <c r="G150" s="696" t="s">
        <v>1940</v>
      </c>
      <c r="H150" s="696" t="s">
        <v>556</v>
      </c>
      <c r="I150" s="696" t="s">
        <v>1953</v>
      </c>
      <c r="J150" s="696" t="s">
        <v>1954</v>
      </c>
      <c r="K150" s="696" t="s">
        <v>1955</v>
      </c>
      <c r="L150" s="699">
        <v>971.25</v>
      </c>
      <c r="M150" s="699">
        <v>971.25</v>
      </c>
      <c r="N150" s="696">
        <v>1</v>
      </c>
      <c r="O150" s="700">
        <v>1</v>
      </c>
      <c r="P150" s="699">
        <v>971.25</v>
      </c>
      <c r="Q150" s="701">
        <v>1</v>
      </c>
      <c r="R150" s="696">
        <v>1</v>
      </c>
      <c r="S150" s="701">
        <v>1</v>
      </c>
      <c r="T150" s="700">
        <v>1</v>
      </c>
      <c r="U150" s="702">
        <v>1</v>
      </c>
    </row>
    <row r="151" spans="1:21" ht="14.4" customHeight="1" x14ac:dyDescent="0.3">
      <c r="A151" s="695">
        <v>11</v>
      </c>
      <c r="B151" s="696" t="s">
        <v>555</v>
      </c>
      <c r="C151" s="696">
        <v>89301111</v>
      </c>
      <c r="D151" s="697" t="s">
        <v>3031</v>
      </c>
      <c r="E151" s="698" t="s">
        <v>1897</v>
      </c>
      <c r="F151" s="696" t="s">
        <v>1877</v>
      </c>
      <c r="G151" s="696" t="s">
        <v>1940</v>
      </c>
      <c r="H151" s="696" t="s">
        <v>556</v>
      </c>
      <c r="I151" s="696" t="s">
        <v>1956</v>
      </c>
      <c r="J151" s="696" t="s">
        <v>1957</v>
      </c>
      <c r="K151" s="696"/>
      <c r="L151" s="699">
        <v>1000</v>
      </c>
      <c r="M151" s="699">
        <v>1000</v>
      </c>
      <c r="N151" s="696">
        <v>1</v>
      </c>
      <c r="O151" s="700">
        <v>1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11</v>
      </c>
      <c r="B152" s="696" t="s">
        <v>555</v>
      </c>
      <c r="C152" s="696">
        <v>89301111</v>
      </c>
      <c r="D152" s="697" t="s">
        <v>3031</v>
      </c>
      <c r="E152" s="698" t="s">
        <v>1898</v>
      </c>
      <c r="F152" s="696" t="s">
        <v>1876</v>
      </c>
      <c r="G152" s="696" t="s">
        <v>1907</v>
      </c>
      <c r="H152" s="696" t="s">
        <v>843</v>
      </c>
      <c r="I152" s="696" t="s">
        <v>959</v>
      </c>
      <c r="J152" s="696" t="s">
        <v>960</v>
      </c>
      <c r="K152" s="696" t="s">
        <v>1792</v>
      </c>
      <c r="L152" s="699">
        <v>184.22</v>
      </c>
      <c r="M152" s="699">
        <v>368.44</v>
      </c>
      <c r="N152" s="696">
        <v>2</v>
      </c>
      <c r="O152" s="700">
        <v>0.5</v>
      </c>
      <c r="P152" s="699">
        <v>368.44</v>
      </c>
      <c r="Q152" s="701">
        <v>1</v>
      </c>
      <c r="R152" s="696">
        <v>2</v>
      </c>
      <c r="S152" s="701">
        <v>1</v>
      </c>
      <c r="T152" s="700">
        <v>0.5</v>
      </c>
      <c r="U152" s="702">
        <v>1</v>
      </c>
    </row>
    <row r="153" spans="1:21" ht="14.4" customHeight="1" x14ac:dyDescent="0.3">
      <c r="A153" s="695">
        <v>11</v>
      </c>
      <c r="B153" s="696" t="s">
        <v>555</v>
      </c>
      <c r="C153" s="696">
        <v>89301111</v>
      </c>
      <c r="D153" s="697" t="s">
        <v>3031</v>
      </c>
      <c r="E153" s="698" t="s">
        <v>1898</v>
      </c>
      <c r="F153" s="696" t="s">
        <v>1876</v>
      </c>
      <c r="G153" s="696" t="s">
        <v>1919</v>
      </c>
      <c r="H153" s="696" t="s">
        <v>843</v>
      </c>
      <c r="I153" s="696" t="s">
        <v>978</v>
      </c>
      <c r="J153" s="696" t="s">
        <v>979</v>
      </c>
      <c r="K153" s="696" t="s">
        <v>980</v>
      </c>
      <c r="L153" s="699">
        <v>154.01</v>
      </c>
      <c r="M153" s="699">
        <v>308.02</v>
      </c>
      <c r="N153" s="696">
        <v>2</v>
      </c>
      <c r="O153" s="700">
        <v>0.5</v>
      </c>
      <c r="P153" s="699">
        <v>308.02</v>
      </c>
      <c r="Q153" s="701">
        <v>1</v>
      </c>
      <c r="R153" s="696">
        <v>2</v>
      </c>
      <c r="S153" s="701">
        <v>1</v>
      </c>
      <c r="T153" s="700">
        <v>0.5</v>
      </c>
      <c r="U153" s="702">
        <v>1</v>
      </c>
    </row>
    <row r="154" spans="1:21" ht="14.4" customHeight="1" x14ac:dyDescent="0.3">
      <c r="A154" s="695">
        <v>11</v>
      </c>
      <c r="B154" s="696" t="s">
        <v>555</v>
      </c>
      <c r="C154" s="696">
        <v>89301111</v>
      </c>
      <c r="D154" s="697" t="s">
        <v>3031</v>
      </c>
      <c r="E154" s="698" t="s">
        <v>1898</v>
      </c>
      <c r="F154" s="696" t="s">
        <v>1876</v>
      </c>
      <c r="G154" s="696" t="s">
        <v>1920</v>
      </c>
      <c r="H154" s="696" t="s">
        <v>843</v>
      </c>
      <c r="I154" s="696" t="s">
        <v>919</v>
      </c>
      <c r="J154" s="696" t="s">
        <v>852</v>
      </c>
      <c r="K154" s="696" t="s">
        <v>920</v>
      </c>
      <c r="L154" s="699">
        <v>625.29</v>
      </c>
      <c r="M154" s="699">
        <v>3126.45</v>
      </c>
      <c r="N154" s="696">
        <v>5</v>
      </c>
      <c r="O154" s="700">
        <v>3.5</v>
      </c>
      <c r="P154" s="699">
        <v>3126.45</v>
      </c>
      <c r="Q154" s="701">
        <v>1</v>
      </c>
      <c r="R154" s="696">
        <v>5</v>
      </c>
      <c r="S154" s="701">
        <v>1</v>
      </c>
      <c r="T154" s="700">
        <v>3.5</v>
      </c>
      <c r="U154" s="702">
        <v>1</v>
      </c>
    </row>
    <row r="155" spans="1:21" ht="14.4" customHeight="1" x14ac:dyDescent="0.3">
      <c r="A155" s="695">
        <v>11</v>
      </c>
      <c r="B155" s="696" t="s">
        <v>555</v>
      </c>
      <c r="C155" s="696">
        <v>89301111</v>
      </c>
      <c r="D155" s="697" t="s">
        <v>3031</v>
      </c>
      <c r="E155" s="698" t="s">
        <v>1898</v>
      </c>
      <c r="F155" s="696" t="s">
        <v>1876</v>
      </c>
      <c r="G155" s="696" t="s">
        <v>1920</v>
      </c>
      <c r="H155" s="696" t="s">
        <v>843</v>
      </c>
      <c r="I155" s="696" t="s">
        <v>851</v>
      </c>
      <c r="J155" s="696" t="s">
        <v>852</v>
      </c>
      <c r="K155" s="696" t="s">
        <v>853</v>
      </c>
      <c r="L155" s="699">
        <v>937.93</v>
      </c>
      <c r="M155" s="699">
        <v>8441.369999999999</v>
      </c>
      <c r="N155" s="696">
        <v>9</v>
      </c>
      <c r="O155" s="700">
        <v>7.5</v>
      </c>
      <c r="P155" s="699">
        <v>2813.79</v>
      </c>
      <c r="Q155" s="701">
        <v>0.33333333333333337</v>
      </c>
      <c r="R155" s="696">
        <v>3</v>
      </c>
      <c r="S155" s="701">
        <v>0.33333333333333331</v>
      </c>
      <c r="T155" s="700">
        <v>2.5</v>
      </c>
      <c r="U155" s="702">
        <v>0.33333333333333331</v>
      </c>
    </row>
    <row r="156" spans="1:21" ht="14.4" customHeight="1" x14ac:dyDescent="0.3">
      <c r="A156" s="695">
        <v>11</v>
      </c>
      <c r="B156" s="696" t="s">
        <v>555</v>
      </c>
      <c r="C156" s="696">
        <v>89301111</v>
      </c>
      <c r="D156" s="697" t="s">
        <v>3031</v>
      </c>
      <c r="E156" s="698" t="s">
        <v>1898</v>
      </c>
      <c r="F156" s="696" t="s">
        <v>1876</v>
      </c>
      <c r="G156" s="696" t="s">
        <v>1920</v>
      </c>
      <c r="H156" s="696" t="s">
        <v>843</v>
      </c>
      <c r="I156" s="696" t="s">
        <v>855</v>
      </c>
      <c r="J156" s="696" t="s">
        <v>852</v>
      </c>
      <c r="K156" s="696" t="s">
        <v>856</v>
      </c>
      <c r="L156" s="699">
        <v>1166.47</v>
      </c>
      <c r="M156" s="699">
        <v>1166.47</v>
      </c>
      <c r="N156" s="696">
        <v>1</v>
      </c>
      <c r="O156" s="700">
        <v>0.5</v>
      </c>
      <c r="P156" s="699">
        <v>1166.47</v>
      </c>
      <c r="Q156" s="701">
        <v>1</v>
      </c>
      <c r="R156" s="696">
        <v>1</v>
      </c>
      <c r="S156" s="701">
        <v>1</v>
      </c>
      <c r="T156" s="700">
        <v>0.5</v>
      </c>
      <c r="U156" s="702">
        <v>1</v>
      </c>
    </row>
    <row r="157" spans="1:21" ht="14.4" customHeight="1" x14ac:dyDescent="0.3">
      <c r="A157" s="695">
        <v>11</v>
      </c>
      <c r="B157" s="696" t="s">
        <v>555</v>
      </c>
      <c r="C157" s="696">
        <v>89301111</v>
      </c>
      <c r="D157" s="697" t="s">
        <v>3031</v>
      </c>
      <c r="E157" s="698" t="s">
        <v>1898</v>
      </c>
      <c r="F157" s="696" t="s">
        <v>1876</v>
      </c>
      <c r="G157" s="696" t="s">
        <v>2038</v>
      </c>
      <c r="H157" s="696" t="s">
        <v>556</v>
      </c>
      <c r="I157" s="696" t="s">
        <v>2039</v>
      </c>
      <c r="J157" s="696" t="s">
        <v>795</v>
      </c>
      <c r="K157" s="696" t="s">
        <v>1141</v>
      </c>
      <c r="L157" s="699">
        <v>0</v>
      </c>
      <c r="M157" s="699">
        <v>0</v>
      </c>
      <c r="N157" s="696">
        <v>2</v>
      </c>
      <c r="O157" s="700">
        <v>2</v>
      </c>
      <c r="P157" s="699">
        <v>0</v>
      </c>
      <c r="Q157" s="701"/>
      <c r="R157" s="696">
        <v>1</v>
      </c>
      <c r="S157" s="701">
        <v>0.5</v>
      </c>
      <c r="T157" s="700">
        <v>1</v>
      </c>
      <c r="U157" s="702">
        <v>0.5</v>
      </c>
    </row>
    <row r="158" spans="1:21" ht="14.4" customHeight="1" x14ac:dyDescent="0.3">
      <c r="A158" s="695">
        <v>11</v>
      </c>
      <c r="B158" s="696" t="s">
        <v>555</v>
      </c>
      <c r="C158" s="696">
        <v>89301111</v>
      </c>
      <c r="D158" s="697" t="s">
        <v>3031</v>
      </c>
      <c r="E158" s="698" t="s">
        <v>1898</v>
      </c>
      <c r="F158" s="696" t="s">
        <v>1876</v>
      </c>
      <c r="G158" s="696" t="s">
        <v>1930</v>
      </c>
      <c r="H158" s="696" t="s">
        <v>556</v>
      </c>
      <c r="I158" s="696" t="s">
        <v>660</v>
      </c>
      <c r="J158" s="696" t="s">
        <v>1931</v>
      </c>
      <c r="K158" s="696" t="s">
        <v>1932</v>
      </c>
      <c r="L158" s="699">
        <v>0</v>
      </c>
      <c r="M158" s="699">
        <v>0</v>
      </c>
      <c r="N158" s="696">
        <v>1</v>
      </c>
      <c r="O158" s="700">
        <v>0.5</v>
      </c>
      <c r="P158" s="699"/>
      <c r="Q158" s="701"/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11</v>
      </c>
      <c r="B159" s="696" t="s">
        <v>555</v>
      </c>
      <c r="C159" s="696">
        <v>89301111</v>
      </c>
      <c r="D159" s="697" t="s">
        <v>3031</v>
      </c>
      <c r="E159" s="698" t="s">
        <v>1898</v>
      </c>
      <c r="F159" s="696" t="s">
        <v>1876</v>
      </c>
      <c r="G159" s="696" t="s">
        <v>1960</v>
      </c>
      <c r="H159" s="696" t="s">
        <v>843</v>
      </c>
      <c r="I159" s="696" t="s">
        <v>1131</v>
      </c>
      <c r="J159" s="696" t="s">
        <v>1132</v>
      </c>
      <c r="K159" s="696" t="s">
        <v>1133</v>
      </c>
      <c r="L159" s="699">
        <v>32.74</v>
      </c>
      <c r="M159" s="699">
        <v>32.74</v>
      </c>
      <c r="N159" s="696">
        <v>1</v>
      </c>
      <c r="O159" s="700">
        <v>0.5</v>
      </c>
      <c r="P159" s="699"/>
      <c r="Q159" s="701">
        <v>0</v>
      </c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11</v>
      </c>
      <c r="B160" s="696" t="s">
        <v>555</v>
      </c>
      <c r="C160" s="696">
        <v>89301111</v>
      </c>
      <c r="D160" s="697" t="s">
        <v>3031</v>
      </c>
      <c r="E160" s="698" t="s">
        <v>1898</v>
      </c>
      <c r="F160" s="696" t="s">
        <v>1876</v>
      </c>
      <c r="G160" s="696" t="s">
        <v>1960</v>
      </c>
      <c r="H160" s="696" t="s">
        <v>843</v>
      </c>
      <c r="I160" s="696" t="s">
        <v>870</v>
      </c>
      <c r="J160" s="696" t="s">
        <v>871</v>
      </c>
      <c r="K160" s="696" t="s">
        <v>1802</v>
      </c>
      <c r="L160" s="699">
        <v>98.23</v>
      </c>
      <c r="M160" s="699">
        <v>98.23</v>
      </c>
      <c r="N160" s="696">
        <v>1</v>
      </c>
      <c r="O160" s="700">
        <v>0.5</v>
      </c>
      <c r="P160" s="699">
        <v>98.23</v>
      </c>
      <c r="Q160" s="701">
        <v>1</v>
      </c>
      <c r="R160" s="696">
        <v>1</v>
      </c>
      <c r="S160" s="701">
        <v>1</v>
      </c>
      <c r="T160" s="700">
        <v>0.5</v>
      </c>
      <c r="U160" s="702">
        <v>1</v>
      </c>
    </row>
    <row r="161" spans="1:21" ht="14.4" customHeight="1" x14ac:dyDescent="0.3">
      <c r="A161" s="695">
        <v>11</v>
      </c>
      <c r="B161" s="696" t="s">
        <v>555</v>
      </c>
      <c r="C161" s="696">
        <v>89301111</v>
      </c>
      <c r="D161" s="697" t="s">
        <v>3031</v>
      </c>
      <c r="E161" s="698" t="s">
        <v>1898</v>
      </c>
      <c r="F161" s="696" t="s">
        <v>1876</v>
      </c>
      <c r="G161" s="696" t="s">
        <v>2040</v>
      </c>
      <c r="H161" s="696" t="s">
        <v>556</v>
      </c>
      <c r="I161" s="696" t="s">
        <v>2041</v>
      </c>
      <c r="J161" s="696" t="s">
        <v>2042</v>
      </c>
      <c r="K161" s="696" t="s">
        <v>753</v>
      </c>
      <c r="L161" s="699">
        <v>154.33000000000001</v>
      </c>
      <c r="M161" s="699">
        <v>154.33000000000001</v>
      </c>
      <c r="N161" s="696">
        <v>1</v>
      </c>
      <c r="O161" s="700">
        <v>1</v>
      </c>
      <c r="P161" s="699">
        <v>154.33000000000001</v>
      </c>
      <c r="Q161" s="701">
        <v>1</v>
      </c>
      <c r="R161" s="696">
        <v>1</v>
      </c>
      <c r="S161" s="701">
        <v>1</v>
      </c>
      <c r="T161" s="700">
        <v>1</v>
      </c>
      <c r="U161" s="702">
        <v>1</v>
      </c>
    </row>
    <row r="162" spans="1:21" ht="14.4" customHeight="1" x14ac:dyDescent="0.3">
      <c r="A162" s="695">
        <v>11</v>
      </c>
      <c r="B162" s="696" t="s">
        <v>555</v>
      </c>
      <c r="C162" s="696">
        <v>89301111</v>
      </c>
      <c r="D162" s="697" t="s">
        <v>3031</v>
      </c>
      <c r="E162" s="698" t="s">
        <v>1898</v>
      </c>
      <c r="F162" s="696" t="s">
        <v>1877</v>
      </c>
      <c r="G162" s="696" t="s">
        <v>1933</v>
      </c>
      <c r="H162" s="696" t="s">
        <v>556</v>
      </c>
      <c r="I162" s="696" t="s">
        <v>1934</v>
      </c>
      <c r="J162" s="696" t="s">
        <v>1935</v>
      </c>
      <c r="K162" s="696" t="s">
        <v>1936</v>
      </c>
      <c r="L162" s="699">
        <v>200</v>
      </c>
      <c r="M162" s="699">
        <v>800</v>
      </c>
      <c r="N162" s="696">
        <v>4</v>
      </c>
      <c r="O162" s="700">
        <v>2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11</v>
      </c>
      <c r="B163" s="696" t="s">
        <v>555</v>
      </c>
      <c r="C163" s="696">
        <v>89301111</v>
      </c>
      <c r="D163" s="697" t="s">
        <v>3031</v>
      </c>
      <c r="E163" s="698" t="s">
        <v>1898</v>
      </c>
      <c r="F163" s="696" t="s">
        <v>1877</v>
      </c>
      <c r="G163" s="696" t="s">
        <v>1940</v>
      </c>
      <c r="H163" s="696" t="s">
        <v>556</v>
      </c>
      <c r="I163" s="696" t="s">
        <v>2009</v>
      </c>
      <c r="J163" s="696" t="s">
        <v>2010</v>
      </c>
      <c r="K163" s="696" t="s">
        <v>2011</v>
      </c>
      <c r="L163" s="699">
        <v>245.43</v>
      </c>
      <c r="M163" s="699">
        <v>245.43</v>
      </c>
      <c r="N163" s="696">
        <v>1</v>
      </c>
      <c r="O163" s="700">
        <v>1</v>
      </c>
      <c r="P163" s="699">
        <v>245.43</v>
      </c>
      <c r="Q163" s="701">
        <v>1</v>
      </c>
      <c r="R163" s="696">
        <v>1</v>
      </c>
      <c r="S163" s="701">
        <v>1</v>
      </c>
      <c r="T163" s="700">
        <v>1</v>
      </c>
      <c r="U163" s="702">
        <v>1</v>
      </c>
    </row>
    <row r="164" spans="1:21" ht="14.4" customHeight="1" x14ac:dyDescent="0.3">
      <c r="A164" s="695">
        <v>11</v>
      </c>
      <c r="B164" s="696" t="s">
        <v>555</v>
      </c>
      <c r="C164" s="696">
        <v>89301111</v>
      </c>
      <c r="D164" s="697" t="s">
        <v>3031</v>
      </c>
      <c r="E164" s="698" t="s">
        <v>1898</v>
      </c>
      <c r="F164" s="696" t="s">
        <v>1877</v>
      </c>
      <c r="G164" s="696" t="s">
        <v>1940</v>
      </c>
      <c r="H164" s="696" t="s">
        <v>556</v>
      </c>
      <c r="I164" s="696" t="s">
        <v>1953</v>
      </c>
      <c r="J164" s="696" t="s">
        <v>1954</v>
      </c>
      <c r="K164" s="696" t="s">
        <v>1955</v>
      </c>
      <c r="L164" s="699">
        <v>971.25</v>
      </c>
      <c r="M164" s="699">
        <v>971.25</v>
      </c>
      <c r="N164" s="696">
        <v>1</v>
      </c>
      <c r="O164" s="700">
        <v>1</v>
      </c>
      <c r="P164" s="699">
        <v>971.25</v>
      </c>
      <c r="Q164" s="701">
        <v>1</v>
      </c>
      <c r="R164" s="696">
        <v>1</v>
      </c>
      <c r="S164" s="701">
        <v>1</v>
      </c>
      <c r="T164" s="700">
        <v>1</v>
      </c>
      <c r="U164" s="702">
        <v>1</v>
      </c>
    </row>
    <row r="165" spans="1:21" ht="14.4" customHeight="1" x14ac:dyDescent="0.3">
      <c r="A165" s="695">
        <v>11</v>
      </c>
      <c r="B165" s="696" t="s">
        <v>555</v>
      </c>
      <c r="C165" s="696">
        <v>89301111</v>
      </c>
      <c r="D165" s="697" t="s">
        <v>3031</v>
      </c>
      <c r="E165" s="698" t="s">
        <v>1899</v>
      </c>
      <c r="F165" s="696" t="s">
        <v>1876</v>
      </c>
      <c r="G165" s="696" t="s">
        <v>1907</v>
      </c>
      <c r="H165" s="696" t="s">
        <v>843</v>
      </c>
      <c r="I165" s="696" t="s">
        <v>959</v>
      </c>
      <c r="J165" s="696" t="s">
        <v>960</v>
      </c>
      <c r="K165" s="696" t="s">
        <v>1792</v>
      </c>
      <c r="L165" s="699">
        <v>184.22</v>
      </c>
      <c r="M165" s="699">
        <v>368.44</v>
      </c>
      <c r="N165" s="696">
        <v>2</v>
      </c>
      <c r="O165" s="700">
        <v>1</v>
      </c>
      <c r="P165" s="699">
        <v>368.44</v>
      </c>
      <c r="Q165" s="701">
        <v>1</v>
      </c>
      <c r="R165" s="696">
        <v>2</v>
      </c>
      <c r="S165" s="701">
        <v>1</v>
      </c>
      <c r="T165" s="700">
        <v>1</v>
      </c>
      <c r="U165" s="702">
        <v>1</v>
      </c>
    </row>
    <row r="166" spans="1:21" ht="14.4" customHeight="1" x14ac:dyDescent="0.3">
      <c r="A166" s="695">
        <v>11</v>
      </c>
      <c r="B166" s="696" t="s">
        <v>555</v>
      </c>
      <c r="C166" s="696">
        <v>89301111</v>
      </c>
      <c r="D166" s="697" t="s">
        <v>3031</v>
      </c>
      <c r="E166" s="698" t="s">
        <v>1899</v>
      </c>
      <c r="F166" s="696" t="s">
        <v>1876</v>
      </c>
      <c r="G166" s="696" t="s">
        <v>1920</v>
      </c>
      <c r="H166" s="696" t="s">
        <v>843</v>
      </c>
      <c r="I166" s="696" t="s">
        <v>919</v>
      </c>
      <c r="J166" s="696" t="s">
        <v>852</v>
      </c>
      <c r="K166" s="696" t="s">
        <v>920</v>
      </c>
      <c r="L166" s="699">
        <v>625.29</v>
      </c>
      <c r="M166" s="699">
        <v>3126.45</v>
      </c>
      <c r="N166" s="696">
        <v>5</v>
      </c>
      <c r="O166" s="700">
        <v>3</v>
      </c>
      <c r="P166" s="699">
        <v>625.29</v>
      </c>
      <c r="Q166" s="701">
        <v>0.2</v>
      </c>
      <c r="R166" s="696">
        <v>1</v>
      </c>
      <c r="S166" s="701">
        <v>0.2</v>
      </c>
      <c r="T166" s="700">
        <v>1</v>
      </c>
      <c r="U166" s="702">
        <v>0.33333333333333331</v>
      </c>
    </row>
    <row r="167" spans="1:21" ht="14.4" customHeight="1" x14ac:dyDescent="0.3">
      <c r="A167" s="695">
        <v>11</v>
      </c>
      <c r="B167" s="696" t="s">
        <v>555</v>
      </c>
      <c r="C167" s="696">
        <v>89301111</v>
      </c>
      <c r="D167" s="697" t="s">
        <v>3031</v>
      </c>
      <c r="E167" s="698" t="s">
        <v>1899</v>
      </c>
      <c r="F167" s="696" t="s">
        <v>1876</v>
      </c>
      <c r="G167" s="696" t="s">
        <v>1920</v>
      </c>
      <c r="H167" s="696" t="s">
        <v>843</v>
      </c>
      <c r="I167" s="696" t="s">
        <v>851</v>
      </c>
      <c r="J167" s="696" t="s">
        <v>852</v>
      </c>
      <c r="K167" s="696" t="s">
        <v>853</v>
      </c>
      <c r="L167" s="699">
        <v>937.93</v>
      </c>
      <c r="M167" s="699">
        <v>18758.600000000002</v>
      </c>
      <c r="N167" s="696">
        <v>20</v>
      </c>
      <c r="O167" s="700">
        <v>18</v>
      </c>
      <c r="P167" s="699">
        <v>13131.020000000002</v>
      </c>
      <c r="Q167" s="701">
        <v>0.70000000000000007</v>
      </c>
      <c r="R167" s="696">
        <v>14</v>
      </c>
      <c r="S167" s="701">
        <v>0.7</v>
      </c>
      <c r="T167" s="700">
        <v>14</v>
      </c>
      <c r="U167" s="702">
        <v>0.77777777777777779</v>
      </c>
    </row>
    <row r="168" spans="1:21" ht="14.4" customHeight="1" x14ac:dyDescent="0.3">
      <c r="A168" s="695">
        <v>11</v>
      </c>
      <c r="B168" s="696" t="s">
        <v>555</v>
      </c>
      <c r="C168" s="696">
        <v>89301111</v>
      </c>
      <c r="D168" s="697" t="s">
        <v>3031</v>
      </c>
      <c r="E168" s="698" t="s">
        <v>1899</v>
      </c>
      <c r="F168" s="696" t="s">
        <v>1876</v>
      </c>
      <c r="G168" s="696" t="s">
        <v>1920</v>
      </c>
      <c r="H168" s="696" t="s">
        <v>843</v>
      </c>
      <c r="I168" s="696" t="s">
        <v>855</v>
      </c>
      <c r="J168" s="696" t="s">
        <v>852</v>
      </c>
      <c r="K168" s="696" t="s">
        <v>856</v>
      </c>
      <c r="L168" s="699">
        <v>1166.47</v>
      </c>
      <c r="M168" s="699">
        <v>1166.47</v>
      </c>
      <c r="N168" s="696">
        <v>1</v>
      </c>
      <c r="O168" s="700">
        <v>1</v>
      </c>
      <c r="P168" s="699">
        <v>1166.47</v>
      </c>
      <c r="Q168" s="701">
        <v>1</v>
      </c>
      <c r="R168" s="696">
        <v>1</v>
      </c>
      <c r="S168" s="701">
        <v>1</v>
      </c>
      <c r="T168" s="700">
        <v>1</v>
      </c>
      <c r="U168" s="702">
        <v>1</v>
      </c>
    </row>
    <row r="169" spans="1:21" ht="14.4" customHeight="1" x14ac:dyDescent="0.3">
      <c r="A169" s="695">
        <v>11</v>
      </c>
      <c r="B169" s="696" t="s">
        <v>555</v>
      </c>
      <c r="C169" s="696">
        <v>89301111</v>
      </c>
      <c r="D169" s="697" t="s">
        <v>3031</v>
      </c>
      <c r="E169" s="698" t="s">
        <v>1899</v>
      </c>
      <c r="F169" s="696" t="s">
        <v>1876</v>
      </c>
      <c r="G169" s="696" t="s">
        <v>1921</v>
      </c>
      <c r="H169" s="696" t="s">
        <v>843</v>
      </c>
      <c r="I169" s="696" t="s">
        <v>845</v>
      </c>
      <c r="J169" s="696" t="s">
        <v>586</v>
      </c>
      <c r="K169" s="696" t="s">
        <v>587</v>
      </c>
      <c r="L169" s="699">
        <v>96.63</v>
      </c>
      <c r="M169" s="699">
        <v>96.63</v>
      </c>
      <c r="N169" s="696">
        <v>1</v>
      </c>
      <c r="O169" s="700">
        <v>1</v>
      </c>
      <c r="P169" s="699"/>
      <c r="Q169" s="701">
        <v>0</v>
      </c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11</v>
      </c>
      <c r="B170" s="696" t="s">
        <v>555</v>
      </c>
      <c r="C170" s="696">
        <v>89301111</v>
      </c>
      <c r="D170" s="697" t="s">
        <v>3031</v>
      </c>
      <c r="E170" s="698" t="s">
        <v>1899</v>
      </c>
      <c r="F170" s="696" t="s">
        <v>1876</v>
      </c>
      <c r="G170" s="696" t="s">
        <v>1930</v>
      </c>
      <c r="H170" s="696" t="s">
        <v>556</v>
      </c>
      <c r="I170" s="696" t="s">
        <v>660</v>
      </c>
      <c r="J170" s="696" t="s">
        <v>1931</v>
      </c>
      <c r="K170" s="696" t="s">
        <v>1932</v>
      </c>
      <c r="L170" s="699">
        <v>0</v>
      </c>
      <c r="M170" s="699">
        <v>0</v>
      </c>
      <c r="N170" s="696">
        <v>3</v>
      </c>
      <c r="O170" s="700">
        <v>2</v>
      </c>
      <c r="P170" s="699">
        <v>0</v>
      </c>
      <c r="Q170" s="701"/>
      <c r="R170" s="696">
        <v>3</v>
      </c>
      <c r="S170" s="701">
        <v>1</v>
      </c>
      <c r="T170" s="700">
        <v>2</v>
      </c>
      <c r="U170" s="702">
        <v>1</v>
      </c>
    </row>
    <row r="171" spans="1:21" ht="14.4" customHeight="1" x14ac:dyDescent="0.3">
      <c r="A171" s="695">
        <v>11</v>
      </c>
      <c r="B171" s="696" t="s">
        <v>555</v>
      </c>
      <c r="C171" s="696">
        <v>89301111</v>
      </c>
      <c r="D171" s="697" t="s">
        <v>3031</v>
      </c>
      <c r="E171" s="698" t="s">
        <v>1899</v>
      </c>
      <c r="F171" s="696" t="s">
        <v>1877</v>
      </c>
      <c r="G171" s="696" t="s">
        <v>1940</v>
      </c>
      <c r="H171" s="696" t="s">
        <v>556</v>
      </c>
      <c r="I171" s="696" t="s">
        <v>1947</v>
      </c>
      <c r="J171" s="696" t="s">
        <v>1948</v>
      </c>
      <c r="K171" s="696" t="s">
        <v>1949</v>
      </c>
      <c r="L171" s="699">
        <v>500</v>
      </c>
      <c r="M171" s="699">
        <v>1000</v>
      </c>
      <c r="N171" s="696">
        <v>2</v>
      </c>
      <c r="O171" s="700">
        <v>2</v>
      </c>
      <c r="P171" s="699"/>
      <c r="Q171" s="701">
        <v>0</v>
      </c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11</v>
      </c>
      <c r="B172" s="696" t="s">
        <v>555</v>
      </c>
      <c r="C172" s="696">
        <v>89301111</v>
      </c>
      <c r="D172" s="697" t="s">
        <v>3031</v>
      </c>
      <c r="E172" s="698" t="s">
        <v>1899</v>
      </c>
      <c r="F172" s="696" t="s">
        <v>1877</v>
      </c>
      <c r="G172" s="696" t="s">
        <v>1940</v>
      </c>
      <c r="H172" s="696" t="s">
        <v>556</v>
      </c>
      <c r="I172" s="696" t="s">
        <v>2043</v>
      </c>
      <c r="J172" s="696" t="s">
        <v>2044</v>
      </c>
      <c r="K172" s="696" t="s">
        <v>2045</v>
      </c>
      <c r="L172" s="699">
        <v>58.5</v>
      </c>
      <c r="M172" s="699">
        <v>58.5</v>
      </c>
      <c r="N172" s="696">
        <v>1</v>
      </c>
      <c r="O172" s="700">
        <v>1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11</v>
      </c>
      <c r="B173" s="696" t="s">
        <v>555</v>
      </c>
      <c r="C173" s="696">
        <v>89301111</v>
      </c>
      <c r="D173" s="697" t="s">
        <v>3031</v>
      </c>
      <c r="E173" s="698" t="s">
        <v>1899</v>
      </c>
      <c r="F173" s="696" t="s">
        <v>1877</v>
      </c>
      <c r="G173" s="696" t="s">
        <v>1940</v>
      </c>
      <c r="H173" s="696" t="s">
        <v>556</v>
      </c>
      <c r="I173" s="696" t="s">
        <v>1953</v>
      </c>
      <c r="J173" s="696" t="s">
        <v>1954</v>
      </c>
      <c r="K173" s="696" t="s">
        <v>1955</v>
      </c>
      <c r="L173" s="699">
        <v>971.25</v>
      </c>
      <c r="M173" s="699">
        <v>3885</v>
      </c>
      <c r="N173" s="696">
        <v>4</v>
      </c>
      <c r="O173" s="700">
        <v>4</v>
      </c>
      <c r="P173" s="699">
        <v>3885</v>
      </c>
      <c r="Q173" s="701">
        <v>1</v>
      </c>
      <c r="R173" s="696">
        <v>4</v>
      </c>
      <c r="S173" s="701">
        <v>1</v>
      </c>
      <c r="T173" s="700">
        <v>4</v>
      </c>
      <c r="U173" s="702">
        <v>1</v>
      </c>
    </row>
    <row r="174" spans="1:21" ht="14.4" customHeight="1" x14ac:dyDescent="0.3">
      <c r="A174" s="695">
        <v>11</v>
      </c>
      <c r="B174" s="696" t="s">
        <v>555</v>
      </c>
      <c r="C174" s="696">
        <v>89301111</v>
      </c>
      <c r="D174" s="697" t="s">
        <v>3031</v>
      </c>
      <c r="E174" s="698" t="s">
        <v>1900</v>
      </c>
      <c r="F174" s="696" t="s">
        <v>1876</v>
      </c>
      <c r="G174" s="696" t="s">
        <v>1906</v>
      </c>
      <c r="H174" s="696" t="s">
        <v>843</v>
      </c>
      <c r="I174" s="696" t="s">
        <v>951</v>
      </c>
      <c r="J174" s="696" t="s">
        <v>1785</v>
      </c>
      <c r="K174" s="696" t="s">
        <v>1786</v>
      </c>
      <c r="L174" s="699">
        <v>333.31</v>
      </c>
      <c r="M174" s="699">
        <v>999.93000000000006</v>
      </c>
      <c r="N174" s="696">
        <v>3</v>
      </c>
      <c r="O174" s="700">
        <v>0.5</v>
      </c>
      <c r="P174" s="699">
        <v>999.93000000000006</v>
      </c>
      <c r="Q174" s="701">
        <v>1</v>
      </c>
      <c r="R174" s="696">
        <v>3</v>
      </c>
      <c r="S174" s="701">
        <v>1</v>
      </c>
      <c r="T174" s="700">
        <v>0.5</v>
      </c>
      <c r="U174" s="702">
        <v>1</v>
      </c>
    </row>
    <row r="175" spans="1:21" ht="14.4" customHeight="1" x14ac:dyDescent="0.3">
      <c r="A175" s="695">
        <v>11</v>
      </c>
      <c r="B175" s="696" t="s">
        <v>555</v>
      </c>
      <c r="C175" s="696">
        <v>89301111</v>
      </c>
      <c r="D175" s="697" t="s">
        <v>3031</v>
      </c>
      <c r="E175" s="698" t="s">
        <v>1900</v>
      </c>
      <c r="F175" s="696" t="s">
        <v>1876</v>
      </c>
      <c r="G175" s="696" t="s">
        <v>1906</v>
      </c>
      <c r="H175" s="696" t="s">
        <v>843</v>
      </c>
      <c r="I175" s="696" t="s">
        <v>951</v>
      </c>
      <c r="J175" s="696" t="s">
        <v>1785</v>
      </c>
      <c r="K175" s="696" t="s">
        <v>1786</v>
      </c>
      <c r="L175" s="699">
        <v>156.86000000000001</v>
      </c>
      <c r="M175" s="699">
        <v>1098.02</v>
      </c>
      <c r="N175" s="696">
        <v>7</v>
      </c>
      <c r="O175" s="700">
        <v>1</v>
      </c>
      <c r="P175" s="699">
        <v>1098.02</v>
      </c>
      <c r="Q175" s="701">
        <v>1</v>
      </c>
      <c r="R175" s="696">
        <v>7</v>
      </c>
      <c r="S175" s="701">
        <v>1</v>
      </c>
      <c r="T175" s="700">
        <v>1</v>
      </c>
      <c r="U175" s="702">
        <v>1</v>
      </c>
    </row>
    <row r="176" spans="1:21" ht="14.4" customHeight="1" x14ac:dyDescent="0.3">
      <c r="A176" s="695">
        <v>11</v>
      </c>
      <c r="B176" s="696" t="s">
        <v>555</v>
      </c>
      <c r="C176" s="696">
        <v>89301111</v>
      </c>
      <c r="D176" s="697" t="s">
        <v>3031</v>
      </c>
      <c r="E176" s="698" t="s">
        <v>1900</v>
      </c>
      <c r="F176" s="696" t="s">
        <v>1876</v>
      </c>
      <c r="G176" s="696" t="s">
        <v>1907</v>
      </c>
      <c r="H176" s="696" t="s">
        <v>843</v>
      </c>
      <c r="I176" s="696" t="s">
        <v>959</v>
      </c>
      <c r="J176" s="696" t="s">
        <v>960</v>
      </c>
      <c r="K176" s="696" t="s">
        <v>1792</v>
      </c>
      <c r="L176" s="699">
        <v>184.22</v>
      </c>
      <c r="M176" s="699">
        <v>2947.52</v>
      </c>
      <c r="N176" s="696">
        <v>16</v>
      </c>
      <c r="O176" s="700">
        <v>6.5</v>
      </c>
      <c r="P176" s="699">
        <v>1289.54</v>
      </c>
      <c r="Q176" s="701">
        <v>0.4375</v>
      </c>
      <c r="R176" s="696">
        <v>7</v>
      </c>
      <c r="S176" s="701">
        <v>0.4375</v>
      </c>
      <c r="T176" s="700">
        <v>3</v>
      </c>
      <c r="U176" s="702">
        <v>0.46153846153846156</v>
      </c>
    </row>
    <row r="177" spans="1:21" ht="14.4" customHeight="1" x14ac:dyDescent="0.3">
      <c r="A177" s="695">
        <v>11</v>
      </c>
      <c r="B177" s="696" t="s">
        <v>555</v>
      </c>
      <c r="C177" s="696">
        <v>89301111</v>
      </c>
      <c r="D177" s="697" t="s">
        <v>3031</v>
      </c>
      <c r="E177" s="698" t="s">
        <v>1900</v>
      </c>
      <c r="F177" s="696" t="s">
        <v>1876</v>
      </c>
      <c r="G177" s="696" t="s">
        <v>1919</v>
      </c>
      <c r="H177" s="696" t="s">
        <v>843</v>
      </c>
      <c r="I177" s="696" t="s">
        <v>978</v>
      </c>
      <c r="J177" s="696" t="s">
        <v>979</v>
      </c>
      <c r="K177" s="696" t="s">
        <v>980</v>
      </c>
      <c r="L177" s="699">
        <v>154.01</v>
      </c>
      <c r="M177" s="699">
        <v>462.03</v>
      </c>
      <c r="N177" s="696">
        <v>3</v>
      </c>
      <c r="O177" s="700">
        <v>1.5</v>
      </c>
      <c r="P177" s="699">
        <v>154.01</v>
      </c>
      <c r="Q177" s="701">
        <v>0.33333333333333331</v>
      </c>
      <c r="R177" s="696">
        <v>1</v>
      </c>
      <c r="S177" s="701">
        <v>0.33333333333333331</v>
      </c>
      <c r="T177" s="700">
        <v>0.5</v>
      </c>
      <c r="U177" s="702">
        <v>0.33333333333333331</v>
      </c>
    </row>
    <row r="178" spans="1:21" ht="14.4" customHeight="1" x14ac:dyDescent="0.3">
      <c r="A178" s="695">
        <v>11</v>
      </c>
      <c r="B178" s="696" t="s">
        <v>555</v>
      </c>
      <c r="C178" s="696">
        <v>89301111</v>
      </c>
      <c r="D178" s="697" t="s">
        <v>3031</v>
      </c>
      <c r="E178" s="698" t="s">
        <v>1900</v>
      </c>
      <c r="F178" s="696" t="s">
        <v>1876</v>
      </c>
      <c r="G178" s="696" t="s">
        <v>1920</v>
      </c>
      <c r="H178" s="696" t="s">
        <v>843</v>
      </c>
      <c r="I178" s="696" t="s">
        <v>916</v>
      </c>
      <c r="J178" s="696" t="s">
        <v>852</v>
      </c>
      <c r="K178" s="696" t="s">
        <v>917</v>
      </c>
      <c r="L178" s="699">
        <v>468.96</v>
      </c>
      <c r="M178" s="699">
        <v>468.96</v>
      </c>
      <c r="N178" s="696">
        <v>1</v>
      </c>
      <c r="O178" s="700">
        <v>0.5</v>
      </c>
      <c r="P178" s="699">
        <v>468.96</v>
      </c>
      <c r="Q178" s="701">
        <v>1</v>
      </c>
      <c r="R178" s="696">
        <v>1</v>
      </c>
      <c r="S178" s="701">
        <v>1</v>
      </c>
      <c r="T178" s="700">
        <v>0.5</v>
      </c>
      <c r="U178" s="702">
        <v>1</v>
      </c>
    </row>
    <row r="179" spans="1:21" ht="14.4" customHeight="1" x14ac:dyDescent="0.3">
      <c r="A179" s="695">
        <v>11</v>
      </c>
      <c r="B179" s="696" t="s">
        <v>555</v>
      </c>
      <c r="C179" s="696">
        <v>89301111</v>
      </c>
      <c r="D179" s="697" t="s">
        <v>3031</v>
      </c>
      <c r="E179" s="698" t="s">
        <v>1900</v>
      </c>
      <c r="F179" s="696" t="s">
        <v>1876</v>
      </c>
      <c r="G179" s="696" t="s">
        <v>1920</v>
      </c>
      <c r="H179" s="696" t="s">
        <v>843</v>
      </c>
      <c r="I179" s="696" t="s">
        <v>919</v>
      </c>
      <c r="J179" s="696" t="s">
        <v>852</v>
      </c>
      <c r="K179" s="696" t="s">
        <v>920</v>
      </c>
      <c r="L179" s="699">
        <v>625.29</v>
      </c>
      <c r="M179" s="699">
        <v>3126.45</v>
      </c>
      <c r="N179" s="696">
        <v>5</v>
      </c>
      <c r="O179" s="700">
        <v>3.5</v>
      </c>
      <c r="P179" s="699">
        <v>1875.87</v>
      </c>
      <c r="Q179" s="701">
        <v>0.6</v>
      </c>
      <c r="R179" s="696">
        <v>3</v>
      </c>
      <c r="S179" s="701">
        <v>0.6</v>
      </c>
      <c r="T179" s="700">
        <v>1.5</v>
      </c>
      <c r="U179" s="702">
        <v>0.42857142857142855</v>
      </c>
    </row>
    <row r="180" spans="1:21" ht="14.4" customHeight="1" x14ac:dyDescent="0.3">
      <c r="A180" s="695">
        <v>11</v>
      </c>
      <c r="B180" s="696" t="s">
        <v>555</v>
      </c>
      <c r="C180" s="696">
        <v>89301111</v>
      </c>
      <c r="D180" s="697" t="s">
        <v>3031</v>
      </c>
      <c r="E180" s="698" t="s">
        <v>1900</v>
      </c>
      <c r="F180" s="696" t="s">
        <v>1876</v>
      </c>
      <c r="G180" s="696" t="s">
        <v>1920</v>
      </c>
      <c r="H180" s="696" t="s">
        <v>843</v>
      </c>
      <c r="I180" s="696" t="s">
        <v>851</v>
      </c>
      <c r="J180" s="696" t="s">
        <v>852</v>
      </c>
      <c r="K180" s="696" t="s">
        <v>853</v>
      </c>
      <c r="L180" s="699">
        <v>937.93</v>
      </c>
      <c r="M180" s="699">
        <v>8441.369999999999</v>
      </c>
      <c r="N180" s="696">
        <v>9</v>
      </c>
      <c r="O180" s="700">
        <v>7.5</v>
      </c>
      <c r="P180" s="699">
        <v>2813.79</v>
      </c>
      <c r="Q180" s="701">
        <v>0.33333333333333337</v>
      </c>
      <c r="R180" s="696">
        <v>3</v>
      </c>
      <c r="S180" s="701">
        <v>0.33333333333333331</v>
      </c>
      <c r="T180" s="700">
        <v>2</v>
      </c>
      <c r="U180" s="702">
        <v>0.26666666666666666</v>
      </c>
    </row>
    <row r="181" spans="1:21" ht="14.4" customHeight="1" x14ac:dyDescent="0.3">
      <c r="A181" s="695">
        <v>11</v>
      </c>
      <c r="B181" s="696" t="s">
        <v>555</v>
      </c>
      <c r="C181" s="696">
        <v>89301111</v>
      </c>
      <c r="D181" s="697" t="s">
        <v>3031</v>
      </c>
      <c r="E181" s="698" t="s">
        <v>1900</v>
      </c>
      <c r="F181" s="696" t="s">
        <v>1876</v>
      </c>
      <c r="G181" s="696" t="s">
        <v>1920</v>
      </c>
      <c r="H181" s="696" t="s">
        <v>843</v>
      </c>
      <c r="I181" s="696" t="s">
        <v>855</v>
      </c>
      <c r="J181" s="696" t="s">
        <v>852</v>
      </c>
      <c r="K181" s="696" t="s">
        <v>856</v>
      </c>
      <c r="L181" s="699">
        <v>1166.47</v>
      </c>
      <c r="M181" s="699">
        <v>2332.94</v>
      </c>
      <c r="N181" s="696">
        <v>2</v>
      </c>
      <c r="O181" s="700">
        <v>0.5</v>
      </c>
      <c r="P181" s="699">
        <v>2332.94</v>
      </c>
      <c r="Q181" s="701">
        <v>1</v>
      </c>
      <c r="R181" s="696">
        <v>2</v>
      </c>
      <c r="S181" s="701">
        <v>1</v>
      </c>
      <c r="T181" s="700">
        <v>0.5</v>
      </c>
      <c r="U181" s="702">
        <v>1</v>
      </c>
    </row>
    <row r="182" spans="1:21" ht="14.4" customHeight="1" x14ac:dyDescent="0.3">
      <c r="A182" s="695">
        <v>11</v>
      </c>
      <c r="B182" s="696" t="s">
        <v>555</v>
      </c>
      <c r="C182" s="696">
        <v>89301111</v>
      </c>
      <c r="D182" s="697" t="s">
        <v>3031</v>
      </c>
      <c r="E182" s="698" t="s">
        <v>1900</v>
      </c>
      <c r="F182" s="696" t="s">
        <v>1876</v>
      </c>
      <c r="G182" s="696" t="s">
        <v>1921</v>
      </c>
      <c r="H182" s="696" t="s">
        <v>843</v>
      </c>
      <c r="I182" s="696" t="s">
        <v>845</v>
      </c>
      <c r="J182" s="696" t="s">
        <v>586</v>
      </c>
      <c r="K182" s="696" t="s">
        <v>587</v>
      </c>
      <c r="L182" s="699">
        <v>96.63</v>
      </c>
      <c r="M182" s="699">
        <v>193.26</v>
      </c>
      <c r="N182" s="696">
        <v>2</v>
      </c>
      <c r="O182" s="700">
        <v>0.5</v>
      </c>
      <c r="P182" s="699">
        <v>193.26</v>
      </c>
      <c r="Q182" s="701">
        <v>1</v>
      </c>
      <c r="R182" s="696">
        <v>2</v>
      </c>
      <c r="S182" s="701">
        <v>1</v>
      </c>
      <c r="T182" s="700">
        <v>0.5</v>
      </c>
      <c r="U182" s="702">
        <v>1</v>
      </c>
    </row>
    <row r="183" spans="1:21" ht="14.4" customHeight="1" x14ac:dyDescent="0.3">
      <c r="A183" s="695">
        <v>11</v>
      </c>
      <c r="B183" s="696" t="s">
        <v>555</v>
      </c>
      <c r="C183" s="696">
        <v>89301111</v>
      </c>
      <c r="D183" s="697" t="s">
        <v>3031</v>
      </c>
      <c r="E183" s="698" t="s">
        <v>1900</v>
      </c>
      <c r="F183" s="696" t="s">
        <v>1876</v>
      </c>
      <c r="G183" s="696" t="s">
        <v>1930</v>
      </c>
      <c r="H183" s="696" t="s">
        <v>556</v>
      </c>
      <c r="I183" s="696" t="s">
        <v>660</v>
      </c>
      <c r="J183" s="696" t="s">
        <v>1931</v>
      </c>
      <c r="K183" s="696" t="s">
        <v>1932</v>
      </c>
      <c r="L183" s="699">
        <v>0</v>
      </c>
      <c r="M183" s="699">
        <v>0</v>
      </c>
      <c r="N183" s="696">
        <v>3</v>
      </c>
      <c r="O183" s="700">
        <v>2</v>
      </c>
      <c r="P183" s="699">
        <v>0</v>
      </c>
      <c r="Q183" s="701"/>
      <c r="R183" s="696">
        <v>3</v>
      </c>
      <c r="S183" s="701">
        <v>1</v>
      </c>
      <c r="T183" s="700">
        <v>2</v>
      </c>
      <c r="U183" s="702">
        <v>1</v>
      </c>
    </row>
    <row r="184" spans="1:21" ht="14.4" customHeight="1" x14ac:dyDescent="0.3">
      <c r="A184" s="695">
        <v>11</v>
      </c>
      <c r="B184" s="696" t="s">
        <v>555</v>
      </c>
      <c r="C184" s="696">
        <v>89301111</v>
      </c>
      <c r="D184" s="697" t="s">
        <v>3031</v>
      </c>
      <c r="E184" s="698" t="s">
        <v>1900</v>
      </c>
      <c r="F184" s="696" t="s">
        <v>1877</v>
      </c>
      <c r="G184" s="696" t="s">
        <v>1933</v>
      </c>
      <c r="H184" s="696" t="s">
        <v>556</v>
      </c>
      <c r="I184" s="696" t="s">
        <v>2046</v>
      </c>
      <c r="J184" s="696" t="s">
        <v>2047</v>
      </c>
      <c r="K184" s="696" t="s">
        <v>2048</v>
      </c>
      <c r="L184" s="699">
        <v>1200</v>
      </c>
      <c r="M184" s="699">
        <v>1200</v>
      </c>
      <c r="N184" s="696">
        <v>1</v>
      </c>
      <c r="O184" s="700">
        <v>1</v>
      </c>
      <c r="P184" s="699">
        <v>1200</v>
      </c>
      <c r="Q184" s="701">
        <v>1</v>
      </c>
      <c r="R184" s="696">
        <v>1</v>
      </c>
      <c r="S184" s="701">
        <v>1</v>
      </c>
      <c r="T184" s="700">
        <v>1</v>
      </c>
      <c r="U184" s="702">
        <v>1</v>
      </c>
    </row>
    <row r="185" spans="1:21" ht="14.4" customHeight="1" x14ac:dyDescent="0.3">
      <c r="A185" s="695">
        <v>11</v>
      </c>
      <c r="B185" s="696" t="s">
        <v>555</v>
      </c>
      <c r="C185" s="696">
        <v>89301111</v>
      </c>
      <c r="D185" s="697" t="s">
        <v>3031</v>
      </c>
      <c r="E185" s="698" t="s">
        <v>1900</v>
      </c>
      <c r="F185" s="696" t="s">
        <v>1877</v>
      </c>
      <c r="G185" s="696" t="s">
        <v>1933</v>
      </c>
      <c r="H185" s="696" t="s">
        <v>556</v>
      </c>
      <c r="I185" s="696" t="s">
        <v>2049</v>
      </c>
      <c r="J185" s="696" t="s">
        <v>2050</v>
      </c>
      <c r="K185" s="696" t="s">
        <v>2051</v>
      </c>
      <c r="L185" s="699">
        <v>2000</v>
      </c>
      <c r="M185" s="699">
        <v>2000</v>
      </c>
      <c r="N185" s="696">
        <v>1</v>
      </c>
      <c r="O185" s="700">
        <v>1</v>
      </c>
      <c r="P185" s="699">
        <v>2000</v>
      </c>
      <c r="Q185" s="701">
        <v>1</v>
      </c>
      <c r="R185" s="696">
        <v>1</v>
      </c>
      <c r="S185" s="701">
        <v>1</v>
      </c>
      <c r="T185" s="700">
        <v>1</v>
      </c>
      <c r="U185" s="702">
        <v>1</v>
      </c>
    </row>
    <row r="186" spans="1:21" ht="14.4" customHeight="1" x14ac:dyDescent="0.3">
      <c r="A186" s="695">
        <v>11</v>
      </c>
      <c r="B186" s="696" t="s">
        <v>555</v>
      </c>
      <c r="C186" s="696">
        <v>89301111</v>
      </c>
      <c r="D186" s="697" t="s">
        <v>3031</v>
      </c>
      <c r="E186" s="698" t="s">
        <v>1900</v>
      </c>
      <c r="F186" s="696" t="s">
        <v>1877</v>
      </c>
      <c r="G186" s="696" t="s">
        <v>1940</v>
      </c>
      <c r="H186" s="696" t="s">
        <v>556</v>
      </c>
      <c r="I186" s="696" t="s">
        <v>1947</v>
      </c>
      <c r="J186" s="696" t="s">
        <v>1948</v>
      </c>
      <c r="K186" s="696" t="s">
        <v>1949</v>
      </c>
      <c r="L186" s="699">
        <v>500</v>
      </c>
      <c r="M186" s="699">
        <v>1000</v>
      </c>
      <c r="N186" s="696">
        <v>2</v>
      </c>
      <c r="O186" s="700">
        <v>2</v>
      </c>
      <c r="P186" s="699">
        <v>1000</v>
      </c>
      <c r="Q186" s="701">
        <v>1</v>
      </c>
      <c r="R186" s="696">
        <v>2</v>
      </c>
      <c r="S186" s="701">
        <v>1</v>
      </c>
      <c r="T186" s="700">
        <v>2</v>
      </c>
      <c r="U186" s="702">
        <v>1</v>
      </c>
    </row>
    <row r="187" spans="1:21" ht="14.4" customHeight="1" x14ac:dyDescent="0.3">
      <c r="A187" s="695">
        <v>11</v>
      </c>
      <c r="B187" s="696" t="s">
        <v>555</v>
      </c>
      <c r="C187" s="696">
        <v>89301111</v>
      </c>
      <c r="D187" s="697" t="s">
        <v>3031</v>
      </c>
      <c r="E187" s="698" t="s">
        <v>1900</v>
      </c>
      <c r="F187" s="696" t="s">
        <v>1877</v>
      </c>
      <c r="G187" s="696" t="s">
        <v>1940</v>
      </c>
      <c r="H187" s="696" t="s">
        <v>556</v>
      </c>
      <c r="I187" s="696" t="s">
        <v>1953</v>
      </c>
      <c r="J187" s="696" t="s">
        <v>1954</v>
      </c>
      <c r="K187" s="696" t="s">
        <v>1955</v>
      </c>
      <c r="L187" s="699">
        <v>971.25</v>
      </c>
      <c r="M187" s="699">
        <v>971.25</v>
      </c>
      <c r="N187" s="696">
        <v>1</v>
      </c>
      <c r="O187" s="700">
        <v>1</v>
      </c>
      <c r="P187" s="699">
        <v>971.25</v>
      </c>
      <c r="Q187" s="701">
        <v>1</v>
      </c>
      <c r="R187" s="696">
        <v>1</v>
      </c>
      <c r="S187" s="701">
        <v>1</v>
      </c>
      <c r="T187" s="700">
        <v>1</v>
      </c>
      <c r="U187" s="702">
        <v>1</v>
      </c>
    </row>
    <row r="188" spans="1:21" ht="14.4" customHeight="1" x14ac:dyDescent="0.3">
      <c r="A188" s="695">
        <v>11</v>
      </c>
      <c r="B188" s="696" t="s">
        <v>555</v>
      </c>
      <c r="C188" s="696">
        <v>89301111</v>
      </c>
      <c r="D188" s="697" t="s">
        <v>3031</v>
      </c>
      <c r="E188" s="698" t="s">
        <v>1900</v>
      </c>
      <c r="F188" s="696" t="s">
        <v>1877</v>
      </c>
      <c r="G188" s="696" t="s">
        <v>1940</v>
      </c>
      <c r="H188" s="696" t="s">
        <v>556</v>
      </c>
      <c r="I188" s="696" t="s">
        <v>2015</v>
      </c>
      <c r="J188" s="696" t="s">
        <v>2016</v>
      </c>
      <c r="K188" s="696" t="s">
        <v>2017</v>
      </c>
      <c r="L188" s="699">
        <v>500</v>
      </c>
      <c r="M188" s="699">
        <v>500</v>
      </c>
      <c r="N188" s="696">
        <v>1</v>
      </c>
      <c r="O188" s="700">
        <v>1</v>
      </c>
      <c r="P188" s="699">
        <v>500</v>
      </c>
      <c r="Q188" s="701">
        <v>1</v>
      </c>
      <c r="R188" s="696">
        <v>1</v>
      </c>
      <c r="S188" s="701">
        <v>1</v>
      </c>
      <c r="T188" s="700">
        <v>1</v>
      </c>
      <c r="U188" s="702">
        <v>1</v>
      </c>
    </row>
    <row r="189" spans="1:21" ht="14.4" customHeight="1" x14ac:dyDescent="0.3">
      <c r="A189" s="695">
        <v>11</v>
      </c>
      <c r="B189" s="696" t="s">
        <v>555</v>
      </c>
      <c r="C189" s="696">
        <v>89301111</v>
      </c>
      <c r="D189" s="697" t="s">
        <v>3031</v>
      </c>
      <c r="E189" s="698" t="s">
        <v>1901</v>
      </c>
      <c r="F189" s="696" t="s">
        <v>1876</v>
      </c>
      <c r="G189" s="696" t="s">
        <v>1907</v>
      </c>
      <c r="H189" s="696" t="s">
        <v>843</v>
      </c>
      <c r="I189" s="696" t="s">
        <v>959</v>
      </c>
      <c r="J189" s="696" t="s">
        <v>960</v>
      </c>
      <c r="K189" s="696" t="s">
        <v>1792</v>
      </c>
      <c r="L189" s="699">
        <v>184.22</v>
      </c>
      <c r="M189" s="699">
        <v>552.66</v>
      </c>
      <c r="N189" s="696">
        <v>3</v>
      </c>
      <c r="O189" s="700">
        <v>1.5</v>
      </c>
      <c r="P189" s="699">
        <v>368.44</v>
      </c>
      <c r="Q189" s="701">
        <v>0.66666666666666674</v>
      </c>
      <c r="R189" s="696">
        <v>2</v>
      </c>
      <c r="S189" s="701">
        <v>0.66666666666666663</v>
      </c>
      <c r="T189" s="700">
        <v>1</v>
      </c>
      <c r="U189" s="702">
        <v>0.66666666666666663</v>
      </c>
    </row>
    <row r="190" spans="1:21" ht="14.4" customHeight="1" x14ac:dyDescent="0.3">
      <c r="A190" s="695">
        <v>11</v>
      </c>
      <c r="B190" s="696" t="s">
        <v>555</v>
      </c>
      <c r="C190" s="696">
        <v>89301111</v>
      </c>
      <c r="D190" s="697" t="s">
        <v>3031</v>
      </c>
      <c r="E190" s="698" t="s">
        <v>1901</v>
      </c>
      <c r="F190" s="696" t="s">
        <v>1876</v>
      </c>
      <c r="G190" s="696" t="s">
        <v>1920</v>
      </c>
      <c r="H190" s="696" t="s">
        <v>843</v>
      </c>
      <c r="I190" s="696" t="s">
        <v>919</v>
      </c>
      <c r="J190" s="696" t="s">
        <v>852</v>
      </c>
      <c r="K190" s="696" t="s">
        <v>920</v>
      </c>
      <c r="L190" s="699">
        <v>625.29</v>
      </c>
      <c r="M190" s="699">
        <v>10004.64</v>
      </c>
      <c r="N190" s="696">
        <v>16</v>
      </c>
      <c r="O190" s="700">
        <v>14</v>
      </c>
      <c r="P190" s="699">
        <v>7503.48</v>
      </c>
      <c r="Q190" s="701">
        <v>0.75</v>
      </c>
      <c r="R190" s="696">
        <v>12</v>
      </c>
      <c r="S190" s="701">
        <v>0.75</v>
      </c>
      <c r="T190" s="700">
        <v>10.5</v>
      </c>
      <c r="U190" s="702">
        <v>0.75</v>
      </c>
    </row>
    <row r="191" spans="1:21" ht="14.4" customHeight="1" x14ac:dyDescent="0.3">
      <c r="A191" s="695">
        <v>11</v>
      </c>
      <c r="B191" s="696" t="s">
        <v>555</v>
      </c>
      <c r="C191" s="696">
        <v>89301111</v>
      </c>
      <c r="D191" s="697" t="s">
        <v>3031</v>
      </c>
      <c r="E191" s="698" t="s">
        <v>1901</v>
      </c>
      <c r="F191" s="696" t="s">
        <v>1876</v>
      </c>
      <c r="G191" s="696" t="s">
        <v>1920</v>
      </c>
      <c r="H191" s="696" t="s">
        <v>843</v>
      </c>
      <c r="I191" s="696" t="s">
        <v>851</v>
      </c>
      <c r="J191" s="696" t="s">
        <v>852</v>
      </c>
      <c r="K191" s="696" t="s">
        <v>853</v>
      </c>
      <c r="L191" s="699">
        <v>937.93</v>
      </c>
      <c r="M191" s="699">
        <v>16882.740000000002</v>
      </c>
      <c r="N191" s="696">
        <v>18</v>
      </c>
      <c r="O191" s="700">
        <v>15.5</v>
      </c>
      <c r="P191" s="699">
        <v>15944.810000000003</v>
      </c>
      <c r="Q191" s="701">
        <v>0.94444444444444453</v>
      </c>
      <c r="R191" s="696">
        <v>17</v>
      </c>
      <c r="S191" s="701">
        <v>0.94444444444444442</v>
      </c>
      <c r="T191" s="700">
        <v>14.5</v>
      </c>
      <c r="U191" s="702">
        <v>0.93548387096774188</v>
      </c>
    </row>
    <row r="192" spans="1:21" ht="14.4" customHeight="1" x14ac:dyDescent="0.3">
      <c r="A192" s="695">
        <v>11</v>
      </c>
      <c r="B192" s="696" t="s">
        <v>555</v>
      </c>
      <c r="C192" s="696">
        <v>89301111</v>
      </c>
      <c r="D192" s="697" t="s">
        <v>3031</v>
      </c>
      <c r="E192" s="698" t="s">
        <v>1901</v>
      </c>
      <c r="F192" s="696" t="s">
        <v>1876</v>
      </c>
      <c r="G192" s="696" t="s">
        <v>1930</v>
      </c>
      <c r="H192" s="696" t="s">
        <v>556</v>
      </c>
      <c r="I192" s="696" t="s">
        <v>660</v>
      </c>
      <c r="J192" s="696" t="s">
        <v>1931</v>
      </c>
      <c r="K192" s="696" t="s">
        <v>1932</v>
      </c>
      <c r="L192" s="699">
        <v>0</v>
      </c>
      <c r="M192" s="699">
        <v>0</v>
      </c>
      <c r="N192" s="696">
        <v>6</v>
      </c>
      <c r="O192" s="700">
        <v>2.5</v>
      </c>
      <c r="P192" s="699">
        <v>0</v>
      </c>
      <c r="Q192" s="701"/>
      <c r="R192" s="696">
        <v>6</v>
      </c>
      <c r="S192" s="701">
        <v>1</v>
      </c>
      <c r="T192" s="700">
        <v>2.5</v>
      </c>
      <c r="U192" s="702">
        <v>1</v>
      </c>
    </row>
    <row r="193" spans="1:21" ht="14.4" customHeight="1" x14ac:dyDescent="0.3">
      <c r="A193" s="695">
        <v>11</v>
      </c>
      <c r="B193" s="696" t="s">
        <v>555</v>
      </c>
      <c r="C193" s="696">
        <v>89301111</v>
      </c>
      <c r="D193" s="697" t="s">
        <v>3031</v>
      </c>
      <c r="E193" s="698" t="s">
        <v>1901</v>
      </c>
      <c r="F193" s="696" t="s">
        <v>1876</v>
      </c>
      <c r="G193" s="696" t="s">
        <v>2052</v>
      </c>
      <c r="H193" s="696" t="s">
        <v>556</v>
      </c>
      <c r="I193" s="696" t="s">
        <v>2053</v>
      </c>
      <c r="J193" s="696" t="s">
        <v>2054</v>
      </c>
      <c r="K193" s="696" t="s">
        <v>698</v>
      </c>
      <c r="L193" s="699">
        <v>0</v>
      </c>
      <c r="M193" s="699">
        <v>0</v>
      </c>
      <c r="N193" s="696">
        <v>1</v>
      </c>
      <c r="O193" s="700">
        <v>0.5</v>
      </c>
      <c r="P193" s="699">
        <v>0</v>
      </c>
      <c r="Q193" s="701"/>
      <c r="R193" s="696">
        <v>1</v>
      </c>
      <c r="S193" s="701">
        <v>1</v>
      </c>
      <c r="T193" s="700">
        <v>0.5</v>
      </c>
      <c r="U193" s="702">
        <v>1</v>
      </c>
    </row>
    <row r="194" spans="1:21" ht="14.4" customHeight="1" x14ac:dyDescent="0.3">
      <c r="A194" s="695">
        <v>11</v>
      </c>
      <c r="B194" s="696" t="s">
        <v>555</v>
      </c>
      <c r="C194" s="696">
        <v>89301111</v>
      </c>
      <c r="D194" s="697" t="s">
        <v>3031</v>
      </c>
      <c r="E194" s="698" t="s">
        <v>1901</v>
      </c>
      <c r="F194" s="696" t="s">
        <v>1877</v>
      </c>
      <c r="G194" s="696" t="s">
        <v>1933</v>
      </c>
      <c r="H194" s="696" t="s">
        <v>556</v>
      </c>
      <c r="I194" s="696" t="s">
        <v>1934</v>
      </c>
      <c r="J194" s="696" t="s">
        <v>1935</v>
      </c>
      <c r="K194" s="696" t="s">
        <v>1936</v>
      </c>
      <c r="L194" s="699">
        <v>200</v>
      </c>
      <c r="M194" s="699">
        <v>200</v>
      </c>
      <c r="N194" s="696">
        <v>1</v>
      </c>
      <c r="O194" s="700">
        <v>1</v>
      </c>
      <c r="P194" s="699">
        <v>200</v>
      </c>
      <c r="Q194" s="701">
        <v>1</v>
      </c>
      <c r="R194" s="696">
        <v>1</v>
      </c>
      <c r="S194" s="701">
        <v>1</v>
      </c>
      <c r="T194" s="700">
        <v>1</v>
      </c>
      <c r="U194" s="702">
        <v>1</v>
      </c>
    </row>
    <row r="195" spans="1:21" ht="14.4" customHeight="1" x14ac:dyDescent="0.3">
      <c r="A195" s="695">
        <v>11</v>
      </c>
      <c r="B195" s="696" t="s">
        <v>555</v>
      </c>
      <c r="C195" s="696">
        <v>89301111</v>
      </c>
      <c r="D195" s="697" t="s">
        <v>3031</v>
      </c>
      <c r="E195" s="698" t="s">
        <v>1902</v>
      </c>
      <c r="F195" s="696" t="s">
        <v>1876</v>
      </c>
      <c r="G195" s="696" t="s">
        <v>1907</v>
      </c>
      <c r="H195" s="696" t="s">
        <v>843</v>
      </c>
      <c r="I195" s="696" t="s">
        <v>959</v>
      </c>
      <c r="J195" s="696" t="s">
        <v>960</v>
      </c>
      <c r="K195" s="696" t="s">
        <v>1792</v>
      </c>
      <c r="L195" s="699">
        <v>184.22</v>
      </c>
      <c r="M195" s="699">
        <v>552.66</v>
      </c>
      <c r="N195" s="696">
        <v>3</v>
      </c>
      <c r="O195" s="700">
        <v>1.5</v>
      </c>
      <c r="P195" s="699">
        <v>184.22</v>
      </c>
      <c r="Q195" s="701">
        <v>0.33333333333333337</v>
      </c>
      <c r="R195" s="696">
        <v>1</v>
      </c>
      <c r="S195" s="701">
        <v>0.33333333333333331</v>
      </c>
      <c r="T195" s="700">
        <v>0.5</v>
      </c>
      <c r="U195" s="702">
        <v>0.33333333333333331</v>
      </c>
    </row>
    <row r="196" spans="1:21" ht="14.4" customHeight="1" x14ac:dyDescent="0.3">
      <c r="A196" s="695">
        <v>11</v>
      </c>
      <c r="B196" s="696" t="s">
        <v>555</v>
      </c>
      <c r="C196" s="696">
        <v>89301111</v>
      </c>
      <c r="D196" s="697" t="s">
        <v>3031</v>
      </c>
      <c r="E196" s="698" t="s">
        <v>1902</v>
      </c>
      <c r="F196" s="696" t="s">
        <v>1876</v>
      </c>
      <c r="G196" s="696" t="s">
        <v>1920</v>
      </c>
      <c r="H196" s="696" t="s">
        <v>843</v>
      </c>
      <c r="I196" s="696" t="s">
        <v>919</v>
      </c>
      <c r="J196" s="696" t="s">
        <v>852</v>
      </c>
      <c r="K196" s="696" t="s">
        <v>920</v>
      </c>
      <c r="L196" s="699">
        <v>625.29</v>
      </c>
      <c r="M196" s="699">
        <v>1875.87</v>
      </c>
      <c r="N196" s="696">
        <v>3</v>
      </c>
      <c r="O196" s="700">
        <v>2</v>
      </c>
      <c r="P196" s="699">
        <v>1875.87</v>
      </c>
      <c r="Q196" s="701">
        <v>1</v>
      </c>
      <c r="R196" s="696">
        <v>3</v>
      </c>
      <c r="S196" s="701">
        <v>1</v>
      </c>
      <c r="T196" s="700">
        <v>2</v>
      </c>
      <c r="U196" s="702">
        <v>1</v>
      </c>
    </row>
    <row r="197" spans="1:21" ht="14.4" customHeight="1" x14ac:dyDescent="0.3">
      <c r="A197" s="695">
        <v>11</v>
      </c>
      <c r="B197" s="696" t="s">
        <v>555</v>
      </c>
      <c r="C197" s="696">
        <v>89301111</v>
      </c>
      <c r="D197" s="697" t="s">
        <v>3031</v>
      </c>
      <c r="E197" s="698" t="s">
        <v>1902</v>
      </c>
      <c r="F197" s="696" t="s">
        <v>1876</v>
      </c>
      <c r="G197" s="696" t="s">
        <v>1920</v>
      </c>
      <c r="H197" s="696" t="s">
        <v>843</v>
      </c>
      <c r="I197" s="696" t="s">
        <v>851</v>
      </c>
      <c r="J197" s="696" t="s">
        <v>852</v>
      </c>
      <c r="K197" s="696" t="s">
        <v>853</v>
      </c>
      <c r="L197" s="699">
        <v>937.93</v>
      </c>
      <c r="M197" s="699">
        <v>8441.369999999999</v>
      </c>
      <c r="N197" s="696">
        <v>9</v>
      </c>
      <c r="O197" s="700">
        <v>5.5</v>
      </c>
      <c r="P197" s="699">
        <v>3751.72</v>
      </c>
      <c r="Q197" s="701">
        <v>0.44444444444444448</v>
      </c>
      <c r="R197" s="696">
        <v>4</v>
      </c>
      <c r="S197" s="701">
        <v>0.44444444444444442</v>
      </c>
      <c r="T197" s="700">
        <v>2.5</v>
      </c>
      <c r="U197" s="702">
        <v>0.45454545454545453</v>
      </c>
    </row>
    <row r="198" spans="1:21" ht="14.4" customHeight="1" x14ac:dyDescent="0.3">
      <c r="A198" s="695">
        <v>11</v>
      </c>
      <c r="B198" s="696" t="s">
        <v>555</v>
      </c>
      <c r="C198" s="696">
        <v>89301111</v>
      </c>
      <c r="D198" s="697" t="s">
        <v>3031</v>
      </c>
      <c r="E198" s="698" t="s">
        <v>1902</v>
      </c>
      <c r="F198" s="696" t="s">
        <v>1876</v>
      </c>
      <c r="G198" s="696" t="s">
        <v>1930</v>
      </c>
      <c r="H198" s="696" t="s">
        <v>556</v>
      </c>
      <c r="I198" s="696" t="s">
        <v>660</v>
      </c>
      <c r="J198" s="696" t="s">
        <v>1931</v>
      </c>
      <c r="K198" s="696" t="s">
        <v>1932</v>
      </c>
      <c r="L198" s="699">
        <v>0</v>
      </c>
      <c r="M198" s="699">
        <v>0</v>
      </c>
      <c r="N198" s="696">
        <v>14</v>
      </c>
      <c r="O198" s="700">
        <v>4</v>
      </c>
      <c r="P198" s="699">
        <v>0</v>
      </c>
      <c r="Q198" s="701"/>
      <c r="R198" s="696">
        <v>4</v>
      </c>
      <c r="S198" s="701">
        <v>0.2857142857142857</v>
      </c>
      <c r="T198" s="700">
        <v>1</v>
      </c>
      <c r="U198" s="702">
        <v>0.25</v>
      </c>
    </row>
    <row r="199" spans="1:21" ht="14.4" customHeight="1" x14ac:dyDescent="0.3">
      <c r="A199" s="695">
        <v>11</v>
      </c>
      <c r="B199" s="696" t="s">
        <v>555</v>
      </c>
      <c r="C199" s="696">
        <v>89301111</v>
      </c>
      <c r="D199" s="697" t="s">
        <v>3031</v>
      </c>
      <c r="E199" s="698" t="s">
        <v>1902</v>
      </c>
      <c r="F199" s="696" t="s">
        <v>1877</v>
      </c>
      <c r="G199" s="696" t="s">
        <v>1933</v>
      </c>
      <c r="H199" s="696" t="s">
        <v>556</v>
      </c>
      <c r="I199" s="696" t="s">
        <v>2055</v>
      </c>
      <c r="J199" s="696" t="s">
        <v>2056</v>
      </c>
      <c r="K199" s="696" t="s">
        <v>2048</v>
      </c>
      <c r="L199" s="699">
        <v>950</v>
      </c>
      <c r="M199" s="699">
        <v>950</v>
      </c>
      <c r="N199" s="696">
        <v>1</v>
      </c>
      <c r="O199" s="700">
        <v>1</v>
      </c>
      <c r="P199" s="699"/>
      <c r="Q199" s="701">
        <v>0</v>
      </c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11</v>
      </c>
      <c r="B200" s="696" t="s">
        <v>555</v>
      </c>
      <c r="C200" s="696">
        <v>89301111</v>
      </c>
      <c r="D200" s="697" t="s">
        <v>3031</v>
      </c>
      <c r="E200" s="698" t="s">
        <v>1902</v>
      </c>
      <c r="F200" s="696" t="s">
        <v>1877</v>
      </c>
      <c r="G200" s="696" t="s">
        <v>1940</v>
      </c>
      <c r="H200" s="696" t="s">
        <v>556</v>
      </c>
      <c r="I200" s="696" t="s">
        <v>1950</v>
      </c>
      <c r="J200" s="696" t="s">
        <v>1951</v>
      </c>
      <c r="K200" s="696" t="s">
        <v>1952</v>
      </c>
      <c r="L200" s="699">
        <v>999.46</v>
      </c>
      <c r="M200" s="699">
        <v>999.46</v>
      </c>
      <c r="N200" s="696">
        <v>1</v>
      </c>
      <c r="O200" s="700">
        <v>1</v>
      </c>
      <c r="P200" s="699">
        <v>999.46</v>
      </c>
      <c r="Q200" s="701">
        <v>1</v>
      </c>
      <c r="R200" s="696">
        <v>1</v>
      </c>
      <c r="S200" s="701">
        <v>1</v>
      </c>
      <c r="T200" s="700">
        <v>1</v>
      </c>
      <c r="U200" s="702">
        <v>1</v>
      </c>
    </row>
    <row r="201" spans="1:21" ht="14.4" customHeight="1" x14ac:dyDescent="0.3">
      <c r="A201" s="695">
        <v>11</v>
      </c>
      <c r="B201" s="696" t="s">
        <v>555</v>
      </c>
      <c r="C201" s="696">
        <v>89301111</v>
      </c>
      <c r="D201" s="697" t="s">
        <v>3031</v>
      </c>
      <c r="E201" s="698" t="s">
        <v>1902</v>
      </c>
      <c r="F201" s="696" t="s">
        <v>1877</v>
      </c>
      <c r="G201" s="696" t="s">
        <v>1940</v>
      </c>
      <c r="H201" s="696" t="s">
        <v>556</v>
      </c>
      <c r="I201" s="696" t="s">
        <v>1953</v>
      </c>
      <c r="J201" s="696" t="s">
        <v>1954</v>
      </c>
      <c r="K201" s="696" t="s">
        <v>1955</v>
      </c>
      <c r="L201" s="699">
        <v>971.25</v>
      </c>
      <c r="M201" s="699">
        <v>971.25</v>
      </c>
      <c r="N201" s="696">
        <v>1</v>
      </c>
      <c r="O201" s="700">
        <v>1</v>
      </c>
      <c r="P201" s="699">
        <v>971.25</v>
      </c>
      <c r="Q201" s="701">
        <v>1</v>
      </c>
      <c r="R201" s="696">
        <v>1</v>
      </c>
      <c r="S201" s="701">
        <v>1</v>
      </c>
      <c r="T201" s="700">
        <v>1</v>
      </c>
      <c r="U201" s="702">
        <v>1</v>
      </c>
    </row>
    <row r="202" spans="1:21" ht="14.4" customHeight="1" x14ac:dyDescent="0.3">
      <c r="A202" s="695">
        <v>11</v>
      </c>
      <c r="B202" s="696" t="s">
        <v>555</v>
      </c>
      <c r="C202" s="696">
        <v>89301111</v>
      </c>
      <c r="D202" s="697" t="s">
        <v>3031</v>
      </c>
      <c r="E202" s="698" t="s">
        <v>1902</v>
      </c>
      <c r="F202" s="696" t="s">
        <v>1877</v>
      </c>
      <c r="G202" s="696" t="s">
        <v>2057</v>
      </c>
      <c r="H202" s="696" t="s">
        <v>556</v>
      </c>
      <c r="I202" s="696" t="s">
        <v>2058</v>
      </c>
      <c r="J202" s="696" t="s">
        <v>2059</v>
      </c>
      <c r="K202" s="696" t="s">
        <v>2060</v>
      </c>
      <c r="L202" s="699">
        <v>0</v>
      </c>
      <c r="M202" s="699">
        <v>0</v>
      </c>
      <c r="N202" s="696">
        <v>1</v>
      </c>
      <c r="O202" s="700">
        <v>1</v>
      </c>
      <c r="P202" s="699"/>
      <c r="Q202" s="701"/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11</v>
      </c>
      <c r="B203" s="696" t="s">
        <v>555</v>
      </c>
      <c r="C203" s="696">
        <v>89301111</v>
      </c>
      <c r="D203" s="697" t="s">
        <v>3031</v>
      </c>
      <c r="E203" s="698" t="s">
        <v>1903</v>
      </c>
      <c r="F203" s="696" t="s">
        <v>1876</v>
      </c>
      <c r="G203" s="696" t="s">
        <v>1907</v>
      </c>
      <c r="H203" s="696" t="s">
        <v>843</v>
      </c>
      <c r="I203" s="696" t="s">
        <v>959</v>
      </c>
      <c r="J203" s="696" t="s">
        <v>960</v>
      </c>
      <c r="K203" s="696" t="s">
        <v>1792</v>
      </c>
      <c r="L203" s="699">
        <v>184.22</v>
      </c>
      <c r="M203" s="699">
        <v>1842.2</v>
      </c>
      <c r="N203" s="696">
        <v>10</v>
      </c>
      <c r="O203" s="700">
        <v>5</v>
      </c>
      <c r="P203" s="699">
        <v>1473.76</v>
      </c>
      <c r="Q203" s="701">
        <v>0.79999999999999993</v>
      </c>
      <c r="R203" s="696">
        <v>8</v>
      </c>
      <c r="S203" s="701">
        <v>0.8</v>
      </c>
      <c r="T203" s="700">
        <v>4</v>
      </c>
      <c r="U203" s="702">
        <v>0.8</v>
      </c>
    </row>
    <row r="204" spans="1:21" ht="14.4" customHeight="1" x14ac:dyDescent="0.3">
      <c r="A204" s="695">
        <v>11</v>
      </c>
      <c r="B204" s="696" t="s">
        <v>555</v>
      </c>
      <c r="C204" s="696">
        <v>89301111</v>
      </c>
      <c r="D204" s="697" t="s">
        <v>3031</v>
      </c>
      <c r="E204" s="698" t="s">
        <v>1903</v>
      </c>
      <c r="F204" s="696" t="s">
        <v>1876</v>
      </c>
      <c r="G204" s="696" t="s">
        <v>1920</v>
      </c>
      <c r="H204" s="696" t="s">
        <v>843</v>
      </c>
      <c r="I204" s="696" t="s">
        <v>919</v>
      </c>
      <c r="J204" s="696" t="s">
        <v>852</v>
      </c>
      <c r="K204" s="696" t="s">
        <v>920</v>
      </c>
      <c r="L204" s="699">
        <v>625.29</v>
      </c>
      <c r="M204" s="699">
        <v>1875.87</v>
      </c>
      <c r="N204" s="696">
        <v>3</v>
      </c>
      <c r="O204" s="700">
        <v>3</v>
      </c>
      <c r="P204" s="699">
        <v>1875.87</v>
      </c>
      <c r="Q204" s="701">
        <v>1</v>
      </c>
      <c r="R204" s="696">
        <v>3</v>
      </c>
      <c r="S204" s="701">
        <v>1</v>
      </c>
      <c r="T204" s="700">
        <v>3</v>
      </c>
      <c r="U204" s="702">
        <v>1</v>
      </c>
    </row>
    <row r="205" spans="1:21" ht="14.4" customHeight="1" x14ac:dyDescent="0.3">
      <c r="A205" s="695">
        <v>11</v>
      </c>
      <c r="B205" s="696" t="s">
        <v>555</v>
      </c>
      <c r="C205" s="696">
        <v>89301111</v>
      </c>
      <c r="D205" s="697" t="s">
        <v>3031</v>
      </c>
      <c r="E205" s="698" t="s">
        <v>1903</v>
      </c>
      <c r="F205" s="696" t="s">
        <v>1876</v>
      </c>
      <c r="G205" s="696" t="s">
        <v>1920</v>
      </c>
      <c r="H205" s="696" t="s">
        <v>843</v>
      </c>
      <c r="I205" s="696" t="s">
        <v>851</v>
      </c>
      <c r="J205" s="696" t="s">
        <v>852</v>
      </c>
      <c r="K205" s="696" t="s">
        <v>853</v>
      </c>
      <c r="L205" s="699">
        <v>937.93</v>
      </c>
      <c r="M205" s="699">
        <v>15944.810000000001</v>
      </c>
      <c r="N205" s="696">
        <v>17</v>
      </c>
      <c r="O205" s="700">
        <v>15</v>
      </c>
      <c r="P205" s="699">
        <v>15006.880000000001</v>
      </c>
      <c r="Q205" s="701">
        <v>0.94117647058823528</v>
      </c>
      <c r="R205" s="696">
        <v>16</v>
      </c>
      <c r="S205" s="701">
        <v>0.94117647058823528</v>
      </c>
      <c r="T205" s="700">
        <v>14</v>
      </c>
      <c r="U205" s="702">
        <v>0.93333333333333335</v>
      </c>
    </row>
    <row r="206" spans="1:21" ht="14.4" customHeight="1" x14ac:dyDescent="0.3">
      <c r="A206" s="695">
        <v>11</v>
      </c>
      <c r="B206" s="696" t="s">
        <v>555</v>
      </c>
      <c r="C206" s="696">
        <v>89301111</v>
      </c>
      <c r="D206" s="697" t="s">
        <v>3031</v>
      </c>
      <c r="E206" s="698" t="s">
        <v>1903</v>
      </c>
      <c r="F206" s="696" t="s">
        <v>1877</v>
      </c>
      <c r="G206" s="696" t="s">
        <v>1933</v>
      </c>
      <c r="H206" s="696" t="s">
        <v>556</v>
      </c>
      <c r="I206" s="696" t="s">
        <v>1934</v>
      </c>
      <c r="J206" s="696" t="s">
        <v>1935</v>
      </c>
      <c r="K206" s="696" t="s">
        <v>1936</v>
      </c>
      <c r="L206" s="699">
        <v>200</v>
      </c>
      <c r="M206" s="699">
        <v>800</v>
      </c>
      <c r="N206" s="696">
        <v>4</v>
      </c>
      <c r="O206" s="700">
        <v>2</v>
      </c>
      <c r="P206" s="699">
        <v>800</v>
      </c>
      <c r="Q206" s="701">
        <v>1</v>
      </c>
      <c r="R206" s="696">
        <v>4</v>
      </c>
      <c r="S206" s="701">
        <v>1</v>
      </c>
      <c r="T206" s="700">
        <v>2</v>
      </c>
      <c r="U206" s="702">
        <v>1</v>
      </c>
    </row>
    <row r="207" spans="1:21" ht="14.4" customHeight="1" x14ac:dyDescent="0.3">
      <c r="A207" s="695">
        <v>11</v>
      </c>
      <c r="B207" s="696" t="s">
        <v>555</v>
      </c>
      <c r="C207" s="696">
        <v>89301111</v>
      </c>
      <c r="D207" s="697" t="s">
        <v>3031</v>
      </c>
      <c r="E207" s="698" t="s">
        <v>1903</v>
      </c>
      <c r="F207" s="696" t="s">
        <v>1877</v>
      </c>
      <c r="G207" s="696" t="s">
        <v>1940</v>
      </c>
      <c r="H207" s="696" t="s">
        <v>556</v>
      </c>
      <c r="I207" s="696" t="s">
        <v>1194</v>
      </c>
      <c r="J207" s="696" t="s">
        <v>2034</v>
      </c>
      <c r="K207" s="696" t="s">
        <v>2035</v>
      </c>
      <c r="L207" s="699">
        <v>748.12</v>
      </c>
      <c r="M207" s="699">
        <v>748.12</v>
      </c>
      <c r="N207" s="696">
        <v>1</v>
      </c>
      <c r="O207" s="700">
        <v>1</v>
      </c>
      <c r="P207" s="699">
        <v>748.12</v>
      </c>
      <c r="Q207" s="701">
        <v>1</v>
      </c>
      <c r="R207" s="696">
        <v>1</v>
      </c>
      <c r="S207" s="701">
        <v>1</v>
      </c>
      <c r="T207" s="700">
        <v>1</v>
      </c>
      <c r="U207" s="702">
        <v>1</v>
      </c>
    </row>
    <row r="208" spans="1:21" ht="14.4" customHeight="1" x14ac:dyDescent="0.3">
      <c r="A208" s="695">
        <v>11</v>
      </c>
      <c r="B208" s="696" t="s">
        <v>555</v>
      </c>
      <c r="C208" s="696">
        <v>89301111</v>
      </c>
      <c r="D208" s="697" t="s">
        <v>3031</v>
      </c>
      <c r="E208" s="698" t="s">
        <v>1903</v>
      </c>
      <c r="F208" s="696" t="s">
        <v>1877</v>
      </c>
      <c r="G208" s="696" t="s">
        <v>1940</v>
      </c>
      <c r="H208" s="696" t="s">
        <v>556</v>
      </c>
      <c r="I208" s="696" t="s">
        <v>1944</v>
      </c>
      <c r="J208" s="696" t="s">
        <v>1945</v>
      </c>
      <c r="K208" s="696" t="s">
        <v>1946</v>
      </c>
      <c r="L208" s="699">
        <v>1000</v>
      </c>
      <c r="M208" s="699">
        <v>1000</v>
      </c>
      <c r="N208" s="696">
        <v>1</v>
      </c>
      <c r="O208" s="700">
        <v>1</v>
      </c>
      <c r="P208" s="699">
        <v>1000</v>
      </c>
      <c r="Q208" s="701">
        <v>1</v>
      </c>
      <c r="R208" s="696">
        <v>1</v>
      </c>
      <c r="S208" s="701">
        <v>1</v>
      </c>
      <c r="T208" s="700">
        <v>1</v>
      </c>
      <c r="U208" s="702">
        <v>1</v>
      </c>
    </row>
    <row r="209" spans="1:21" ht="14.4" customHeight="1" x14ac:dyDescent="0.3">
      <c r="A209" s="695">
        <v>11</v>
      </c>
      <c r="B209" s="696" t="s">
        <v>555</v>
      </c>
      <c r="C209" s="696">
        <v>89301111</v>
      </c>
      <c r="D209" s="697" t="s">
        <v>3031</v>
      </c>
      <c r="E209" s="698" t="s">
        <v>1903</v>
      </c>
      <c r="F209" s="696" t="s">
        <v>1877</v>
      </c>
      <c r="G209" s="696" t="s">
        <v>1940</v>
      </c>
      <c r="H209" s="696" t="s">
        <v>556</v>
      </c>
      <c r="I209" s="696" t="s">
        <v>1950</v>
      </c>
      <c r="J209" s="696" t="s">
        <v>1951</v>
      </c>
      <c r="K209" s="696" t="s">
        <v>1952</v>
      </c>
      <c r="L209" s="699">
        <v>999.46</v>
      </c>
      <c r="M209" s="699">
        <v>999.46</v>
      </c>
      <c r="N209" s="696">
        <v>1</v>
      </c>
      <c r="O209" s="700">
        <v>1</v>
      </c>
      <c r="P209" s="699">
        <v>999.46</v>
      </c>
      <c r="Q209" s="701">
        <v>1</v>
      </c>
      <c r="R209" s="696">
        <v>1</v>
      </c>
      <c r="S209" s="701">
        <v>1</v>
      </c>
      <c r="T209" s="700">
        <v>1</v>
      </c>
      <c r="U209" s="702">
        <v>1</v>
      </c>
    </row>
    <row r="210" spans="1:21" ht="14.4" customHeight="1" x14ac:dyDescent="0.3">
      <c r="A210" s="695">
        <v>11</v>
      </c>
      <c r="B210" s="696" t="s">
        <v>555</v>
      </c>
      <c r="C210" s="696">
        <v>89301111</v>
      </c>
      <c r="D210" s="697" t="s">
        <v>3031</v>
      </c>
      <c r="E210" s="698" t="s">
        <v>1903</v>
      </c>
      <c r="F210" s="696" t="s">
        <v>1877</v>
      </c>
      <c r="G210" s="696" t="s">
        <v>1940</v>
      </c>
      <c r="H210" s="696" t="s">
        <v>556</v>
      </c>
      <c r="I210" s="696" t="s">
        <v>1953</v>
      </c>
      <c r="J210" s="696" t="s">
        <v>1954</v>
      </c>
      <c r="K210" s="696" t="s">
        <v>1955</v>
      </c>
      <c r="L210" s="699">
        <v>971.25</v>
      </c>
      <c r="M210" s="699">
        <v>971.25</v>
      </c>
      <c r="N210" s="696">
        <v>1</v>
      </c>
      <c r="O210" s="700">
        <v>1</v>
      </c>
      <c r="P210" s="699">
        <v>971.25</v>
      </c>
      <c r="Q210" s="701">
        <v>1</v>
      </c>
      <c r="R210" s="696">
        <v>1</v>
      </c>
      <c r="S210" s="701">
        <v>1</v>
      </c>
      <c r="T210" s="700">
        <v>1</v>
      </c>
      <c r="U210" s="702">
        <v>1</v>
      </c>
    </row>
    <row r="211" spans="1:21" ht="14.4" customHeight="1" x14ac:dyDescent="0.3">
      <c r="A211" s="695">
        <v>11</v>
      </c>
      <c r="B211" s="696" t="s">
        <v>555</v>
      </c>
      <c r="C211" s="696">
        <v>89301111</v>
      </c>
      <c r="D211" s="697" t="s">
        <v>3031</v>
      </c>
      <c r="E211" s="698" t="s">
        <v>1904</v>
      </c>
      <c r="F211" s="696" t="s">
        <v>1876</v>
      </c>
      <c r="G211" s="696" t="s">
        <v>1919</v>
      </c>
      <c r="H211" s="696" t="s">
        <v>843</v>
      </c>
      <c r="I211" s="696" t="s">
        <v>978</v>
      </c>
      <c r="J211" s="696" t="s">
        <v>979</v>
      </c>
      <c r="K211" s="696" t="s">
        <v>980</v>
      </c>
      <c r="L211" s="699">
        <v>154.01</v>
      </c>
      <c r="M211" s="699">
        <v>154.01</v>
      </c>
      <c r="N211" s="696">
        <v>1</v>
      </c>
      <c r="O211" s="700">
        <v>1</v>
      </c>
      <c r="P211" s="699"/>
      <c r="Q211" s="701">
        <v>0</v>
      </c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11</v>
      </c>
      <c r="B212" s="696" t="s">
        <v>555</v>
      </c>
      <c r="C212" s="696">
        <v>89301111</v>
      </c>
      <c r="D212" s="697" t="s">
        <v>3031</v>
      </c>
      <c r="E212" s="698" t="s">
        <v>1904</v>
      </c>
      <c r="F212" s="696" t="s">
        <v>1876</v>
      </c>
      <c r="G212" s="696" t="s">
        <v>1920</v>
      </c>
      <c r="H212" s="696" t="s">
        <v>843</v>
      </c>
      <c r="I212" s="696" t="s">
        <v>851</v>
      </c>
      <c r="J212" s="696" t="s">
        <v>852</v>
      </c>
      <c r="K212" s="696" t="s">
        <v>853</v>
      </c>
      <c r="L212" s="699">
        <v>937.93</v>
      </c>
      <c r="M212" s="699">
        <v>3751.72</v>
      </c>
      <c r="N212" s="696">
        <v>4</v>
      </c>
      <c r="O212" s="700">
        <v>4</v>
      </c>
      <c r="P212" s="699">
        <v>937.93</v>
      </c>
      <c r="Q212" s="701">
        <v>0.25</v>
      </c>
      <c r="R212" s="696">
        <v>1</v>
      </c>
      <c r="S212" s="701">
        <v>0.25</v>
      </c>
      <c r="T212" s="700">
        <v>1</v>
      </c>
      <c r="U212" s="702">
        <v>0.25</v>
      </c>
    </row>
    <row r="213" spans="1:21" ht="14.4" customHeight="1" x14ac:dyDescent="0.3">
      <c r="A213" s="695">
        <v>11</v>
      </c>
      <c r="B213" s="696" t="s">
        <v>555</v>
      </c>
      <c r="C213" s="696">
        <v>89301112</v>
      </c>
      <c r="D213" s="697" t="s">
        <v>3032</v>
      </c>
      <c r="E213" s="698" t="s">
        <v>1884</v>
      </c>
      <c r="F213" s="696" t="s">
        <v>1876</v>
      </c>
      <c r="G213" s="696" t="s">
        <v>2061</v>
      </c>
      <c r="H213" s="696" t="s">
        <v>556</v>
      </c>
      <c r="I213" s="696" t="s">
        <v>2062</v>
      </c>
      <c r="J213" s="696" t="s">
        <v>2063</v>
      </c>
      <c r="K213" s="696" t="s">
        <v>2064</v>
      </c>
      <c r="L213" s="699">
        <v>35.409999999999997</v>
      </c>
      <c r="M213" s="699">
        <v>35.409999999999997</v>
      </c>
      <c r="N213" s="696">
        <v>1</v>
      </c>
      <c r="O213" s="700">
        <v>0.5</v>
      </c>
      <c r="P213" s="699">
        <v>35.409999999999997</v>
      </c>
      <c r="Q213" s="701">
        <v>1</v>
      </c>
      <c r="R213" s="696">
        <v>1</v>
      </c>
      <c r="S213" s="701">
        <v>1</v>
      </c>
      <c r="T213" s="700">
        <v>0.5</v>
      </c>
      <c r="U213" s="702">
        <v>1</v>
      </c>
    </row>
    <row r="214" spans="1:21" ht="14.4" customHeight="1" x14ac:dyDescent="0.3">
      <c r="A214" s="695">
        <v>11</v>
      </c>
      <c r="B214" s="696" t="s">
        <v>555</v>
      </c>
      <c r="C214" s="696">
        <v>89301112</v>
      </c>
      <c r="D214" s="697" t="s">
        <v>3032</v>
      </c>
      <c r="E214" s="698" t="s">
        <v>1884</v>
      </c>
      <c r="F214" s="696" t="s">
        <v>1876</v>
      </c>
      <c r="G214" s="696" t="s">
        <v>2061</v>
      </c>
      <c r="H214" s="696" t="s">
        <v>556</v>
      </c>
      <c r="I214" s="696" t="s">
        <v>2065</v>
      </c>
      <c r="J214" s="696" t="s">
        <v>2063</v>
      </c>
      <c r="K214" s="696" t="s">
        <v>2066</v>
      </c>
      <c r="L214" s="699">
        <v>106.23</v>
      </c>
      <c r="M214" s="699">
        <v>106.23</v>
      </c>
      <c r="N214" s="696">
        <v>1</v>
      </c>
      <c r="O214" s="700">
        <v>1</v>
      </c>
      <c r="P214" s="699">
        <v>106.23</v>
      </c>
      <c r="Q214" s="701">
        <v>1</v>
      </c>
      <c r="R214" s="696">
        <v>1</v>
      </c>
      <c r="S214" s="701">
        <v>1</v>
      </c>
      <c r="T214" s="700">
        <v>1</v>
      </c>
      <c r="U214" s="702">
        <v>1</v>
      </c>
    </row>
    <row r="215" spans="1:21" ht="14.4" customHeight="1" x14ac:dyDescent="0.3">
      <c r="A215" s="695">
        <v>11</v>
      </c>
      <c r="B215" s="696" t="s">
        <v>555</v>
      </c>
      <c r="C215" s="696">
        <v>89301112</v>
      </c>
      <c r="D215" s="697" t="s">
        <v>3032</v>
      </c>
      <c r="E215" s="698" t="s">
        <v>1884</v>
      </c>
      <c r="F215" s="696" t="s">
        <v>1876</v>
      </c>
      <c r="G215" s="696" t="s">
        <v>1906</v>
      </c>
      <c r="H215" s="696" t="s">
        <v>843</v>
      </c>
      <c r="I215" s="696" t="s">
        <v>951</v>
      </c>
      <c r="J215" s="696" t="s">
        <v>1785</v>
      </c>
      <c r="K215" s="696" t="s">
        <v>1786</v>
      </c>
      <c r="L215" s="699">
        <v>333.31</v>
      </c>
      <c r="M215" s="699">
        <v>999.93000000000006</v>
      </c>
      <c r="N215" s="696">
        <v>3</v>
      </c>
      <c r="O215" s="700">
        <v>2.5</v>
      </c>
      <c r="P215" s="699">
        <v>333.31</v>
      </c>
      <c r="Q215" s="701">
        <v>0.33333333333333331</v>
      </c>
      <c r="R215" s="696">
        <v>1</v>
      </c>
      <c r="S215" s="701">
        <v>0.33333333333333331</v>
      </c>
      <c r="T215" s="700">
        <v>1</v>
      </c>
      <c r="U215" s="702">
        <v>0.4</v>
      </c>
    </row>
    <row r="216" spans="1:21" ht="14.4" customHeight="1" x14ac:dyDescent="0.3">
      <c r="A216" s="695">
        <v>11</v>
      </c>
      <c r="B216" s="696" t="s">
        <v>555</v>
      </c>
      <c r="C216" s="696">
        <v>89301112</v>
      </c>
      <c r="D216" s="697" t="s">
        <v>3032</v>
      </c>
      <c r="E216" s="698" t="s">
        <v>1884</v>
      </c>
      <c r="F216" s="696" t="s">
        <v>1876</v>
      </c>
      <c r="G216" s="696" t="s">
        <v>1907</v>
      </c>
      <c r="H216" s="696" t="s">
        <v>843</v>
      </c>
      <c r="I216" s="696" t="s">
        <v>959</v>
      </c>
      <c r="J216" s="696" t="s">
        <v>960</v>
      </c>
      <c r="K216" s="696" t="s">
        <v>1792</v>
      </c>
      <c r="L216" s="699">
        <v>184.22</v>
      </c>
      <c r="M216" s="699">
        <v>368.44</v>
      </c>
      <c r="N216" s="696">
        <v>2</v>
      </c>
      <c r="O216" s="700">
        <v>0.5</v>
      </c>
      <c r="P216" s="699">
        <v>368.44</v>
      </c>
      <c r="Q216" s="701">
        <v>1</v>
      </c>
      <c r="R216" s="696">
        <v>2</v>
      </c>
      <c r="S216" s="701">
        <v>1</v>
      </c>
      <c r="T216" s="700">
        <v>0.5</v>
      </c>
      <c r="U216" s="702">
        <v>1</v>
      </c>
    </row>
    <row r="217" spans="1:21" ht="14.4" customHeight="1" x14ac:dyDescent="0.3">
      <c r="A217" s="695">
        <v>11</v>
      </c>
      <c r="B217" s="696" t="s">
        <v>555</v>
      </c>
      <c r="C217" s="696">
        <v>89301112</v>
      </c>
      <c r="D217" s="697" t="s">
        <v>3032</v>
      </c>
      <c r="E217" s="698" t="s">
        <v>1884</v>
      </c>
      <c r="F217" s="696" t="s">
        <v>1876</v>
      </c>
      <c r="G217" s="696" t="s">
        <v>2023</v>
      </c>
      <c r="H217" s="696" t="s">
        <v>556</v>
      </c>
      <c r="I217" s="696" t="s">
        <v>776</v>
      </c>
      <c r="J217" s="696" t="s">
        <v>777</v>
      </c>
      <c r="K217" s="696" t="s">
        <v>778</v>
      </c>
      <c r="L217" s="699">
        <v>84.78</v>
      </c>
      <c r="M217" s="699">
        <v>932.57999999999993</v>
      </c>
      <c r="N217" s="696">
        <v>11</v>
      </c>
      <c r="O217" s="700">
        <v>11</v>
      </c>
      <c r="P217" s="699">
        <v>508.67999999999995</v>
      </c>
      <c r="Q217" s="701">
        <v>0.54545454545454541</v>
      </c>
      <c r="R217" s="696">
        <v>6</v>
      </c>
      <c r="S217" s="701">
        <v>0.54545454545454541</v>
      </c>
      <c r="T217" s="700">
        <v>6</v>
      </c>
      <c r="U217" s="702">
        <v>0.54545454545454541</v>
      </c>
    </row>
    <row r="218" spans="1:21" ht="14.4" customHeight="1" x14ac:dyDescent="0.3">
      <c r="A218" s="695">
        <v>11</v>
      </c>
      <c r="B218" s="696" t="s">
        <v>555</v>
      </c>
      <c r="C218" s="696">
        <v>89301112</v>
      </c>
      <c r="D218" s="697" t="s">
        <v>3032</v>
      </c>
      <c r="E218" s="698" t="s">
        <v>1884</v>
      </c>
      <c r="F218" s="696" t="s">
        <v>1876</v>
      </c>
      <c r="G218" s="696" t="s">
        <v>2023</v>
      </c>
      <c r="H218" s="696" t="s">
        <v>556</v>
      </c>
      <c r="I218" s="696" t="s">
        <v>2067</v>
      </c>
      <c r="J218" s="696" t="s">
        <v>1572</v>
      </c>
      <c r="K218" s="696" t="s">
        <v>2068</v>
      </c>
      <c r="L218" s="699">
        <v>0</v>
      </c>
      <c r="M218" s="699">
        <v>0</v>
      </c>
      <c r="N218" s="696">
        <v>1</v>
      </c>
      <c r="O218" s="700">
        <v>0.5</v>
      </c>
      <c r="P218" s="699">
        <v>0</v>
      </c>
      <c r="Q218" s="701"/>
      <c r="R218" s="696">
        <v>1</v>
      </c>
      <c r="S218" s="701">
        <v>1</v>
      </c>
      <c r="T218" s="700">
        <v>0.5</v>
      </c>
      <c r="U218" s="702">
        <v>1</v>
      </c>
    </row>
    <row r="219" spans="1:21" ht="14.4" customHeight="1" x14ac:dyDescent="0.3">
      <c r="A219" s="695">
        <v>11</v>
      </c>
      <c r="B219" s="696" t="s">
        <v>555</v>
      </c>
      <c r="C219" s="696">
        <v>89301112</v>
      </c>
      <c r="D219" s="697" t="s">
        <v>3032</v>
      </c>
      <c r="E219" s="698" t="s">
        <v>1884</v>
      </c>
      <c r="F219" s="696" t="s">
        <v>1876</v>
      </c>
      <c r="G219" s="696" t="s">
        <v>2069</v>
      </c>
      <c r="H219" s="696" t="s">
        <v>556</v>
      </c>
      <c r="I219" s="696" t="s">
        <v>2070</v>
      </c>
      <c r="J219" s="696" t="s">
        <v>2071</v>
      </c>
      <c r="K219" s="696" t="s">
        <v>2072</v>
      </c>
      <c r="L219" s="699">
        <v>128.9</v>
      </c>
      <c r="M219" s="699">
        <v>128.9</v>
      </c>
      <c r="N219" s="696">
        <v>1</v>
      </c>
      <c r="O219" s="700">
        <v>0.5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11</v>
      </c>
      <c r="B220" s="696" t="s">
        <v>555</v>
      </c>
      <c r="C220" s="696">
        <v>89301112</v>
      </c>
      <c r="D220" s="697" t="s">
        <v>3032</v>
      </c>
      <c r="E220" s="698" t="s">
        <v>1884</v>
      </c>
      <c r="F220" s="696" t="s">
        <v>1876</v>
      </c>
      <c r="G220" s="696" t="s">
        <v>2073</v>
      </c>
      <c r="H220" s="696" t="s">
        <v>556</v>
      </c>
      <c r="I220" s="696" t="s">
        <v>2074</v>
      </c>
      <c r="J220" s="696" t="s">
        <v>2075</v>
      </c>
      <c r="K220" s="696" t="s">
        <v>2076</v>
      </c>
      <c r="L220" s="699">
        <v>111.31</v>
      </c>
      <c r="M220" s="699">
        <v>667.86</v>
      </c>
      <c r="N220" s="696">
        <v>6</v>
      </c>
      <c r="O220" s="700">
        <v>1</v>
      </c>
      <c r="P220" s="699"/>
      <c r="Q220" s="701">
        <v>0</v>
      </c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11</v>
      </c>
      <c r="B221" s="696" t="s">
        <v>555</v>
      </c>
      <c r="C221" s="696">
        <v>89301112</v>
      </c>
      <c r="D221" s="697" t="s">
        <v>3032</v>
      </c>
      <c r="E221" s="698" t="s">
        <v>1884</v>
      </c>
      <c r="F221" s="696" t="s">
        <v>1876</v>
      </c>
      <c r="G221" s="696" t="s">
        <v>2077</v>
      </c>
      <c r="H221" s="696" t="s">
        <v>556</v>
      </c>
      <c r="I221" s="696" t="s">
        <v>2078</v>
      </c>
      <c r="J221" s="696" t="s">
        <v>2079</v>
      </c>
      <c r="K221" s="696" t="s">
        <v>2080</v>
      </c>
      <c r="L221" s="699">
        <v>0</v>
      </c>
      <c r="M221" s="699">
        <v>0</v>
      </c>
      <c r="N221" s="696">
        <v>2</v>
      </c>
      <c r="O221" s="700">
        <v>1.5</v>
      </c>
      <c r="P221" s="699">
        <v>0</v>
      </c>
      <c r="Q221" s="701"/>
      <c r="R221" s="696">
        <v>1</v>
      </c>
      <c r="S221" s="701">
        <v>0.5</v>
      </c>
      <c r="T221" s="700">
        <v>1</v>
      </c>
      <c r="U221" s="702">
        <v>0.66666666666666663</v>
      </c>
    </row>
    <row r="222" spans="1:21" ht="14.4" customHeight="1" x14ac:dyDescent="0.3">
      <c r="A222" s="695">
        <v>11</v>
      </c>
      <c r="B222" s="696" t="s">
        <v>555</v>
      </c>
      <c r="C222" s="696">
        <v>89301112</v>
      </c>
      <c r="D222" s="697" t="s">
        <v>3032</v>
      </c>
      <c r="E222" s="698" t="s">
        <v>1884</v>
      </c>
      <c r="F222" s="696" t="s">
        <v>1876</v>
      </c>
      <c r="G222" s="696" t="s">
        <v>2077</v>
      </c>
      <c r="H222" s="696" t="s">
        <v>556</v>
      </c>
      <c r="I222" s="696" t="s">
        <v>2081</v>
      </c>
      <c r="J222" s="696" t="s">
        <v>2079</v>
      </c>
      <c r="K222" s="696" t="s">
        <v>2082</v>
      </c>
      <c r="L222" s="699">
        <v>0</v>
      </c>
      <c r="M222" s="699">
        <v>0</v>
      </c>
      <c r="N222" s="696">
        <v>2</v>
      </c>
      <c r="O222" s="700">
        <v>1.5</v>
      </c>
      <c r="P222" s="699">
        <v>0</v>
      </c>
      <c r="Q222" s="701"/>
      <c r="R222" s="696">
        <v>1</v>
      </c>
      <c r="S222" s="701">
        <v>0.5</v>
      </c>
      <c r="T222" s="700">
        <v>1</v>
      </c>
      <c r="U222" s="702">
        <v>0.66666666666666663</v>
      </c>
    </row>
    <row r="223" spans="1:21" ht="14.4" customHeight="1" x14ac:dyDescent="0.3">
      <c r="A223" s="695">
        <v>11</v>
      </c>
      <c r="B223" s="696" t="s">
        <v>555</v>
      </c>
      <c r="C223" s="696">
        <v>89301112</v>
      </c>
      <c r="D223" s="697" t="s">
        <v>3032</v>
      </c>
      <c r="E223" s="698" t="s">
        <v>1884</v>
      </c>
      <c r="F223" s="696" t="s">
        <v>1876</v>
      </c>
      <c r="G223" s="696" t="s">
        <v>1915</v>
      </c>
      <c r="H223" s="696" t="s">
        <v>556</v>
      </c>
      <c r="I223" s="696" t="s">
        <v>726</v>
      </c>
      <c r="J223" s="696" t="s">
        <v>727</v>
      </c>
      <c r="K223" s="696" t="s">
        <v>1916</v>
      </c>
      <c r="L223" s="699">
        <v>0</v>
      </c>
      <c r="M223" s="699">
        <v>0</v>
      </c>
      <c r="N223" s="696">
        <v>3</v>
      </c>
      <c r="O223" s="700">
        <v>0.5</v>
      </c>
      <c r="P223" s="699"/>
      <c r="Q223" s="701"/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11</v>
      </c>
      <c r="B224" s="696" t="s">
        <v>555</v>
      </c>
      <c r="C224" s="696">
        <v>89301112</v>
      </c>
      <c r="D224" s="697" t="s">
        <v>3032</v>
      </c>
      <c r="E224" s="698" t="s">
        <v>1884</v>
      </c>
      <c r="F224" s="696" t="s">
        <v>1876</v>
      </c>
      <c r="G224" s="696" t="s">
        <v>1915</v>
      </c>
      <c r="H224" s="696" t="s">
        <v>556</v>
      </c>
      <c r="I224" s="696" t="s">
        <v>1917</v>
      </c>
      <c r="J224" s="696" t="s">
        <v>727</v>
      </c>
      <c r="K224" s="696" t="s">
        <v>1918</v>
      </c>
      <c r="L224" s="699">
        <v>0</v>
      </c>
      <c r="M224" s="699">
        <v>0</v>
      </c>
      <c r="N224" s="696">
        <v>1</v>
      </c>
      <c r="O224" s="700">
        <v>0.5</v>
      </c>
      <c r="P224" s="699">
        <v>0</v>
      </c>
      <c r="Q224" s="701"/>
      <c r="R224" s="696">
        <v>1</v>
      </c>
      <c r="S224" s="701">
        <v>1</v>
      </c>
      <c r="T224" s="700">
        <v>0.5</v>
      </c>
      <c r="U224" s="702">
        <v>1</v>
      </c>
    </row>
    <row r="225" spans="1:21" ht="14.4" customHeight="1" x14ac:dyDescent="0.3">
      <c r="A225" s="695">
        <v>11</v>
      </c>
      <c r="B225" s="696" t="s">
        <v>555</v>
      </c>
      <c r="C225" s="696">
        <v>89301112</v>
      </c>
      <c r="D225" s="697" t="s">
        <v>3032</v>
      </c>
      <c r="E225" s="698" t="s">
        <v>1884</v>
      </c>
      <c r="F225" s="696" t="s">
        <v>1876</v>
      </c>
      <c r="G225" s="696" t="s">
        <v>1976</v>
      </c>
      <c r="H225" s="696" t="s">
        <v>843</v>
      </c>
      <c r="I225" s="696" t="s">
        <v>1977</v>
      </c>
      <c r="J225" s="696" t="s">
        <v>1978</v>
      </c>
      <c r="K225" s="696" t="s">
        <v>1979</v>
      </c>
      <c r="L225" s="699">
        <v>116.8</v>
      </c>
      <c r="M225" s="699">
        <v>233.6</v>
      </c>
      <c r="N225" s="696">
        <v>2</v>
      </c>
      <c r="O225" s="700">
        <v>0.5</v>
      </c>
      <c r="P225" s="699"/>
      <c r="Q225" s="701">
        <v>0</v>
      </c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11</v>
      </c>
      <c r="B226" s="696" t="s">
        <v>555</v>
      </c>
      <c r="C226" s="696">
        <v>89301112</v>
      </c>
      <c r="D226" s="697" t="s">
        <v>3032</v>
      </c>
      <c r="E226" s="698" t="s">
        <v>1884</v>
      </c>
      <c r="F226" s="696" t="s">
        <v>1876</v>
      </c>
      <c r="G226" s="696" t="s">
        <v>2083</v>
      </c>
      <c r="H226" s="696" t="s">
        <v>556</v>
      </c>
      <c r="I226" s="696" t="s">
        <v>2084</v>
      </c>
      <c r="J226" s="696" t="s">
        <v>2085</v>
      </c>
      <c r="K226" s="696" t="s">
        <v>2086</v>
      </c>
      <c r="L226" s="699">
        <v>1857.44</v>
      </c>
      <c r="M226" s="699">
        <v>1857.44</v>
      </c>
      <c r="N226" s="696">
        <v>1</v>
      </c>
      <c r="O226" s="700">
        <v>1</v>
      </c>
      <c r="P226" s="699"/>
      <c r="Q226" s="701">
        <v>0</v>
      </c>
      <c r="R226" s="696"/>
      <c r="S226" s="701">
        <v>0</v>
      </c>
      <c r="T226" s="700"/>
      <c r="U226" s="702">
        <v>0</v>
      </c>
    </row>
    <row r="227" spans="1:21" ht="14.4" customHeight="1" x14ac:dyDescent="0.3">
      <c r="A227" s="695">
        <v>11</v>
      </c>
      <c r="B227" s="696" t="s">
        <v>555</v>
      </c>
      <c r="C227" s="696">
        <v>89301112</v>
      </c>
      <c r="D227" s="697" t="s">
        <v>3032</v>
      </c>
      <c r="E227" s="698" t="s">
        <v>1884</v>
      </c>
      <c r="F227" s="696" t="s">
        <v>1876</v>
      </c>
      <c r="G227" s="696" t="s">
        <v>1920</v>
      </c>
      <c r="H227" s="696" t="s">
        <v>843</v>
      </c>
      <c r="I227" s="696" t="s">
        <v>851</v>
      </c>
      <c r="J227" s="696" t="s">
        <v>852</v>
      </c>
      <c r="K227" s="696" t="s">
        <v>853</v>
      </c>
      <c r="L227" s="699">
        <v>937.93</v>
      </c>
      <c r="M227" s="699">
        <v>15006.880000000001</v>
      </c>
      <c r="N227" s="696">
        <v>16</v>
      </c>
      <c r="O227" s="700">
        <v>6</v>
      </c>
      <c r="P227" s="699">
        <v>15006.880000000001</v>
      </c>
      <c r="Q227" s="701">
        <v>1</v>
      </c>
      <c r="R227" s="696">
        <v>16</v>
      </c>
      <c r="S227" s="701">
        <v>1</v>
      </c>
      <c r="T227" s="700">
        <v>6</v>
      </c>
      <c r="U227" s="702">
        <v>1</v>
      </c>
    </row>
    <row r="228" spans="1:21" ht="14.4" customHeight="1" x14ac:dyDescent="0.3">
      <c r="A228" s="695">
        <v>11</v>
      </c>
      <c r="B228" s="696" t="s">
        <v>555</v>
      </c>
      <c r="C228" s="696">
        <v>89301112</v>
      </c>
      <c r="D228" s="697" t="s">
        <v>3032</v>
      </c>
      <c r="E228" s="698" t="s">
        <v>1884</v>
      </c>
      <c r="F228" s="696" t="s">
        <v>1876</v>
      </c>
      <c r="G228" s="696" t="s">
        <v>1921</v>
      </c>
      <c r="H228" s="696" t="s">
        <v>843</v>
      </c>
      <c r="I228" s="696" t="s">
        <v>909</v>
      </c>
      <c r="J228" s="696" t="s">
        <v>586</v>
      </c>
      <c r="K228" s="696" t="s">
        <v>1800</v>
      </c>
      <c r="L228" s="699">
        <v>48.31</v>
      </c>
      <c r="M228" s="699">
        <v>48.31</v>
      </c>
      <c r="N228" s="696">
        <v>1</v>
      </c>
      <c r="O228" s="700">
        <v>1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11</v>
      </c>
      <c r="B229" s="696" t="s">
        <v>555</v>
      </c>
      <c r="C229" s="696">
        <v>89301112</v>
      </c>
      <c r="D229" s="697" t="s">
        <v>3032</v>
      </c>
      <c r="E229" s="698" t="s">
        <v>1884</v>
      </c>
      <c r="F229" s="696" t="s">
        <v>1876</v>
      </c>
      <c r="G229" s="696" t="s">
        <v>1921</v>
      </c>
      <c r="H229" s="696" t="s">
        <v>843</v>
      </c>
      <c r="I229" s="696" t="s">
        <v>845</v>
      </c>
      <c r="J229" s="696" t="s">
        <v>586</v>
      </c>
      <c r="K229" s="696" t="s">
        <v>587</v>
      </c>
      <c r="L229" s="699">
        <v>96.63</v>
      </c>
      <c r="M229" s="699">
        <v>2319.1200000000008</v>
      </c>
      <c r="N229" s="696">
        <v>24</v>
      </c>
      <c r="O229" s="700">
        <v>23</v>
      </c>
      <c r="P229" s="699">
        <v>483.15</v>
      </c>
      <c r="Q229" s="701">
        <v>0.20833333333333326</v>
      </c>
      <c r="R229" s="696">
        <v>5</v>
      </c>
      <c r="S229" s="701">
        <v>0.20833333333333334</v>
      </c>
      <c r="T229" s="700">
        <v>5</v>
      </c>
      <c r="U229" s="702">
        <v>0.21739130434782608</v>
      </c>
    </row>
    <row r="230" spans="1:21" ht="14.4" customHeight="1" x14ac:dyDescent="0.3">
      <c r="A230" s="695">
        <v>11</v>
      </c>
      <c r="B230" s="696" t="s">
        <v>555</v>
      </c>
      <c r="C230" s="696">
        <v>89301112</v>
      </c>
      <c r="D230" s="697" t="s">
        <v>3032</v>
      </c>
      <c r="E230" s="698" t="s">
        <v>1884</v>
      </c>
      <c r="F230" s="696" t="s">
        <v>1876</v>
      </c>
      <c r="G230" s="696" t="s">
        <v>1921</v>
      </c>
      <c r="H230" s="696" t="s">
        <v>556</v>
      </c>
      <c r="I230" s="696" t="s">
        <v>1968</v>
      </c>
      <c r="J230" s="696" t="s">
        <v>586</v>
      </c>
      <c r="K230" s="696" t="s">
        <v>1969</v>
      </c>
      <c r="L230" s="699">
        <v>96.63</v>
      </c>
      <c r="M230" s="699">
        <v>96.63</v>
      </c>
      <c r="N230" s="696">
        <v>1</v>
      </c>
      <c r="O230" s="700">
        <v>0.5</v>
      </c>
      <c r="P230" s="699"/>
      <c r="Q230" s="701">
        <v>0</v>
      </c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11</v>
      </c>
      <c r="B231" s="696" t="s">
        <v>555</v>
      </c>
      <c r="C231" s="696">
        <v>89301112</v>
      </c>
      <c r="D231" s="697" t="s">
        <v>3032</v>
      </c>
      <c r="E231" s="698" t="s">
        <v>1884</v>
      </c>
      <c r="F231" s="696" t="s">
        <v>1876</v>
      </c>
      <c r="G231" s="696" t="s">
        <v>2087</v>
      </c>
      <c r="H231" s="696" t="s">
        <v>556</v>
      </c>
      <c r="I231" s="696" t="s">
        <v>622</v>
      </c>
      <c r="J231" s="696" t="s">
        <v>2088</v>
      </c>
      <c r="K231" s="696" t="s">
        <v>2089</v>
      </c>
      <c r="L231" s="699">
        <v>0</v>
      </c>
      <c r="M231" s="699">
        <v>0</v>
      </c>
      <c r="N231" s="696">
        <v>1</v>
      </c>
      <c r="O231" s="700">
        <v>1</v>
      </c>
      <c r="P231" s="699"/>
      <c r="Q231" s="701"/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11</v>
      </c>
      <c r="B232" s="696" t="s">
        <v>555</v>
      </c>
      <c r="C232" s="696">
        <v>89301112</v>
      </c>
      <c r="D232" s="697" t="s">
        <v>3032</v>
      </c>
      <c r="E232" s="698" t="s">
        <v>1884</v>
      </c>
      <c r="F232" s="696" t="s">
        <v>1876</v>
      </c>
      <c r="G232" s="696" t="s">
        <v>1930</v>
      </c>
      <c r="H232" s="696" t="s">
        <v>556</v>
      </c>
      <c r="I232" s="696" t="s">
        <v>660</v>
      </c>
      <c r="J232" s="696" t="s">
        <v>1931</v>
      </c>
      <c r="K232" s="696" t="s">
        <v>1932</v>
      </c>
      <c r="L232" s="699">
        <v>0</v>
      </c>
      <c r="M232" s="699">
        <v>0</v>
      </c>
      <c r="N232" s="696">
        <v>1</v>
      </c>
      <c r="O232" s="700">
        <v>1</v>
      </c>
      <c r="P232" s="699"/>
      <c r="Q232" s="701"/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11</v>
      </c>
      <c r="B233" s="696" t="s">
        <v>555</v>
      </c>
      <c r="C233" s="696">
        <v>89301112</v>
      </c>
      <c r="D233" s="697" t="s">
        <v>3032</v>
      </c>
      <c r="E233" s="698" t="s">
        <v>1884</v>
      </c>
      <c r="F233" s="696" t="s">
        <v>1876</v>
      </c>
      <c r="G233" s="696" t="s">
        <v>1960</v>
      </c>
      <c r="H233" s="696" t="s">
        <v>843</v>
      </c>
      <c r="I233" s="696" t="s">
        <v>1305</v>
      </c>
      <c r="J233" s="696" t="s">
        <v>871</v>
      </c>
      <c r="K233" s="696" t="s">
        <v>1846</v>
      </c>
      <c r="L233" s="699">
        <v>163.72999999999999</v>
      </c>
      <c r="M233" s="699">
        <v>327.45999999999998</v>
      </c>
      <c r="N233" s="696">
        <v>2</v>
      </c>
      <c r="O233" s="700">
        <v>1</v>
      </c>
      <c r="P233" s="699">
        <v>327.45999999999998</v>
      </c>
      <c r="Q233" s="701">
        <v>1</v>
      </c>
      <c r="R233" s="696">
        <v>2</v>
      </c>
      <c r="S233" s="701">
        <v>1</v>
      </c>
      <c r="T233" s="700">
        <v>1</v>
      </c>
      <c r="U233" s="702">
        <v>1</v>
      </c>
    </row>
    <row r="234" spans="1:21" ht="14.4" customHeight="1" x14ac:dyDescent="0.3">
      <c r="A234" s="695">
        <v>11</v>
      </c>
      <c r="B234" s="696" t="s">
        <v>555</v>
      </c>
      <c r="C234" s="696">
        <v>89301112</v>
      </c>
      <c r="D234" s="697" t="s">
        <v>3032</v>
      </c>
      <c r="E234" s="698" t="s">
        <v>1884</v>
      </c>
      <c r="F234" s="696" t="s">
        <v>1876</v>
      </c>
      <c r="G234" s="696" t="s">
        <v>1960</v>
      </c>
      <c r="H234" s="696" t="s">
        <v>843</v>
      </c>
      <c r="I234" s="696" t="s">
        <v>2090</v>
      </c>
      <c r="J234" s="696" t="s">
        <v>1983</v>
      </c>
      <c r="K234" s="696" t="s">
        <v>2091</v>
      </c>
      <c r="L234" s="699">
        <v>314.33999999999997</v>
      </c>
      <c r="M234" s="699">
        <v>314.33999999999997</v>
      </c>
      <c r="N234" s="696">
        <v>1</v>
      </c>
      <c r="O234" s="700">
        <v>1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11</v>
      </c>
      <c r="B235" s="696" t="s">
        <v>555</v>
      </c>
      <c r="C235" s="696">
        <v>89301112</v>
      </c>
      <c r="D235" s="697" t="s">
        <v>3032</v>
      </c>
      <c r="E235" s="698" t="s">
        <v>1884</v>
      </c>
      <c r="F235" s="696" t="s">
        <v>1876</v>
      </c>
      <c r="G235" s="696" t="s">
        <v>2040</v>
      </c>
      <c r="H235" s="696" t="s">
        <v>556</v>
      </c>
      <c r="I235" s="696" t="s">
        <v>2041</v>
      </c>
      <c r="J235" s="696" t="s">
        <v>2042</v>
      </c>
      <c r="K235" s="696" t="s">
        <v>753</v>
      </c>
      <c r="L235" s="699">
        <v>154.33000000000001</v>
      </c>
      <c r="M235" s="699">
        <v>154.33000000000001</v>
      </c>
      <c r="N235" s="696">
        <v>1</v>
      </c>
      <c r="O235" s="700">
        <v>0.5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11</v>
      </c>
      <c r="B236" s="696" t="s">
        <v>555</v>
      </c>
      <c r="C236" s="696">
        <v>89301112</v>
      </c>
      <c r="D236" s="697" t="s">
        <v>3032</v>
      </c>
      <c r="E236" s="698" t="s">
        <v>1884</v>
      </c>
      <c r="F236" s="696" t="s">
        <v>1877</v>
      </c>
      <c r="G236" s="696" t="s">
        <v>2092</v>
      </c>
      <c r="H236" s="696" t="s">
        <v>556</v>
      </c>
      <c r="I236" s="696" t="s">
        <v>2093</v>
      </c>
      <c r="J236" s="696" t="s">
        <v>2094</v>
      </c>
      <c r="K236" s="696" t="s">
        <v>2095</v>
      </c>
      <c r="L236" s="699">
        <v>0</v>
      </c>
      <c r="M236" s="699">
        <v>0</v>
      </c>
      <c r="N236" s="696">
        <v>19</v>
      </c>
      <c r="O236" s="700">
        <v>19</v>
      </c>
      <c r="P236" s="699"/>
      <c r="Q236" s="701"/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11</v>
      </c>
      <c r="B237" s="696" t="s">
        <v>555</v>
      </c>
      <c r="C237" s="696">
        <v>89301112</v>
      </c>
      <c r="D237" s="697" t="s">
        <v>3032</v>
      </c>
      <c r="E237" s="698" t="s">
        <v>1884</v>
      </c>
      <c r="F237" s="696" t="s">
        <v>1877</v>
      </c>
      <c r="G237" s="696" t="s">
        <v>2096</v>
      </c>
      <c r="H237" s="696" t="s">
        <v>556</v>
      </c>
      <c r="I237" s="696" t="s">
        <v>2097</v>
      </c>
      <c r="J237" s="696" t="s">
        <v>2098</v>
      </c>
      <c r="K237" s="696" t="s">
        <v>2099</v>
      </c>
      <c r="L237" s="699">
        <v>186.96</v>
      </c>
      <c r="M237" s="699">
        <v>560.88</v>
      </c>
      <c r="N237" s="696">
        <v>3</v>
      </c>
      <c r="O237" s="700">
        <v>3</v>
      </c>
      <c r="P237" s="699">
        <v>560.88</v>
      </c>
      <c r="Q237" s="701">
        <v>1</v>
      </c>
      <c r="R237" s="696">
        <v>3</v>
      </c>
      <c r="S237" s="701">
        <v>1</v>
      </c>
      <c r="T237" s="700">
        <v>3</v>
      </c>
      <c r="U237" s="702">
        <v>1</v>
      </c>
    </row>
    <row r="238" spans="1:21" ht="14.4" customHeight="1" x14ac:dyDescent="0.3">
      <c r="A238" s="695">
        <v>11</v>
      </c>
      <c r="B238" s="696" t="s">
        <v>555</v>
      </c>
      <c r="C238" s="696">
        <v>89301112</v>
      </c>
      <c r="D238" s="697" t="s">
        <v>3032</v>
      </c>
      <c r="E238" s="698" t="s">
        <v>1884</v>
      </c>
      <c r="F238" s="696" t="s">
        <v>1877</v>
      </c>
      <c r="G238" s="696" t="s">
        <v>2096</v>
      </c>
      <c r="H238" s="696" t="s">
        <v>556</v>
      </c>
      <c r="I238" s="696" t="s">
        <v>2100</v>
      </c>
      <c r="J238" s="696" t="s">
        <v>2101</v>
      </c>
      <c r="K238" s="696" t="s">
        <v>2102</v>
      </c>
      <c r="L238" s="699">
        <v>35.75</v>
      </c>
      <c r="M238" s="699">
        <v>214.5</v>
      </c>
      <c r="N238" s="696">
        <v>6</v>
      </c>
      <c r="O238" s="700">
        <v>5</v>
      </c>
      <c r="P238" s="699">
        <v>214.5</v>
      </c>
      <c r="Q238" s="701">
        <v>1</v>
      </c>
      <c r="R238" s="696">
        <v>6</v>
      </c>
      <c r="S238" s="701">
        <v>1</v>
      </c>
      <c r="T238" s="700">
        <v>5</v>
      </c>
      <c r="U238" s="702">
        <v>1</v>
      </c>
    </row>
    <row r="239" spans="1:21" ht="14.4" customHeight="1" x14ac:dyDescent="0.3">
      <c r="A239" s="695">
        <v>11</v>
      </c>
      <c r="B239" s="696" t="s">
        <v>555</v>
      </c>
      <c r="C239" s="696">
        <v>89301112</v>
      </c>
      <c r="D239" s="697" t="s">
        <v>3032</v>
      </c>
      <c r="E239" s="698" t="s">
        <v>1884</v>
      </c>
      <c r="F239" s="696" t="s">
        <v>1877</v>
      </c>
      <c r="G239" s="696" t="s">
        <v>1933</v>
      </c>
      <c r="H239" s="696" t="s">
        <v>556</v>
      </c>
      <c r="I239" s="696" t="s">
        <v>1934</v>
      </c>
      <c r="J239" s="696" t="s">
        <v>1935</v>
      </c>
      <c r="K239" s="696" t="s">
        <v>1936</v>
      </c>
      <c r="L239" s="699">
        <v>200</v>
      </c>
      <c r="M239" s="699">
        <v>1600</v>
      </c>
      <c r="N239" s="696">
        <v>8</v>
      </c>
      <c r="O239" s="700">
        <v>4</v>
      </c>
      <c r="P239" s="699">
        <v>800</v>
      </c>
      <c r="Q239" s="701">
        <v>0.5</v>
      </c>
      <c r="R239" s="696">
        <v>4</v>
      </c>
      <c r="S239" s="701">
        <v>0.5</v>
      </c>
      <c r="T239" s="700">
        <v>2</v>
      </c>
      <c r="U239" s="702">
        <v>0.5</v>
      </c>
    </row>
    <row r="240" spans="1:21" ht="14.4" customHeight="1" x14ac:dyDescent="0.3">
      <c r="A240" s="695">
        <v>11</v>
      </c>
      <c r="B240" s="696" t="s">
        <v>555</v>
      </c>
      <c r="C240" s="696">
        <v>89301112</v>
      </c>
      <c r="D240" s="697" t="s">
        <v>3032</v>
      </c>
      <c r="E240" s="698" t="s">
        <v>1884</v>
      </c>
      <c r="F240" s="696" t="s">
        <v>1877</v>
      </c>
      <c r="G240" s="696" t="s">
        <v>1933</v>
      </c>
      <c r="H240" s="696" t="s">
        <v>556</v>
      </c>
      <c r="I240" s="696" t="s">
        <v>1937</v>
      </c>
      <c r="J240" s="696" t="s">
        <v>1938</v>
      </c>
      <c r="K240" s="696" t="s">
        <v>1939</v>
      </c>
      <c r="L240" s="699">
        <v>278.75</v>
      </c>
      <c r="M240" s="699">
        <v>11150</v>
      </c>
      <c r="N240" s="696">
        <v>40</v>
      </c>
      <c r="O240" s="700">
        <v>20</v>
      </c>
      <c r="P240" s="699">
        <v>10592.5</v>
      </c>
      <c r="Q240" s="701">
        <v>0.95</v>
      </c>
      <c r="R240" s="696">
        <v>38</v>
      </c>
      <c r="S240" s="701">
        <v>0.95</v>
      </c>
      <c r="T240" s="700">
        <v>19</v>
      </c>
      <c r="U240" s="702">
        <v>0.95</v>
      </c>
    </row>
    <row r="241" spans="1:21" ht="14.4" customHeight="1" x14ac:dyDescent="0.3">
      <c r="A241" s="695">
        <v>11</v>
      </c>
      <c r="B241" s="696" t="s">
        <v>555</v>
      </c>
      <c r="C241" s="696">
        <v>89301112</v>
      </c>
      <c r="D241" s="697" t="s">
        <v>3032</v>
      </c>
      <c r="E241" s="698" t="s">
        <v>1884</v>
      </c>
      <c r="F241" s="696" t="s">
        <v>1877</v>
      </c>
      <c r="G241" s="696" t="s">
        <v>2103</v>
      </c>
      <c r="H241" s="696" t="s">
        <v>556</v>
      </c>
      <c r="I241" s="696" t="s">
        <v>2104</v>
      </c>
      <c r="J241" s="696" t="s">
        <v>2105</v>
      </c>
      <c r="K241" s="696" t="s">
        <v>2106</v>
      </c>
      <c r="L241" s="699">
        <v>1659.44</v>
      </c>
      <c r="M241" s="699">
        <v>8297.2000000000007</v>
      </c>
      <c r="N241" s="696">
        <v>5</v>
      </c>
      <c r="O241" s="700">
        <v>5</v>
      </c>
      <c r="P241" s="699">
        <v>8297.2000000000007</v>
      </c>
      <c r="Q241" s="701">
        <v>1</v>
      </c>
      <c r="R241" s="696">
        <v>5</v>
      </c>
      <c r="S241" s="701">
        <v>1</v>
      </c>
      <c r="T241" s="700">
        <v>5</v>
      </c>
      <c r="U241" s="702">
        <v>1</v>
      </c>
    </row>
    <row r="242" spans="1:21" ht="14.4" customHeight="1" x14ac:dyDescent="0.3">
      <c r="A242" s="695">
        <v>11</v>
      </c>
      <c r="B242" s="696" t="s">
        <v>555</v>
      </c>
      <c r="C242" s="696">
        <v>89301112</v>
      </c>
      <c r="D242" s="697" t="s">
        <v>3032</v>
      </c>
      <c r="E242" s="698" t="s">
        <v>1884</v>
      </c>
      <c r="F242" s="696" t="s">
        <v>1877</v>
      </c>
      <c r="G242" s="696" t="s">
        <v>2103</v>
      </c>
      <c r="H242" s="696" t="s">
        <v>556</v>
      </c>
      <c r="I242" s="696" t="s">
        <v>2107</v>
      </c>
      <c r="J242" s="696" t="s">
        <v>2108</v>
      </c>
      <c r="K242" s="696" t="s">
        <v>2109</v>
      </c>
      <c r="L242" s="699">
        <v>553.15</v>
      </c>
      <c r="M242" s="699">
        <v>1659.4499999999998</v>
      </c>
      <c r="N242" s="696">
        <v>3</v>
      </c>
      <c r="O242" s="700">
        <v>1</v>
      </c>
      <c r="P242" s="699">
        <v>1659.4499999999998</v>
      </c>
      <c r="Q242" s="701">
        <v>1</v>
      </c>
      <c r="R242" s="696">
        <v>3</v>
      </c>
      <c r="S242" s="701">
        <v>1</v>
      </c>
      <c r="T242" s="700">
        <v>1</v>
      </c>
      <c r="U242" s="702">
        <v>1</v>
      </c>
    </row>
    <row r="243" spans="1:21" ht="14.4" customHeight="1" x14ac:dyDescent="0.3">
      <c r="A243" s="695">
        <v>11</v>
      </c>
      <c r="B243" s="696" t="s">
        <v>555</v>
      </c>
      <c r="C243" s="696">
        <v>89301112</v>
      </c>
      <c r="D243" s="697" t="s">
        <v>3032</v>
      </c>
      <c r="E243" s="698" t="s">
        <v>1884</v>
      </c>
      <c r="F243" s="696" t="s">
        <v>1877</v>
      </c>
      <c r="G243" s="696" t="s">
        <v>1940</v>
      </c>
      <c r="H243" s="696" t="s">
        <v>556</v>
      </c>
      <c r="I243" s="696" t="s">
        <v>2009</v>
      </c>
      <c r="J243" s="696" t="s">
        <v>2010</v>
      </c>
      <c r="K243" s="696" t="s">
        <v>2011</v>
      </c>
      <c r="L243" s="699">
        <v>245.43</v>
      </c>
      <c r="M243" s="699">
        <v>245.43</v>
      </c>
      <c r="N243" s="696">
        <v>1</v>
      </c>
      <c r="O243" s="700">
        <v>1</v>
      </c>
      <c r="P243" s="699">
        <v>245.43</v>
      </c>
      <c r="Q243" s="701">
        <v>1</v>
      </c>
      <c r="R243" s="696">
        <v>1</v>
      </c>
      <c r="S243" s="701">
        <v>1</v>
      </c>
      <c r="T243" s="700">
        <v>1</v>
      </c>
      <c r="U243" s="702">
        <v>1</v>
      </c>
    </row>
    <row r="244" spans="1:21" ht="14.4" customHeight="1" x14ac:dyDescent="0.3">
      <c r="A244" s="695">
        <v>11</v>
      </c>
      <c r="B244" s="696" t="s">
        <v>555</v>
      </c>
      <c r="C244" s="696">
        <v>89301112</v>
      </c>
      <c r="D244" s="697" t="s">
        <v>3032</v>
      </c>
      <c r="E244" s="698" t="s">
        <v>1884</v>
      </c>
      <c r="F244" s="696" t="s">
        <v>1877</v>
      </c>
      <c r="G244" s="696" t="s">
        <v>1940</v>
      </c>
      <c r="H244" s="696" t="s">
        <v>556</v>
      </c>
      <c r="I244" s="696" t="s">
        <v>2110</v>
      </c>
      <c r="J244" s="696" t="s">
        <v>2111</v>
      </c>
      <c r="K244" s="696" t="s">
        <v>2112</v>
      </c>
      <c r="L244" s="699">
        <v>179.2</v>
      </c>
      <c r="M244" s="699">
        <v>179.2</v>
      </c>
      <c r="N244" s="696">
        <v>1</v>
      </c>
      <c r="O244" s="700">
        <v>1</v>
      </c>
      <c r="P244" s="699">
        <v>179.2</v>
      </c>
      <c r="Q244" s="701">
        <v>1</v>
      </c>
      <c r="R244" s="696">
        <v>1</v>
      </c>
      <c r="S244" s="701">
        <v>1</v>
      </c>
      <c r="T244" s="700">
        <v>1</v>
      </c>
      <c r="U244" s="702">
        <v>1</v>
      </c>
    </row>
    <row r="245" spans="1:21" ht="14.4" customHeight="1" x14ac:dyDescent="0.3">
      <c r="A245" s="695">
        <v>11</v>
      </c>
      <c r="B245" s="696" t="s">
        <v>555</v>
      </c>
      <c r="C245" s="696">
        <v>89301112</v>
      </c>
      <c r="D245" s="697" t="s">
        <v>3032</v>
      </c>
      <c r="E245" s="698" t="s">
        <v>1884</v>
      </c>
      <c r="F245" s="696" t="s">
        <v>1877</v>
      </c>
      <c r="G245" s="696" t="s">
        <v>1940</v>
      </c>
      <c r="H245" s="696" t="s">
        <v>556</v>
      </c>
      <c r="I245" s="696" t="s">
        <v>1944</v>
      </c>
      <c r="J245" s="696" t="s">
        <v>1945</v>
      </c>
      <c r="K245" s="696" t="s">
        <v>1946</v>
      </c>
      <c r="L245" s="699">
        <v>1000</v>
      </c>
      <c r="M245" s="699">
        <v>1000</v>
      </c>
      <c r="N245" s="696">
        <v>1</v>
      </c>
      <c r="O245" s="700">
        <v>1</v>
      </c>
      <c r="P245" s="699">
        <v>1000</v>
      </c>
      <c r="Q245" s="701">
        <v>1</v>
      </c>
      <c r="R245" s="696">
        <v>1</v>
      </c>
      <c r="S245" s="701">
        <v>1</v>
      </c>
      <c r="T245" s="700">
        <v>1</v>
      </c>
      <c r="U245" s="702">
        <v>1</v>
      </c>
    </row>
    <row r="246" spans="1:21" ht="14.4" customHeight="1" x14ac:dyDescent="0.3">
      <c r="A246" s="695">
        <v>11</v>
      </c>
      <c r="B246" s="696" t="s">
        <v>555</v>
      </c>
      <c r="C246" s="696">
        <v>89301112</v>
      </c>
      <c r="D246" s="697" t="s">
        <v>3032</v>
      </c>
      <c r="E246" s="698" t="s">
        <v>1884</v>
      </c>
      <c r="F246" s="696" t="s">
        <v>1877</v>
      </c>
      <c r="G246" s="696" t="s">
        <v>1940</v>
      </c>
      <c r="H246" s="696" t="s">
        <v>556</v>
      </c>
      <c r="I246" s="696" t="s">
        <v>1964</v>
      </c>
      <c r="J246" s="696" t="s">
        <v>1965</v>
      </c>
      <c r="K246" s="696" t="s">
        <v>1966</v>
      </c>
      <c r="L246" s="699">
        <v>350</v>
      </c>
      <c r="M246" s="699">
        <v>350</v>
      </c>
      <c r="N246" s="696">
        <v>1</v>
      </c>
      <c r="O246" s="700">
        <v>1</v>
      </c>
      <c r="P246" s="699">
        <v>350</v>
      </c>
      <c r="Q246" s="701">
        <v>1</v>
      </c>
      <c r="R246" s="696">
        <v>1</v>
      </c>
      <c r="S246" s="701">
        <v>1</v>
      </c>
      <c r="T246" s="700">
        <v>1</v>
      </c>
      <c r="U246" s="702">
        <v>1</v>
      </c>
    </row>
    <row r="247" spans="1:21" ht="14.4" customHeight="1" x14ac:dyDescent="0.3">
      <c r="A247" s="695">
        <v>11</v>
      </c>
      <c r="B247" s="696" t="s">
        <v>555</v>
      </c>
      <c r="C247" s="696">
        <v>89301112</v>
      </c>
      <c r="D247" s="697" t="s">
        <v>3032</v>
      </c>
      <c r="E247" s="698" t="s">
        <v>1884</v>
      </c>
      <c r="F247" s="696" t="s">
        <v>1877</v>
      </c>
      <c r="G247" s="696" t="s">
        <v>1940</v>
      </c>
      <c r="H247" s="696" t="s">
        <v>556</v>
      </c>
      <c r="I247" s="696" t="s">
        <v>2006</v>
      </c>
      <c r="J247" s="696" t="s">
        <v>2007</v>
      </c>
      <c r="K247" s="696" t="s">
        <v>2008</v>
      </c>
      <c r="L247" s="699">
        <v>270</v>
      </c>
      <c r="M247" s="699">
        <v>270</v>
      </c>
      <c r="N247" s="696">
        <v>1</v>
      </c>
      <c r="O247" s="700">
        <v>1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11</v>
      </c>
      <c r="B248" s="696" t="s">
        <v>555</v>
      </c>
      <c r="C248" s="696">
        <v>89301112</v>
      </c>
      <c r="D248" s="697" t="s">
        <v>3032</v>
      </c>
      <c r="E248" s="698" t="s">
        <v>1884</v>
      </c>
      <c r="F248" s="696" t="s">
        <v>1877</v>
      </c>
      <c r="G248" s="696" t="s">
        <v>1940</v>
      </c>
      <c r="H248" s="696" t="s">
        <v>556</v>
      </c>
      <c r="I248" s="696" t="s">
        <v>2113</v>
      </c>
      <c r="J248" s="696" t="s">
        <v>2114</v>
      </c>
      <c r="K248" s="696" t="s">
        <v>2115</v>
      </c>
      <c r="L248" s="699">
        <v>350</v>
      </c>
      <c r="M248" s="699">
        <v>350</v>
      </c>
      <c r="N248" s="696">
        <v>1</v>
      </c>
      <c r="O248" s="700">
        <v>1</v>
      </c>
      <c r="P248" s="699">
        <v>350</v>
      </c>
      <c r="Q248" s="701">
        <v>1</v>
      </c>
      <c r="R248" s="696">
        <v>1</v>
      </c>
      <c r="S248" s="701">
        <v>1</v>
      </c>
      <c r="T248" s="700">
        <v>1</v>
      </c>
      <c r="U248" s="702">
        <v>1</v>
      </c>
    </row>
    <row r="249" spans="1:21" ht="14.4" customHeight="1" x14ac:dyDescent="0.3">
      <c r="A249" s="695">
        <v>11</v>
      </c>
      <c r="B249" s="696" t="s">
        <v>555</v>
      </c>
      <c r="C249" s="696">
        <v>89301112</v>
      </c>
      <c r="D249" s="697" t="s">
        <v>3032</v>
      </c>
      <c r="E249" s="698" t="s">
        <v>1884</v>
      </c>
      <c r="F249" s="696" t="s">
        <v>1877</v>
      </c>
      <c r="G249" s="696" t="s">
        <v>1940</v>
      </c>
      <c r="H249" s="696" t="s">
        <v>556</v>
      </c>
      <c r="I249" s="696" t="s">
        <v>2116</v>
      </c>
      <c r="J249" s="696" t="s">
        <v>2117</v>
      </c>
      <c r="K249" s="696" t="s">
        <v>2118</v>
      </c>
      <c r="L249" s="699">
        <v>969.57</v>
      </c>
      <c r="M249" s="699">
        <v>969.57</v>
      </c>
      <c r="N249" s="696">
        <v>1</v>
      </c>
      <c r="O249" s="700">
        <v>1</v>
      </c>
      <c r="P249" s="699">
        <v>969.57</v>
      </c>
      <c r="Q249" s="701">
        <v>1</v>
      </c>
      <c r="R249" s="696">
        <v>1</v>
      </c>
      <c r="S249" s="701">
        <v>1</v>
      </c>
      <c r="T249" s="700">
        <v>1</v>
      </c>
      <c r="U249" s="702">
        <v>1</v>
      </c>
    </row>
    <row r="250" spans="1:21" ht="14.4" customHeight="1" x14ac:dyDescent="0.3">
      <c r="A250" s="695">
        <v>11</v>
      </c>
      <c r="B250" s="696" t="s">
        <v>555</v>
      </c>
      <c r="C250" s="696">
        <v>89301112</v>
      </c>
      <c r="D250" s="697" t="s">
        <v>3032</v>
      </c>
      <c r="E250" s="698" t="s">
        <v>1884</v>
      </c>
      <c r="F250" s="696" t="s">
        <v>1877</v>
      </c>
      <c r="G250" s="696" t="s">
        <v>1940</v>
      </c>
      <c r="H250" s="696" t="s">
        <v>556</v>
      </c>
      <c r="I250" s="696" t="s">
        <v>2119</v>
      </c>
      <c r="J250" s="696" t="s">
        <v>2120</v>
      </c>
      <c r="K250" s="696" t="s">
        <v>2121</v>
      </c>
      <c r="L250" s="699">
        <v>1545.22</v>
      </c>
      <c r="M250" s="699">
        <v>1545.22</v>
      </c>
      <c r="N250" s="696">
        <v>1</v>
      </c>
      <c r="O250" s="700">
        <v>1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11</v>
      </c>
      <c r="B251" s="696" t="s">
        <v>555</v>
      </c>
      <c r="C251" s="696">
        <v>89301112</v>
      </c>
      <c r="D251" s="697" t="s">
        <v>3032</v>
      </c>
      <c r="E251" s="698" t="s">
        <v>1884</v>
      </c>
      <c r="F251" s="696" t="s">
        <v>1877</v>
      </c>
      <c r="G251" s="696" t="s">
        <v>1940</v>
      </c>
      <c r="H251" s="696" t="s">
        <v>556</v>
      </c>
      <c r="I251" s="696" t="s">
        <v>1953</v>
      </c>
      <c r="J251" s="696" t="s">
        <v>1954</v>
      </c>
      <c r="K251" s="696" t="s">
        <v>1955</v>
      </c>
      <c r="L251" s="699">
        <v>971.25</v>
      </c>
      <c r="M251" s="699">
        <v>3885</v>
      </c>
      <c r="N251" s="696">
        <v>4</v>
      </c>
      <c r="O251" s="700">
        <v>4</v>
      </c>
      <c r="P251" s="699">
        <v>2913.75</v>
      </c>
      <c r="Q251" s="701">
        <v>0.75</v>
      </c>
      <c r="R251" s="696">
        <v>3</v>
      </c>
      <c r="S251" s="701">
        <v>0.75</v>
      </c>
      <c r="T251" s="700">
        <v>3</v>
      </c>
      <c r="U251" s="702">
        <v>0.75</v>
      </c>
    </row>
    <row r="252" spans="1:21" ht="14.4" customHeight="1" x14ac:dyDescent="0.3">
      <c r="A252" s="695">
        <v>11</v>
      </c>
      <c r="B252" s="696" t="s">
        <v>555</v>
      </c>
      <c r="C252" s="696">
        <v>89301112</v>
      </c>
      <c r="D252" s="697" t="s">
        <v>3032</v>
      </c>
      <c r="E252" s="698" t="s">
        <v>1884</v>
      </c>
      <c r="F252" s="696" t="s">
        <v>1877</v>
      </c>
      <c r="G252" s="696" t="s">
        <v>1940</v>
      </c>
      <c r="H252" s="696" t="s">
        <v>556</v>
      </c>
      <c r="I252" s="696" t="s">
        <v>2122</v>
      </c>
      <c r="J252" s="696" t="s">
        <v>2123</v>
      </c>
      <c r="K252" s="696"/>
      <c r="L252" s="699">
        <v>600</v>
      </c>
      <c r="M252" s="699">
        <v>1800</v>
      </c>
      <c r="N252" s="696">
        <v>3</v>
      </c>
      <c r="O252" s="700">
        <v>3</v>
      </c>
      <c r="P252" s="699">
        <v>1800</v>
      </c>
      <c r="Q252" s="701">
        <v>1</v>
      </c>
      <c r="R252" s="696">
        <v>3</v>
      </c>
      <c r="S252" s="701">
        <v>1</v>
      </c>
      <c r="T252" s="700">
        <v>3</v>
      </c>
      <c r="U252" s="702">
        <v>1</v>
      </c>
    </row>
    <row r="253" spans="1:21" ht="14.4" customHeight="1" x14ac:dyDescent="0.3">
      <c r="A253" s="695">
        <v>11</v>
      </c>
      <c r="B253" s="696" t="s">
        <v>555</v>
      </c>
      <c r="C253" s="696">
        <v>89301112</v>
      </c>
      <c r="D253" s="697" t="s">
        <v>3032</v>
      </c>
      <c r="E253" s="698" t="s">
        <v>1884</v>
      </c>
      <c r="F253" s="696" t="s">
        <v>1877</v>
      </c>
      <c r="G253" s="696" t="s">
        <v>1940</v>
      </c>
      <c r="H253" s="696" t="s">
        <v>556</v>
      </c>
      <c r="I253" s="696" t="s">
        <v>2124</v>
      </c>
      <c r="J253" s="696" t="s">
        <v>2125</v>
      </c>
      <c r="K253" s="696" t="s">
        <v>2126</v>
      </c>
      <c r="L253" s="699">
        <v>1600</v>
      </c>
      <c r="M253" s="699">
        <v>4800</v>
      </c>
      <c r="N253" s="696">
        <v>3</v>
      </c>
      <c r="O253" s="700">
        <v>3</v>
      </c>
      <c r="P253" s="699">
        <v>4800</v>
      </c>
      <c r="Q253" s="701">
        <v>1</v>
      </c>
      <c r="R253" s="696">
        <v>3</v>
      </c>
      <c r="S253" s="701">
        <v>1</v>
      </c>
      <c r="T253" s="700">
        <v>3</v>
      </c>
      <c r="U253" s="702">
        <v>1</v>
      </c>
    </row>
    <row r="254" spans="1:21" ht="14.4" customHeight="1" x14ac:dyDescent="0.3">
      <c r="A254" s="695">
        <v>11</v>
      </c>
      <c r="B254" s="696" t="s">
        <v>555</v>
      </c>
      <c r="C254" s="696">
        <v>89301112</v>
      </c>
      <c r="D254" s="697" t="s">
        <v>3032</v>
      </c>
      <c r="E254" s="698" t="s">
        <v>1884</v>
      </c>
      <c r="F254" s="696" t="s">
        <v>1877</v>
      </c>
      <c r="G254" s="696" t="s">
        <v>1940</v>
      </c>
      <c r="H254" s="696" t="s">
        <v>556</v>
      </c>
      <c r="I254" s="696" t="s">
        <v>2127</v>
      </c>
      <c r="J254" s="696" t="s">
        <v>2128</v>
      </c>
      <c r="K254" s="696" t="s">
        <v>2129</v>
      </c>
      <c r="L254" s="699">
        <v>600</v>
      </c>
      <c r="M254" s="699">
        <v>600</v>
      </c>
      <c r="N254" s="696">
        <v>1</v>
      </c>
      <c r="O254" s="700">
        <v>1</v>
      </c>
      <c r="P254" s="699">
        <v>600</v>
      </c>
      <c r="Q254" s="701">
        <v>1</v>
      </c>
      <c r="R254" s="696">
        <v>1</v>
      </c>
      <c r="S254" s="701">
        <v>1</v>
      </c>
      <c r="T254" s="700">
        <v>1</v>
      </c>
      <c r="U254" s="702">
        <v>1</v>
      </c>
    </row>
    <row r="255" spans="1:21" ht="14.4" customHeight="1" x14ac:dyDescent="0.3">
      <c r="A255" s="695">
        <v>11</v>
      </c>
      <c r="B255" s="696" t="s">
        <v>555</v>
      </c>
      <c r="C255" s="696">
        <v>89301112</v>
      </c>
      <c r="D255" s="697" t="s">
        <v>3032</v>
      </c>
      <c r="E255" s="698" t="s">
        <v>1884</v>
      </c>
      <c r="F255" s="696" t="s">
        <v>1877</v>
      </c>
      <c r="G255" s="696" t="s">
        <v>1940</v>
      </c>
      <c r="H255" s="696" t="s">
        <v>556</v>
      </c>
      <c r="I255" s="696" t="s">
        <v>2130</v>
      </c>
      <c r="J255" s="696" t="s">
        <v>2131</v>
      </c>
      <c r="K255" s="696" t="s">
        <v>2132</v>
      </c>
      <c r="L255" s="699">
        <v>1000</v>
      </c>
      <c r="M255" s="699">
        <v>1000</v>
      </c>
      <c r="N255" s="696">
        <v>1</v>
      </c>
      <c r="O255" s="700">
        <v>1</v>
      </c>
      <c r="P255" s="699">
        <v>1000</v>
      </c>
      <c r="Q255" s="701">
        <v>1</v>
      </c>
      <c r="R255" s="696">
        <v>1</v>
      </c>
      <c r="S255" s="701">
        <v>1</v>
      </c>
      <c r="T255" s="700">
        <v>1</v>
      </c>
      <c r="U255" s="702">
        <v>1</v>
      </c>
    </row>
    <row r="256" spans="1:21" ht="14.4" customHeight="1" x14ac:dyDescent="0.3">
      <c r="A256" s="695">
        <v>11</v>
      </c>
      <c r="B256" s="696" t="s">
        <v>555</v>
      </c>
      <c r="C256" s="696">
        <v>89301112</v>
      </c>
      <c r="D256" s="697" t="s">
        <v>3032</v>
      </c>
      <c r="E256" s="698" t="s">
        <v>1885</v>
      </c>
      <c r="F256" s="696" t="s">
        <v>1876</v>
      </c>
      <c r="G256" s="696" t="s">
        <v>2061</v>
      </c>
      <c r="H256" s="696" t="s">
        <v>556</v>
      </c>
      <c r="I256" s="696" t="s">
        <v>2065</v>
      </c>
      <c r="J256" s="696" t="s">
        <v>2063</v>
      </c>
      <c r="K256" s="696" t="s">
        <v>2066</v>
      </c>
      <c r="L256" s="699">
        <v>106.23</v>
      </c>
      <c r="M256" s="699">
        <v>106.23</v>
      </c>
      <c r="N256" s="696">
        <v>1</v>
      </c>
      <c r="O256" s="700">
        <v>1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11</v>
      </c>
      <c r="B257" s="696" t="s">
        <v>555</v>
      </c>
      <c r="C257" s="696">
        <v>89301112</v>
      </c>
      <c r="D257" s="697" t="s">
        <v>3032</v>
      </c>
      <c r="E257" s="698" t="s">
        <v>1885</v>
      </c>
      <c r="F257" s="696" t="s">
        <v>1876</v>
      </c>
      <c r="G257" s="696" t="s">
        <v>1906</v>
      </c>
      <c r="H257" s="696" t="s">
        <v>843</v>
      </c>
      <c r="I257" s="696" t="s">
        <v>951</v>
      </c>
      <c r="J257" s="696" t="s">
        <v>1785</v>
      </c>
      <c r="K257" s="696" t="s">
        <v>1786</v>
      </c>
      <c r="L257" s="699">
        <v>156.86000000000001</v>
      </c>
      <c r="M257" s="699">
        <v>156.86000000000001</v>
      </c>
      <c r="N257" s="696">
        <v>1</v>
      </c>
      <c r="O257" s="700">
        <v>1</v>
      </c>
      <c r="P257" s="699">
        <v>156.86000000000001</v>
      </c>
      <c r="Q257" s="701">
        <v>1</v>
      </c>
      <c r="R257" s="696">
        <v>1</v>
      </c>
      <c r="S257" s="701">
        <v>1</v>
      </c>
      <c r="T257" s="700">
        <v>1</v>
      </c>
      <c r="U257" s="702">
        <v>1</v>
      </c>
    </row>
    <row r="258" spans="1:21" ht="14.4" customHeight="1" x14ac:dyDescent="0.3">
      <c r="A258" s="695">
        <v>11</v>
      </c>
      <c r="B258" s="696" t="s">
        <v>555</v>
      </c>
      <c r="C258" s="696">
        <v>89301112</v>
      </c>
      <c r="D258" s="697" t="s">
        <v>3032</v>
      </c>
      <c r="E258" s="698" t="s">
        <v>1885</v>
      </c>
      <c r="F258" s="696" t="s">
        <v>1876</v>
      </c>
      <c r="G258" s="696" t="s">
        <v>2133</v>
      </c>
      <c r="H258" s="696" t="s">
        <v>556</v>
      </c>
      <c r="I258" s="696" t="s">
        <v>2134</v>
      </c>
      <c r="J258" s="696" t="s">
        <v>2135</v>
      </c>
      <c r="K258" s="696" t="s">
        <v>2136</v>
      </c>
      <c r="L258" s="699">
        <v>83.48</v>
      </c>
      <c r="M258" s="699">
        <v>166.96</v>
      </c>
      <c r="N258" s="696">
        <v>2</v>
      </c>
      <c r="O258" s="700">
        <v>1</v>
      </c>
      <c r="P258" s="699"/>
      <c r="Q258" s="701">
        <v>0</v>
      </c>
      <c r="R258" s="696"/>
      <c r="S258" s="701">
        <v>0</v>
      </c>
      <c r="T258" s="700"/>
      <c r="U258" s="702">
        <v>0</v>
      </c>
    </row>
    <row r="259" spans="1:21" ht="14.4" customHeight="1" x14ac:dyDescent="0.3">
      <c r="A259" s="695">
        <v>11</v>
      </c>
      <c r="B259" s="696" t="s">
        <v>555</v>
      </c>
      <c r="C259" s="696">
        <v>89301112</v>
      </c>
      <c r="D259" s="697" t="s">
        <v>3032</v>
      </c>
      <c r="E259" s="698" t="s">
        <v>1885</v>
      </c>
      <c r="F259" s="696" t="s">
        <v>1876</v>
      </c>
      <c r="G259" s="696" t="s">
        <v>2023</v>
      </c>
      <c r="H259" s="696" t="s">
        <v>556</v>
      </c>
      <c r="I259" s="696" t="s">
        <v>776</v>
      </c>
      <c r="J259" s="696" t="s">
        <v>777</v>
      </c>
      <c r="K259" s="696" t="s">
        <v>778</v>
      </c>
      <c r="L259" s="699">
        <v>84.78</v>
      </c>
      <c r="M259" s="699">
        <v>2204.2799999999997</v>
      </c>
      <c r="N259" s="696">
        <v>26</v>
      </c>
      <c r="O259" s="700">
        <v>15</v>
      </c>
      <c r="P259" s="699">
        <v>763.02</v>
      </c>
      <c r="Q259" s="701">
        <v>0.3461538461538462</v>
      </c>
      <c r="R259" s="696">
        <v>9</v>
      </c>
      <c r="S259" s="701">
        <v>0.34615384615384615</v>
      </c>
      <c r="T259" s="700">
        <v>4.5</v>
      </c>
      <c r="U259" s="702">
        <v>0.3</v>
      </c>
    </row>
    <row r="260" spans="1:21" ht="14.4" customHeight="1" x14ac:dyDescent="0.3">
      <c r="A260" s="695">
        <v>11</v>
      </c>
      <c r="B260" s="696" t="s">
        <v>555</v>
      </c>
      <c r="C260" s="696">
        <v>89301112</v>
      </c>
      <c r="D260" s="697" t="s">
        <v>3032</v>
      </c>
      <c r="E260" s="698" t="s">
        <v>1885</v>
      </c>
      <c r="F260" s="696" t="s">
        <v>1876</v>
      </c>
      <c r="G260" s="696" t="s">
        <v>2023</v>
      </c>
      <c r="H260" s="696" t="s">
        <v>556</v>
      </c>
      <c r="I260" s="696" t="s">
        <v>2137</v>
      </c>
      <c r="J260" s="696" t="s">
        <v>2138</v>
      </c>
      <c r="K260" s="696" t="s">
        <v>2139</v>
      </c>
      <c r="L260" s="699">
        <v>354.98</v>
      </c>
      <c r="M260" s="699">
        <v>354.98</v>
      </c>
      <c r="N260" s="696">
        <v>1</v>
      </c>
      <c r="O260" s="700">
        <v>1</v>
      </c>
      <c r="P260" s="699"/>
      <c r="Q260" s="701">
        <v>0</v>
      </c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11</v>
      </c>
      <c r="B261" s="696" t="s">
        <v>555</v>
      </c>
      <c r="C261" s="696">
        <v>89301112</v>
      </c>
      <c r="D261" s="697" t="s">
        <v>3032</v>
      </c>
      <c r="E261" s="698" t="s">
        <v>1885</v>
      </c>
      <c r="F261" s="696" t="s">
        <v>1876</v>
      </c>
      <c r="G261" s="696" t="s">
        <v>2023</v>
      </c>
      <c r="H261" s="696" t="s">
        <v>556</v>
      </c>
      <c r="I261" s="696" t="s">
        <v>2140</v>
      </c>
      <c r="J261" s="696" t="s">
        <v>2141</v>
      </c>
      <c r="K261" s="696" t="s">
        <v>2142</v>
      </c>
      <c r="L261" s="699">
        <v>0</v>
      </c>
      <c r="M261" s="699">
        <v>0</v>
      </c>
      <c r="N261" s="696">
        <v>1</v>
      </c>
      <c r="O261" s="700">
        <v>1</v>
      </c>
      <c r="P261" s="699"/>
      <c r="Q261" s="701"/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11</v>
      </c>
      <c r="B262" s="696" t="s">
        <v>555</v>
      </c>
      <c r="C262" s="696">
        <v>89301112</v>
      </c>
      <c r="D262" s="697" t="s">
        <v>3032</v>
      </c>
      <c r="E262" s="698" t="s">
        <v>1885</v>
      </c>
      <c r="F262" s="696" t="s">
        <v>1876</v>
      </c>
      <c r="G262" s="696" t="s">
        <v>2023</v>
      </c>
      <c r="H262" s="696" t="s">
        <v>556</v>
      </c>
      <c r="I262" s="696" t="s">
        <v>2143</v>
      </c>
      <c r="J262" s="696" t="s">
        <v>2144</v>
      </c>
      <c r="K262" s="696" t="s">
        <v>2145</v>
      </c>
      <c r="L262" s="699">
        <v>113.04</v>
      </c>
      <c r="M262" s="699">
        <v>339.12</v>
      </c>
      <c r="N262" s="696">
        <v>3</v>
      </c>
      <c r="O262" s="700">
        <v>1</v>
      </c>
      <c r="P262" s="699"/>
      <c r="Q262" s="701">
        <v>0</v>
      </c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11</v>
      </c>
      <c r="B263" s="696" t="s">
        <v>555</v>
      </c>
      <c r="C263" s="696">
        <v>89301112</v>
      </c>
      <c r="D263" s="697" t="s">
        <v>3032</v>
      </c>
      <c r="E263" s="698" t="s">
        <v>1885</v>
      </c>
      <c r="F263" s="696" t="s">
        <v>1876</v>
      </c>
      <c r="G263" s="696" t="s">
        <v>2023</v>
      </c>
      <c r="H263" s="696" t="s">
        <v>556</v>
      </c>
      <c r="I263" s="696" t="s">
        <v>2146</v>
      </c>
      <c r="J263" s="696" t="s">
        <v>2144</v>
      </c>
      <c r="K263" s="696" t="s">
        <v>2147</v>
      </c>
      <c r="L263" s="699">
        <v>0</v>
      </c>
      <c r="M263" s="699">
        <v>0</v>
      </c>
      <c r="N263" s="696">
        <v>1</v>
      </c>
      <c r="O263" s="700">
        <v>1</v>
      </c>
      <c r="P263" s="699"/>
      <c r="Q263" s="701"/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11</v>
      </c>
      <c r="B264" s="696" t="s">
        <v>555</v>
      </c>
      <c r="C264" s="696">
        <v>89301112</v>
      </c>
      <c r="D264" s="697" t="s">
        <v>3032</v>
      </c>
      <c r="E264" s="698" t="s">
        <v>1885</v>
      </c>
      <c r="F264" s="696" t="s">
        <v>1876</v>
      </c>
      <c r="G264" s="696" t="s">
        <v>1967</v>
      </c>
      <c r="H264" s="696" t="s">
        <v>556</v>
      </c>
      <c r="I264" s="696" t="s">
        <v>2148</v>
      </c>
      <c r="J264" s="696" t="s">
        <v>634</v>
      </c>
      <c r="K264" s="696" t="s">
        <v>2005</v>
      </c>
      <c r="L264" s="699">
        <v>57.65</v>
      </c>
      <c r="M264" s="699">
        <v>57.65</v>
      </c>
      <c r="N264" s="696">
        <v>1</v>
      </c>
      <c r="O264" s="700">
        <v>1</v>
      </c>
      <c r="P264" s="699">
        <v>57.65</v>
      </c>
      <c r="Q264" s="701">
        <v>1</v>
      </c>
      <c r="R264" s="696">
        <v>1</v>
      </c>
      <c r="S264" s="701">
        <v>1</v>
      </c>
      <c r="T264" s="700">
        <v>1</v>
      </c>
      <c r="U264" s="702">
        <v>1</v>
      </c>
    </row>
    <row r="265" spans="1:21" ht="14.4" customHeight="1" x14ac:dyDescent="0.3">
      <c r="A265" s="695">
        <v>11</v>
      </c>
      <c r="B265" s="696" t="s">
        <v>555</v>
      </c>
      <c r="C265" s="696">
        <v>89301112</v>
      </c>
      <c r="D265" s="697" t="s">
        <v>3032</v>
      </c>
      <c r="E265" s="698" t="s">
        <v>1885</v>
      </c>
      <c r="F265" s="696" t="s">
        <v>1876</v>
      </c>
      <c r="G265" s="696" t="s">
        <v>1967</v>
      </c>
      <c r="H265" s="696" t="s">
        <v>556</v>
      </c>
      <c r="I265" s="696" t="s">
        <v>2149</v>
      </c>
      <c r="J265" s="696" t="s">
        <v>634</v>
      </c>
      <c r="K265" s="696" t="s">
        <v>1854</v>
      </c>
      <c r="L265" s="699">
        <v>115.3</v>
      </c>
      <c r="M265" s="699">
        <v>1037.7</v>
      </c>
      <c r="N265" s="696">
        <v>9</v>
      </c>
      <c r="O265" s="700">
        <v>5</v>
      </c>
      <c r="P265" s="699"/>
      <c r="Q265" s="701">
        <v>0</v>
      </c>
      <c r="R265" s="696"/>
      <c r="S265" s="701">
        <v>0</v>
      </c>
      <c r="T265" s="700"/>
      <c r="U265" s="702">
        <v>0</v>
      </c>
    </row>
    <row r="266" spans="1:21" ht="14.4" customHeight="1" x14ac:dyDescent="0.3">
      <c r="A266" s="695">
        <v>11</v>
      </c>
      <c r="B266" s="696" t="s">
        <v>555</v>
      </c>
      <c r="C266" s="696">
        <v>89301112</v>
      </c>
      <c r="D266" s="697" t="s">
        <v>3032</v>
      </c>
      <c r="E266" s="698" t="s">
        <v>1885</v>
      </c>
      <c r="F266" s="696" t="s">
        <v>1876</v>
      </c>
      <c r="G266" s="696" t="s">
        <v>1967</v>
      </c>
      <c r="H266" s="696" t="s">
        <v>556</v>
      </c>
      <c r="I266" s="696" t="s">
        <v>633</v>
      </c>
      <c r="J266" s="696" t="s">
        <v>634</v>
      </c>
      <c r="K266" s="696" t="s">
        <v>1854</v>
      </c>
      <c r="L266" s="699">
        <v>115.3</v>
      </c>
      <c r="M266" s="699">
        <v>230.6</v>
      </c>
      <c r="N266" s="696">
        <v>2</v>
      </c>
      <c r="O266" s="700">
        <v>0.5</v>
      </c>
      <c r="P266" s="699"/>
      <c r="Q266" s="701">
        <v>0</v>
      </c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11</v>
      </c>
      <c r="B267" s="696" t="s">
        <v>555</v>
      </c>
      <c r="C267" s="696">
        <v>89301112</v>
      </c>
      <c r="D267" s="697" t="s">
        <v>3032</v>
      </c>
      <c r="E267" s="698" t="s">
        <v>1885</v>
      </c>
      <c r="F267" s="696" t="s">
        <v>1876</v>
      </c>
      <c r="G267" s="696" t="s">
        <v>1967</v>
      </c>
      <c r="H267" s="696" t="s">
        <v>556</v>
      </c>
      <c r="I267" s="696" t="s">
        <v>2150</v>
      </c>
      <c r="J267" s="696" t="s">
        <v>634</v>
      </c>
      <c r="K267" s="696" t="s">
        <v>1854</v>
      </c>
      <c r="L267" s="699">
        <v>115.3</v>
      </c>
      <c r="M267" s="699">
        <v>230.6</v>
      </c>
      <c r="N267" s="696">
        <v>2</v>
      </c>
      <c r="O267" s="700">
        <v>1</v>
      </c>
      <c r="P267" s="699"/>
      <c r="Q267" s="701">
        <v>0</v>
      </c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11</v>
      </c>
      <c r="B268" s="696" t="s">
        <v>555</v>
      </c>
      <c r="C268" s="696">
        <v>89301112</v>
      </c>
      <c r="D268" s="697" t="s">
        <v>3032</v>
      </c>
      <c r="E268" s="698" t="s">
        <v>1885</v>
      </c>
      <c r="F268" s="696" t="s">
        <v>1876</v>
      </c>
      <c r="G268" s="696" t="s">
        <v>1967</v>
      </c>
      <c r="H268" s="696" t="s">
        <v>556</v>
      </c>
      <c r="I268" s="696" t="s">
        <v>2151</v>
      </c>
      <c r="J268" s="696" t="s">
        <v>634</v>
      </c>
      <c r="K268" s="696" t="s">
        <v>1854</v>
      </c>
      <c r="L268" s="699">
        <v>115.3</v>
      </c>
      <c r="M268" s="699">
        <v>345.9</v>
      </c>
      <c r="N268" s="696">
        <v>3</v>
      </c>
      <c r="O268" s="700">
        <v>0.5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11</v>
      </c>
      <c r="B269" s="696" t="s">
        <v>555</v>
      </c>
      <c r="C269" s="696">
        <v>89301112</v>
      </c>
      <c r="D269" s="697" t="s">
        <v>3032</v>
      </c>
      <c r="E269" s="698" t="s">
        <v>1885</v>
      </c>
      <c r="F269" s="696" t="s">
        <v>1876</v>
      </c>
      <c r="G269" s="696" t="s">
        <v>2152</v>
      </c>
      <c r="H269" s="696" t="s">
        <v>556</v>
      </c>
      <c r="I269" s="696" t="s">
        <v>2153</v>
      </c>
      <c r="J269" s="696" t="s">
        <v>2154</v>
      </c>
      <c r="K269" s="696" t="s">
        <v>2155</v>
      </c>
      <c r="L269" s="699">
        <v>1166.48</v>
      </c>
      <c r="M269" s="699">
        <v>1166.48</v>
      </c>
      <c r="N269" s="696">
        <v>1</v>
      </c>
      <c r="O269" s="700">
        <v>0.5</v>
      </c>
      <c r="P269" s="699">
        <v>1166.48</v>
      </c>
      <c r="Q269" s="701">
        <v>1</v>
      </c>
      <c r="R269" s="696">
        <v>1</v>
      </c>
      <c r="S269" s="701">
        <v>1</v>
      </c>
      <c r="T269" s="700">
        <v>0.5</v>
      </c>
      <c r="U269" s="702">
        <v>1</v>
      </c>
    </row>
    <row r="270" spans="1:21" ht="14.4" customHeight="1" x14ac:dyDescent="0.3">
      <c r="A270" s="695">
        <v>11</v>
      </c>
      <c r="B270" s="696" t="s">
        <v>555</v>
      </c>
      <c r="C270" s="696">
        <v>89301112</v>
      </c>
      <c r="D270" s="697" t="s">
        <v>3032</v>
      </c>
      <c r="E270" s="698" t="s">
        <v>1885</v>
      </c>
      <c r="F270" s="696" t="s">
        <v>1876</v>
      </c>
      <c r="G270" s="696" t="s">
        <v>2156</v>
      </c>
      <c r="H270" s="696" t="s">
        <v>556</v>
      </c>
      <c r="I270" s="696" t="s">
        <v>1441</v>
      </c>
      <c r="J270" s="696" t="s">
        <v>1442</v>
      </c>
      <c r="K270" s="696" t="s">
        <v>2157</v>
      </c>
      <c r="L270" s="699">
        <v>163.9</v>
      </c>
      <c r="M270" s="699">
        <v>491.70000000000005</v>
      </c>
      <c r="N270" s="696">
        <v>3</v>
      </c>
      <c r="O270" s="700">
        <v>1</v>
      </c>
      <c r="P270" s="699">
        <v>491.70000000000005</v>
      </c>
      <c r="Q270" s="701">
        <v>1</v>
      </c>
      <c r="R270" s="696">
        <v>3</v>
      </c>
      <c r="S270" s="701">
        <v>1</v>
      </c>
      <c r="T270" s="700">
        <v>1</v>
      </c>
      <c r="U270" s="702">
        <v>1</v>
      </c>
    </row>
    <row r="271" spans="1:21" ht="14.4" customHeight="1" x14ac:dyDescent="0.3">
      <c r="A271" s="695">
        <v>11</v>
      </c>
      <c r="B271" s="696" t="s">
        <v>555</v>
      </c>
      <c r="C271" s="696">
        <v>89301112</v>
      </c>
      <c r="D271" s="697" t="s">
        <v>3032</v>
      </c>
      <c r="E271" s="698" t="s">
        <v>1885</v>
      </c>
      <c r="F271" s="696" t="s">
        <v>1876</v>
      </c>
      <c r="G271" s="696" t="s">
        <v>1911</v>
      </c>
      <c r="H271" s="696" t="s">
        <v>556</v>
      </c>
      <c r="I271" s="696" t="s">
        <v>1912</v>
      </c>
      <c r="J271" s="696" t="s">
        <v>1913</v>
      </c>
      <c r="K271" s="696" t="s">
        <v>1914</v>
      </c>
      <c r="L271" s="699">
        <v>33.36</v>
      </c>
      <c r="M271" s="699">
        <v>66.72</v>
      </c>
      <c r="N271" s="696">
        <v>2</v>
      </c>
      <c r="O271" s="700">
        <v>0.5</v>
      </c>
      <c r="P271" s="699">
        <v>66.72</v>
      </c>
      <c r="Q271" s="701">
        <v>1</v>
      </c>
      <c r="R271" s="696">
        <v>2</v>
      </c>
      <c r="S271" s="701">
        <v>1</v>
      </c>
      <c r="T271" s="700">
        <v>0.5</v>
      </c>
      <c r="U271" s="702">
        <v>1</v>
      </c>
    </row>
    <row r="272" spans="1:21" ht="14.4" customHeight="1" x14ac:dyDescent="0.3">
      <c r="A272" s="695">
        <v>11</v>
      </c>
      <c r="B272" s="696" t="s">
        <v>555</v>
      </c>
      <c r="C272" s="696">
        <v>89301112</v>
      </c>
      <c r="D272" s="697" t="s">
        <v>3032</v>
      </c>
      <c r="E272" s="698" t="s">
        <v>1885</v>
      </c>
      <c r="F272" s="696" t="s">
        <v>1876</v>
      </c>
      <c r="G272" s="696" t="s">
        <v>2077</v>
      </c>
      <c r="H272" s="696" t="s">
        <v>556</v>
      </c>
      <c r="I272" s="696" t="s">
        <v>2158</v>
      </c>
      <c r="J272" s="696" t="s">
        <v>2079</v>
      </c>
      <c r="K272" s="696" t="s">
        <v>2159</v>
      </c>
      <c r="L272" s="699">
        <v>166.97</v>
      </c>
      <c r="M272" s="699">
        <v>12355.779999999999</v>
      </c>
      <c r="N272" s="696">
        <v>74</v>
      </c>
      <c r="O272" s="700">
        <v>25</v>
      </c>
      <c r="P272" s="699">
        <v>3339.3999999999992</v>
      </c>
      <c r="Q272" s="701">
        <v>0.27027027027027023</v>
      </c>
      <c r="R272" s="696">
        <v>20</v>
      </c>
      <c r="S272" s="701">
        <v>0.27027027027027029</v>
      </c>
      <c r="T272" s="700">
        <v>8</v>
      </c>
      <c r="U272" s="702">
        <v>0.32</v>
      </c>
    </row>
    <row r="273" spans="1:21" ht="14.4" customHeight="1" x14ac:dyDescent="0.3">
      <c r="A273" s="695">
        <v>11</v>
      </c>
      <c r="B273" s="696" t="s">
        <v>555</v>
      </c>
      <c r="C273" s="696">
        <v>89301112</v>
      </c>
      <c r="D273" s="697" t="s">
        <v>3032</v>
      </c>
      <c r="E273" s="698" t="s">
        <v>1885</v>
      </c>
      <c r="F273" s="696" t="s">
        <v>1876</v>
      </c>
      <c r="G273" s="696" t="s">
        <v>2077</v>
      </c>
      <c r="H273" s="696" t="s">
        <v>556</v>
      </c>
      <c r="I273" s="696" t="s">
        <v>2160</v>
      </c>
      <c r="J273" s="696" t="s">
        <v>2079</v>
      </c>
      <c r="K273" s="696" t="s">
        <v>2161</v>
      </c>
      <c r="L273" s="699">
        <v>166.97</v>
      </c>
      <c r="M273" s="699">
        <v>500.90999999999997</v>
      </c>
      <c r="N273" s="696">
        <v>3</v>
      </c>
      <c r="O273" s="700">
        <v>1</v>
      </c>
      <c r="P273" s="699"/>
      <c r="Q273" s="701">
        <v>0</v>
      </c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11</v>
      </c>
      <c r="B274" s="696" t="s">
        <v>555</v>
      </c>
      <c r="C274" s="696">
        <v>89301112</v>
      </c>
      <c r="D274" s="697" t="s">
        <v>3032</v>
      </c>
      <c r="E274" s="698" t="s">
        <v>1885</v>
      </c>
      <c r="F274" s="696" t="s">
        <v>1876</v>
      </c>
      <c r="G274" s="696" t="s">
        <v>2162</v>
      </c>
      <c r="H274" s="696" t="s">
        <v>556</v>
      </c>
      <c r="I274" s="696" t="s">
        <v>1492</v>
      </c>
      <c r="J274" s="696" t="s">
        <v>1493</v>
      </c>
      <c r="K274" s="696" t="s">
        <v>2163</v>
      </c>
      <c r="L274" s="699">
        <v>63.67</v>
      </c>
      <c r="M274" s="699">
        <v>318.35000000000002</v>
      </c>
      <c r="N274" s="696">
        <v>5</v>
      </c>
      <c r="O274" s="700">
        <v>2</v>
      </c>
      <c r="P274" s="699"/>
      <c r="Q274" s="701">
        <v>0</v>
      </c>
      <c r="R274" s="696"/>
      <c r="S274" s="701">
        <v>0</v>
      </c>
      <c r="T274" s="700"/>
      <c r="U274" s="702">
        <v>0</v>
      </c>
    </row>
    <row r="275" spans="1:21" ht="14.4" customHeight="1" x14ac:dyDescent="0.3">
      <c r="A275" s="695">
        <v>11</v>
      </c>
      <c r="B275" s="696" t="s">
        <v>555</v>
      </c>
      <c r="C275" s="696">
        <v>89301112</v>
      </c>
      <c r="D275" s="697" t="s">
        <v>3032</v>
      </c>
      <c r="E275" s="698" t="s">
        <v>1885</v>
      </c>
      <c r="F275" s="696" t="s">
        <v>1876</v>
      </c>
      <c r="G275" s="696" t="s">
        <v>2164</v>
      </c>
      <c r="H275" s="696" t="s">
        <v>556</v>
      </c>
      <c r="I275" s="696" t="s">
        <v>618</v>
      </c>
      <c r="J275" s="696" t="s">
        <v>619</v>
      </c>
      <c r="K275" s="696" t="s">
        <v>2165</v>
      </c>
      <c r="L275" s="699">
        <v>26.17</v>
      </c>
      <c r="M275" s="699">
        <v>26.17</v>
      </c>
      <c r="N275" s="696">
        <v>1</v>
      </c>
      <c r="O275" s="700">
        <v>0.5</v>
      </c>
      <c r="P275" s="699">
        <v>26.17</v>
      </c>
      <c r="Q275" s="701">
        <v>1</v>
      </c>
      <c r="R275" s="696">
        <v>1</v>
      </c>
      <c r="S275" s="701">
        <v>1</v>
      </c>
      <c r="T275" s="700">
        <v>0.5</v>
      </c>
      <c r="U275" s="702">
        <v>1</v>
      </c>
    </row>
    <row r="276" spans="1:21" ht="14.4" customHeight="1" x14ac:dyDescent="0.3">
      <c r="A276" s="695">
        <v>11</v>
      </c>
      <c r="B276" s="696" t="s">
        <v>555</v>
      </c>
      <c r="C276" s="696">
        <v>89301112</v>
      </c>
      <c r="D276" s="697" t="s">
        <v>3032</v>
      </c>
      <c r="E276" s="698" t="s">
        <v>1885</v>
      </c>
      <c r="F276" s="696" t="s">
        <v>1876</v>
      </c>
      <c r="G276" s="696" t="s">
        <v>1915</v>
      </c>
      <c r="H276" s="696" t="s">
        <v>556</v>
      </c>
      <c r="I276" s="696" t="s">
        <v>1917</v>
      </c>
      <c r="J276" s="696" t="s">
        <v>727</v>
      </c>
      <c r="K276" s="696" t="s">
        <v>1918</v>
      </c>
      <c r="L276" s="699">
        <v>0</v>
      </c>
      <c r="M276" s="699">
        <v>0</v>
      </c>
      <c r="N276" s="696">
        <v>9</v>
      </c>
      <c r="O276" s="700">
        <v>2.5</v>
      </c>
      <c r="P276" s="699">
        <v>0</v>
      </c>
      <c r="Q276" s="701"/>
      <c r="R276" s="696">
        <v>7</v>
      </c>
      <c r="S276" s="701">
        <v>0.77777777777777779</v>
      </c>
      <c r="T276" s="700">
        <v>1.5</v>
      </c>
      <c r="U276" s="702">
        <v>0.6</v>
      </c>
    </row>
    <row r="277" spans="1:21" ht="14.4" customHeight="1" x14ac:dyDescent="0.3">
      <c r="A277" s="695">
        <v>11</v>
      </c>
      <c r="B277" s="696" t="s">
        <v>555</v>
      </c>
      <c r="C277" s="696">
        <v>89301112</v>
      </c>
      <c r="D277" s="697" t="s">
        <v>3032</v>
      </c>
      <c r="E277" s="698" t="s">
        <v>1885</v>
      </c>
      <c r="F277" s="696" t="s">
        <v>1876</v>
      </c>
      <c r="G277" s="696" t="s">
        <v>1915</v>
      </c>
      <c r="H277" s="696" t="s">
        <v>556</v>
      </c>
      <c r="I277" s="696" t="s">
        <v>2166</v>
      </c>
      <c r="J277" s="696" t="s">
        <v>727</v>
      </c>
      <c r="K277" s="696" t="s">
        <v>2167</v>
      </c>
      <c r="L277" s="699">
        <v>0</v>
      </c>
      <c r="M277" s="699">
        <v>0</v>
      </c>
      <c r="N277" s="696">
        <v>1</v>
      </c>
      <c r="O277" s="700">
        <v>0.5</v>
      </c>
      <c r="P277" s="699"/>
      <c r="Q277" s="701"/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11</v>
      </c>
      <c r="B278" s="696" t="s">
        <v>555</v>
      </c>
      <c r="C278" s="696">
        <v>89301112</v>
      </c>
      <c r="D278" s="697" t="s">
        <v>3032</v>
      </c>
      <c r="E278" s="698" t="s">
        <v>1885</v>
      </c>
      <c r="F278" s="696" t="s">
        <v>1876</v>
      </c>
      <c r="G278" s="696" t="s">
        <v>2168</v>
      </c>
      <c r="H278" s="696" t="s">
        <v>556</v>
      </c>
      <c r="I278" s="696" t="s">
        <v>2169</v>
      </c>
      <c r="J278" s="696" t="s">
        <v>2170</v>
      </c>
      <c r="K278" s="696" t="s">
        <v>2171</v>
      </c>
      <c r="L278" s="699">
        <v>61.29</v>
      </c>
      <c r="M278" s="699">
        <v>61.29</v>
      </c>
      <c r="N278" s="696">
        <v>1</v>
      </c>
      <c r="O278" s="700">
        <v>0.5</v>
      </c>
      <c r="P278" s="699"/>
      <c r="Q278" s="701">
        <v>0</v>
      </c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11</v>
      </c>
      <c r="B279" s="696" t="s">
        <v>555</v>
      </c>
      <c r="C279" s="696">
        <v>89301112</v>
      </c>
      <c r="D279" s="697" t="s">
        <v>3032</v>
      </c>
      <c r="E279" s="698" t="s">
        <v>1885</v>
      </c>
      <c r="F279" s="696" t="s">
        <v>1876</v>
      </c>
      <c r="G279" s="696" t="s">
        <v>2083</v>
      </c>
      <c r="H279" s="696" t="s">
        <v>556</v>
      </c>
      <c r="I279" s="696" t="s">
        <v>2084</v>
      </c>
      <c r="J279" s="696" t="s">
        <v>2085</v>
      </c>
      <c r="K279" s="696" t="s">
        <v>2086</v>
      </c>
      <c r="L279" s="699">
        <v>1857.44</v>
      </c>
      <c r="M279" s="699">
        <v>27861.600000000002</v>
      </c>
      <c r="N279" s="696">
        <v>15</v>
      </c>
      <c r="O279" s="700">
        <v>12.5</v>
      </c>
      <c r="P279" s="699">
        <v>18574.400000000001</v>
      </c>
      <c r="Q279" s="701">
        <v>0.66666666666666663</v>
      </c>
      <c r="R279" s="696">
        <v>10</v>
      </c>
      <c r="S279" s="701">
        <v>0.66666666666666663</v>
      </c>
      <c r="T279" s="700">
        <v>8.5</v>
      </c>
      <c r="U279" s="702">
        <v>0.68</v>
      </c>
    </row>
    <row r="280" spans="1:21" ht="14.4" customHeight="1" x14ac:dyDescent="0.3">
      <c r="A280" s="695">
        <v>11</v>
      </c>
      <c r="B280" s="696" t="s">
        <v>555</v>
      </c>
      <c r="C280" s="696">
        <v>89301112</v>
      </c>
      <c r="D280" s="697" t="s">
        <v>3032</v>
      </c>
      <c r="E280" s="698" t="s">
        <v>1885</v>
      </c>
      <c r="F280" s="696" t="s">
        <v>1876</v>
      </c>
      <c r="G280" s="696" t="s">
        <v>2172</v>
      </c>
      <c r="H280" s="696" t="s">
        <v>556</v>
      </c>
      <c r="I280" s="696" t="s">
        <v>2173</v>
      </c>
      <c r="J280" s="696" t="s">
        <v>2174</v>
      </c>
      <c r="K280" s="696" t="s">
        <v>2175</v>
      </c>
      <c r="L280" s="699">
        <v>37.68</v>
      </c>
      <c r="M280" s="699">
        <v>113.03999999999999</v>
      </c>
      <c r="N280" s="696">
        <v>3</v>
      </c>
      <c r="O280" s="700">
        <v>1</v>
      </c>
      <c r="P280" s="699"/>
      <c r="Q280" s="701">
        <v>0</v>
      </c>
      <c r="R280" s="696"/>
      <c r="S280" s="701">
        <v>0</v>
      </c>
      <c r="T280" s="700"/>
      <c r="U280" s="702">
        <v>0</v>
      </c>
    </row>
    <row r="281" spans="1:21" ht="14.4" customHeight="1" x14ac:dyDescent="0.3">
      <c r="A281" s="695">
        <v>11</v>
      </c>
      <c r="B281" s="696" t="s">
        <v>555</v>
      </c>
      <c r="C281" s="696">
        <v>89301112</v>
      </c>
      <c r="D281" s="697" t="s">
        <v>3032</v>
      </c>
      <c r="E281" s="698" t="s">
        <v>1885</v>
      </c>
      <c r="F281" s="696" t="s">
        <v>1876</v>
      </c>
      <c r="G281" s="696" t="s">
        <v>2176</v>
      </c>
      <c r="H281" s="696" t="s">
        <v>843</v>
      </c>
      <c r="I281" s="696" t="s">
        <v>2177</v>
      </c>
      <c r="J281" s="696" t="s">
        <v>1160</v>
      </c>
      <c r="K281" s="696" t="s">
        <v>2178</v>
      </c>
      <c r="L281" s="699">
        <v>193.26</v>
      </c>
      <c r="M281" s="699">
        <v>1159.56</v>
      </c>
      <c r="N281" s="696">
        <v>6</v>
      </c>
      <c r="O281" s="700">
        <v>4</v>
      </c>
      <c r="P281" s="699">
        <v>966.3</v>
      </c>
      <c r="Q281" s="701">
        <v>0.83333333333333337</v>
      </c>
      <c r="R281" s="696">
        <v>5</v>
      </c>
      <c r="S281" s="701">
        <v>0.83333333333333337</v>
      </c>
      <c r="T281" s="700">
        <v>3</v>
      </c>
      <c r="U281" s="702">
        <v>0.75</v>
      </c>
    </row>
    <row r="282" spans="1:21" ht="14.4" customHeight="1" x14ac:dyDescent="0.3">
      <c r="A282" s="695">
        <v>11</v>
      </c>
      <c r="B282" s="696" t="s">
        <v>555</v>
      </c>
      <c r="C282" s="696">
        <v>89301112</v>
      </c>
      <c r="D282" s="697" t="s">
        <v>3032</v>
      </c>
      <c r="E282" s="698" t="s">
        <v>1885</v>
      </c>
      <c r="F282" s="696" t="s">
        <v>1876</v>
      </c>
      <c r="G282" s="696" t="s">
        <v>2176</v>
      </c>
      <c r="H282" s="696" t="s">
        <v>843</v>
      </c>
      <c r="I282" s="696" t="s">
        <v>1159</v>
      </c>
      <c r="J282" s="696" t="s">
        <v>1160</v>
      </c>
      <c r="K282" s="696" t="s">
        <v>1829</v>
      </c>
      <c r="L282" s="699">
        <v>128.84</v>
      </c>
      <c r="M282" s="699">
        <v>128.84</v>
      </c>
      <c r="N282" s="696">
        <v>1</v>
      </c>
      <c r="O282" s="700">
        <v>1</v>
      </c>
      <c r="P282" s="699">
        <v>128.84</v>
      </c>
      <c r="Q282" s="701">
        <v>1</v>
      </c>
      <c r="R282" s="696">
        <v>1</v>
      </c>
      <c r="S282" s="701">
        <v>1</v>
      </c>
      <c r="T282" s="700">
        <v>1</v>
      </c>
      <c r="U282" s="702">
        <v>1</v>
      </c>
    </row>
    <row r="283" spans="1:21" ht="14.4" customHeight="1" x14ac:dyDescent="0.3">
      <c r="A283" s="695">
        <v>11</v>
      </c>
      <c r="B283" s="696" t="s">
        <v>555</v>
      </c>
      <c r="C283" s="696">
        <v>89301112</v>
      </c>
      <c r="D283" s="697" t="s">
        <v>3032</v>
      </c>
      <c r="E283" s="698" t="s">
        <v>1885</v>
      </c>
      <c r="F283" s="696" t="s">
        <v>1876</v>
      </c>
      <c r="G283" s="696" t="s">
        <v>1920</v>
      </c>
      <c r="H283" s="696" t="s">
        <v>843</v>
      </c>
      <c r="I283" s="696" t="s">
        <v>851</v>
      </c>
      <c r="J283" s="696" t="s">
        <v>852</v>
      </c>
      <c r="K283" s="696" t="s">
        <v>853</v>
      </c>
      <c r="L283" s="699">
        <v>937.93</v>
      </c>
      <c r="M283" s="699">
        <v>937.93</v>
      </c>
      <c r="N283" s="696">
        <v>1</v>
      </c>
      <c r="O283" s="700">
        <v>0.5</v>
      </c>
      <c r="P283" s="699">
        <v>937.93</v>
      </c>
      <c r="Q283" s="701">
        <v>1</v>
      </c>
      <c r="R283" s="696">
        <v>1</v>
      </c>
      <c r="S283" s="701">
        <v>1</v>
      </c>
      <c r="T283" s="700">
        <v>0.5</v>
      </c>
      <c r="U283" s="702">
        <v>1</v>
      </c>
    </row>
    <row r="284" spans="1:21" ht="14.4" customHeight="1" x14ac:dyDescent="0.3">
      <c r="A284" s="695">
        <v>11</v>
      </c>
      <c r="B284" s="696" t="s">
        <v>555</v>
      </c>
      <c r="C284" s="696">
        <v>89301112</v>
      </c>
      <c r="D284" s="697" t="s">
        <v>3032</v>
      </c>
      <c r="E284" s="698" t="s">
        <v>1885</v>
      </c>
      <c r="F284" s="696" t="s">
        <v>1876</v>
      </c>
      <c r="G284" s="696" t="s">
        <v>1921</v>
      </c>
      <c r="H284" s="696" t="s">
        <v>843</v>
      </c>
      <c r="I284" s="696" t="s">
        <v>845</v>
      </c>
      <c r="J284" s="696" t="s">
        <v>586</v>
      </c>
      <c r="K284" s="696" t="s">
        <v>587</v>
      </c>
      <c r="L284" s="699">
        <v>96.63</v>
      </c>
      <c r="M284" s="699">
        <v>2319.12</v>
      </c>
      <c r="N284" s="696">
        <v>24</v>
      </c>
      <c r="O284" s="700">
        <v>11.5</v>
      </c>
      <c r="P284" s="699">
        <v>773.04</v>
      </c>
      <c r="Q284" s="701">
        <v>0.33333333333333331</v>
      </c>
      <c r="R284" s="696">
        <v>8</v>
      </c>
      <c r="S284" s="701">
        <v>0.33333333333333331</v>
      </c>
      <c r="T284" s="700">
        <v>4.5</v>
      </c>
      <c r="U284" s="702">
        <v>0.39130434782608697</v>
      </c>
    </row>
    <row r="285" spans="1:21" ht="14.4" customHeight="1" x14ac:dyDescent="0.3">
      <c r="A285" s="695">
        <v>11</v>
      </c>
      <c r="B285" s="696" t="s">
        <v>555</v>
      </c>
      <c r="C285" s="696">
        <v>89301112</v>
      </c>
      <c r="D285" s="697" t="s">
        <v>3032</v>
      </c>
      <c r="E285" s="698" t="s">
        <v>1885</v>
      </c>
      <c r="F285" s="696" t="s">
        <v>1876</v>
      </c>
      <c r="G285" s="696" t="s">
        <v>1921</v>
      </c>
      <c r="H285" s="696" t="s">
        <v>843</v>
      </c>
      <c r="I285" s="696" t="s">
        <v>2179</v>
      </c>
      <c r="J285" s="696" t="s">
        <v>586</v>
      </c>
      <c r="K285" s="696" t="s">
        <v>2180</v>
      </c>
      <c r="L285" s="699">
        <v>193.26</v>
      </c>
      <c r="M285" s="699">
        <v>193.26</v>
      </c>
      <c r="N285" s="696">
        <v>1</v>
      </c>
      <c r="O285" s="700">
        <v>1</v>
      </c>
      <c r="P285" s="699"/>
      <c r="Q285" s="701">
        <v>0</v>
      </c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11</v>
      </c>
      <c r="B286" s="696" t="s">
        <v>555</v>
      </c>
      <c r="C286" s="696">
        <v>89301112</v>
      </c>
      <c r="D286" s="697" t="s">
        <v>3032</v>
      </c>
      <c r="E286" s="698" t="s">
        <v>1885</v>
      </c>
      <c r="F286" s="696" t="s">
        <v>1876</v>
      </c>
      <c r="G286" s="696" t="s">
        <v>1921</v>
      </c>
      <c r="H286" s="696" t="s">
        <v>556</v>
      </c>
      <c r="I286" s="696" t="s">
        <v>1968</v>
      </c>
      <c r="J286" s="696" t="s">
        <v>586</v>
      </c>
      <c r="K286" s="696" t="s">
        <v>1969</v>
      </c>
      <c r="L286" s="699">
        <v>96.63</v>
      </c>
      <c r="M286" s="699">
        <v>1159.56</v>
      </c>
      <c r="N286" s="696">
        <v>12</v>
      </c>
      <c r="O286" s="700">
        <v>6</v>
      </c>
      <c r="P286" s="699">
        <v>193.26</v>
      </c>
      <c r="Q286" s="701">
        <v>0.16666666666666666</v>
      </c>
      <c r="R286" s="696">
        <v>2</v>
      </c>
      <c r="S286" s="701">
        <v>0.16666666666666666</v>
      </c>
      <c r="T286" s="700">
        <v>1</v>
      </c>
      <c r="U286" s="702">
        <v>0.16666666666666666</v>
      </c>
    </row>
    <row r="287" spans="1:21" ht="14.4" customHeight="1" x14ac:dyDescent="0.3">
      <c r="A287" s="695">
        <v>11</v>
      </c>
      <c r="B287" s="696" t="s">
        <v>555</v>
      </c>
      <c r="C287" s="696">
        <v>89301112</v>
      </c>
      <c r="D287" s="697" t="s">
        <v>3032</v>
      </c>
      <c r="E287" s="698" t="s">
        <v>1885</v>
      </c>
      <c r="F287" s="696" t="s">
        <v>1876</v>
      </c>
      <c r="G287" s="696" t="s">
        <v>1921</v>
      </c>
      <c r="H287" s="696" t="s">
        <v>556</v>
      </c>
      <c r="I287" s="696" t="s">
        <v>1019</v>
      </c>
      <c r="J287" s="696" t="s">
        <v>586</v>
      </c>
      <c r="K287" s="696" t="s">
        <v>2181</v>
      </c>
      <c r="L287" s="699">
        <v>48.31</v>
      </c>
      <c r="M287" s="699">
        <v>48.31</v>
      </c>
      <c r="N287" s="696">
        <v>1</v>
      </c>
      <c r="O287" s="700">
        <v>1</v>
      </c>
      <c r="P287" s="699"/>
      <c r="Q287" s="701">
        <v>0</v>
      </c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11</v>
      </c>
      <c r="B288" s="696" t="s">
        <v>555</v>
      </c>
      <c r="C288" s="696">
        <v>89301112</v>
      </c>
      <c r="D288" s="697" t="s">
        <v>3032</v>
      </c>
      <c r="E288" s="698" t="s">
        <v>1885</v>
      </c>
      <c r="F288" s="696" t="s">
        <v>1876</v>
      </c>
      <c r="G288" s="696" t="s">
        <v>2087</v>
      </c>
      <c r="H288" s="696" t="s">
        <v>556</v>
      </c>
      <c r="I288" s="696" t="s">
        <v>622</v>
      </c>
      <c r="J288" s="696" t="s">
        <v>2088</v>
      </c>
      <c r="K288" s="696" t="s">
        <v>2089</v>
      </c>
      <c r="L288" s="699">
        <v>0</v>
      </c>
      <c r="M288" s="699">
        <v>0</v>
      </c>
      <c r="N288" s="696">
        <v>1</v>
      </c>
      <c r="O288" s="700">
        <v>1</v>
      </c>
      <c r="P288" s="699"/>
      <c r="Q288" s="701"/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11</v>
      </c>
      <c r="B289" s="696" t="s">
        <v>555</v>
      </c>
      <c r="C289" s="696">
        <v>89301112</v>
      </c>
      <c r="D289" s="697" t="s">
        <v>3032</v>
      </c>
      <c r="E289" s="698" t="s">
        <v>1885</v>
      </c>
      <c r="F289" s="696" t="s">
        <v>1876</v>
      </c>
      <c r="G289" s="696" t="s">
        <v>2182</v>
      </c>
      <c r="H289" s="696" t="s">
        <v>556</v>
      </c>
      <c r="I289" s="696" t="s">
        <v>2183</v>
      </c>
      <c r="J289" s="696" t="s">
        <v>1247</v>
      </c>
      <c r="K289" s="696" t="s">
        <v>2184</v>
      </c>
      <c r="L289" s="699">
        <v>202.25</v>
      </c>
      <c r="M289" s="699">
        <v>202.25</v>
      </c>
      <c r="N289" s="696">
        <v>1</v>
      </c>
      <c r="O289" s="700">
        <v>0.5</v>
      </c>
      <c r="P289" s="699"/>
      <c r="Q289" s="701">
        <v>0</v>
      </c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11</v>
      </c>
      <c r="B290" s="696" t="s">
        <v>555</v>
      </c>
      <c r="C290" s="696">
        <v>89301112</v>
      </c>
      <c r="D290" s="697" t="s">
        <v>3032</v>
      </c>
      <c r="E290" s="698" t="s">
        <v>1885</v>
      </c>
      <c r="F290" s="696" t="s">
        <v>1876</v>
      </c>
      <c r="G290" s="696" t="s">
        <v>2038</v>
      </c>
      <c r="H290" s="696" t="s">
        <v>556</v>
      </c>
      <c r="I290" s="696" t="s">
        <v>2039</v>
      </c>
      <c r="J290" s="696" t="s">
        <v>795</v>
      </c>
      <c r="K290" s="696" t="s">
        <v>1141</v>
      </c>
      <c r="L290" s="699">
        <v>0</v>
      </c>
      <c r="M290" s="699">
        <v>0</v>
      </c>
      <c r="N290" s="696">
        <v>1</v>
      </c>
      <c r="O290" s="700">
        <v>1</v>
      </c>
      <c r="P290" s="699">
        <v>0</v>
      </c>
      <c r="Q290" s="701"/>
      <c r="R290" s="696">
        <v>1</v>
      </c>
      <c r="S290" s="701">
        <v>1</v>
      </c>
      <c r="T290" s="700">
        <v>1</v>
      </c>
      <c r="U290" s="702">
        <v>1</v>
      </c>
    </row>
    <row r="291" spans="1:21" ht="14.4" customHeight="1" x14ac:dyDescent="0.3">
      <c r="A291" s="695">
        <v>11</v>
      </c>
      <c r="B291" s="696" t="s">
        <v>555</v>
      </c>
      <c r="C291" s="696">
        <v>89301112</v>
      </c>
      <c r="D291" s="697" t="s">
        <v>3032</v>
      </c>
      <c r="E291" s="698" t="s">
        <v>1885</v>
      </c>
      <c r="F291" s="696" t="s">
        <v>1876</v>
      </c>
      <c r="G291" s="696" t="s">
        <v>1930</v>
      </c>
      <c r="H291" s="696" t="s">
        <v>556</v>
      </c>
      <c r="I291" s="696" t="s">
        <v>660</v>
      </c>
      <c r="J291" s="696" t="s">
        <v>1931</v>
      </c>
      <c r="K291" s="696" t="s">
        <v>1932</v>
      </c>
      <c r="L291" s="699">
        <v>0</v>
      </c>
      <c r="M291" s="699">
        <v>0</v>
      </c>
      <c r="N291" s="696">
        <v>6</v>
      </c>
      <c r="O291" s="700">
        <v>3</v>
      </c>
      <c r="P291" s="699">
        <v>0</v>
      </c>
      <c r="Q291" s="701"/>
      <c r="R291" s="696">
        <v>2</v>
      </c>
      <c r="S291" s="701">
        <v>0.33333333333333331</v>
      </c>
      <c r="T291" s="700">
        <v>1</v>
      </c>
      <c r="U291" s="702">
        <v>0.33333333333333331</v>
      </c>
    </row>
    <row r="292" spans="1:21" ht="14.4" customHeight="1" x14ac:dyDescent="0.3">
      <c r="A292" s="695">
        <v>11</v>
      </c>
      <c r="B292" s="696" t="s">
        <v>555</v>
      </c>
      <c r="C292" s="696">
        <v>89301112</v>
      </c>
      <c r="D292" s="697" t="s">
        <v>3032</v>
      </c>
      <c r="E292" s="698" t="s">
        <v>1885</v>
      </c>
      <c r="F292" s="696" t="s">
        <v>1876</v>
      </c>
      <c r="G292" s="696" t="s">
        <v>1960</v>
      </c>
      <c r="H292" s="696" t="s">
        <v>843</v>
      </c>
      <c r="I292" s="696" t="s">
        <v>1131</v>
      </c>
      <c r="J292" s="696" t="s">
        <v>1132</v>
      </c>
      <c r="K292" s="696" t="s">
        <v>1133</v>
      </c>
      <c r="L292" s="699">
        <v>32.74</v>
      </c>
      <c r="M292" s="699">
        <v>196.44000000000003</v>
      </c>
      <c r="N292" s="696">
        <v>6</v>
      </c>
      <c r="O292" s="700">
        <v>3.5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11</v>
      </c>
      <c r="B293" s="696" t="s">
        <v>555</v>
      </c>
      <c r="C293" s="696">
        <v>89301112</v>
      </c>
      <c r="D293" s="697" t="s">
        <v>3032</v>
      </c>
      <c r="E293" s="698" t="s">
        <v>1885</v>
      </c>
      <c r="F293" s="696" t="s">
        <v>1876</v>
      </c>
      <c r="G293" s="696" t="s">
        <v>1960</v>
      </c>
      <c r="H293" s="696" t="s">
        <v>843</v>
      </c>
      <c r="I293" s="696" t="s">
        <v>1961</v>
      </c>
      <c r="J293" s="696" t="s">
        <v>1962</v>
      </c>
      <c r="K293" s="696" t="s">
        <v>1963</v>
      </c>
      <c r="L293" s="699">
        <v>147.36000000000001</v>
      </c>
      <c r="M293" s="699">
        <v>294.72000000000003</v>
      </c>
      <c r="N293" s="696">
        <v>2</v>
      </c>
      <c r="O293" s="700">
        <v>1</v>
      </c>
      <c r="P293" s="699"/>
      <c r="Q293" s="701">
        <v>0</v>
      </c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11</v>
      </c>
      <c r="B294" s="696" t="s">
        <v>555</v>
      </c>
      <c r="C294" s="696">
        <v>89301112</v>
      </c>
      <c r="D294" s="697" t="s">
        <v>3032</v>
      </c>
      <c r="E294" s="698" t="s">
        <v>1885</v>
      </c>
      <c r="F294" s="696" t="s">
        <v>1876</v>
      </c>
      <c r="G294" s="696" t="s">
        <v>1960</v>
      </c>
      <c r="H294" s="696" t="s">
        <v>843</v>
      </c>
      <c r="I294" s="696" t="s">
        <v>1147</v>
      </c>
      <c r="J294" s="696" t="s">
        <v>871</v>
      </c>
      <c r="K294" s="696" t="s">
        <v>1830</v>
      </c>
      <c r="L294" s="699">
        <v>32.74</v>
      </c>
      <c r="M294" s="699">
        <v>32.74</v>
      </c>
      <c r="N294" s="696">
        <v>1</v>
      </c>
      <c r="O294" s="700">
        <v>1</v>
      </c>
      <c r="P294" s="699"/>
      <c r="Q294" s="701">
        <v>0</v>
      </c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11</v>
      </c>
      <c r="B295" s="696" t="s">
        <v>555</v>
      </c>
      <c r="C295" s="696">
        <v>89301112</v>
      </c>
      <c r="D295" s="697" t="s">
        <v>3032</v>
      </c>
      <c r="E295" s="698" t="s">
        <v>1885</v>
      </c>
      <c r="F295" s="696" t="s">
        <v>1876</v>
      </c>
      <c r="G295" s="696" t="s">
        <v>1960</v>
      </c>
      <c r="H295" s="696" t="s">
        <v>843</v>
      </c>
      <c r="I295" s="696" t="s">
        <v>870</v>
      </c>
      <c r="J295" s="696" t="s">
        <v>871</v>
      </c>
      <c r="K295" s="696" t="s">
        <v>1802</v>
      </c>
      <c r="L295" s="699">
        <v>98.23</v>
      </c>
      <c r="M295" s="699">
        <v>392.92</v>
      </c>
      <c r="N295" s="696">
        <v>4</v>
      </c>
      <c r="O295" s="700">
        <v>2.5</v>
      </c>
      <c r="P295" s="699">
        <v>196.46</v>
      </c>
      <c r="Q295" s="701">
        <v>0.5</v>
      </c>
      <c r="R295" s="696">
        <v>2</v>
      </c>
      <c r="S295" s="701">
        <v>0.5</v>
      </c>
      <c r="T295" s="700">
        <v>1</v>
      </c>
      <c r="U295" s="702">
        <v>0.4</v>
      </c>
    </row>
    <row r="296" spans="1:21" ht="14.4" customHeight="1" x14ac:dyDescent="0.3">
      <c r="A296" s="695">
        <v>11</v>
      </c>
      <c r="B296" s="696" t="s">
        <v>555</v>
      </c>
      <c r="C296" s="696">
        <v>89301112</v>
      </c>
      <c r="D296" s="697" t="s">
        <v>3032</v>
      </c>
      <c r="E296" s="698" t="s">
        <v>1885</v>
      </c>
      <c r="F296" s="696" t="s">
        <v>1876</v>
      </c>
      <c r="G296" s="696" t="s">
        <v>2040</v>
      </c>
      <c r="H296" s="696" t="s">
        <v>556</v>
      </c>
      <c r="I296" s="696" t="s">
        <v>2041</v>
      </c>
      <c r="J296" s="696" t="s">
        <v>2042</v>
      </c>
      <c r="K296" s="696" t="s">
        <v>753</v>
      </c>
      <c r="L296" s="699">
        <v>154.33000000000001</v>
      </c>
      <c r="M296" s="699">
        <v>308.66000000000003</v>
      </c>
      <c r="N296" s="696">
        <v>2</v>
      </c>
      <c r="O296" s="700">
        <v>1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11</v>
      </c>
      <c r="B297" s="696" t="s">
        <v>555</v>
      </c>
      <c r="C297" s="696">
        <v>89301112</v>
      </c>
      <c r="D297" s="697" t="s">
        <v>3032</v>
      </c>
      <c r="E297" s="698" t="s">
        <v>1885</v>
      </c>
      <c r="F297" s="696" t="s">
        <v>1876</v>
      </c>
      <c r="G297" s="696" t="s">
        <v>2185</v>
      </c>
      <c r="H297" s="696" t="s">
        <v>556</v>
      </c>
      <c r="I297" s="696" t="s">
        <v>2186</v>
      </c>
      <c r="J297" s="696" t="s">
        <v>2187</v>
      </c>
      <c r="K297" s="696" t="s">
        <v>2188</v>
      </c>
      <c r="L297" s="699">
        <v>668.45</v>
      </c>
      <c r="M297" s="699">
        <v>668.45</v>
      </c>
      <c r="N297" s="696">
        <v>1</v>
      </c>
      <c r="O297" s="700">
        <v>1</v>
      </c>
      <c r="P297" s="699"/>
      <c r="Q297" s="701">
        <v>0</v>
      </c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11</v>
      </c>
      <c r="B298" s="696" t="s">
        <v>555</v>
      </c>
      <c r="C298" s="696">
        <v>89301112</v>
      </c>
      <c r="D298" s="697" t="s">
        <v>3032</v>
      </c>
      <c r="E298" s="698" t="s">
        <v>1885</v>
      </c>
      <c r="F298" s="696" t="s">
        <v>1876</v>
      </c>
      <c r="G298" s="696" t="s">
        <v>2189</v>
      </c>
      <c r="H298" s="696" t="s">
        <v>556</v>
      </c>
      <c r="I298" s="696" t="s">
        <v>2190</v>
      </c>
      <c r="J298" s="696" t="s">
        <v>2191</v>
      </c>
      <c r="K298" s="696" t="s">
        <v>2192</v>
      </c>
      <c r="L298" s="699">
        <v>167.42</v>
      </c>
      <c r="M298" s="699">
        <v>167.42</v>
      </c>
      <c r="N298" s="696">
        <v>1</v>
      </c>
      <c r="O298" s="700">
        <v>0.5</v>
      </c>
      <c r="P298" s="699">
        <v>167.42</v>
      </c>
      <c r="Q298" s="701">
        <v>1</v>
      </c>
      <c r="R298" s="696">
        <v>1</v>
      </c>
      <c r="S298" s="701">
        <v>1</v>
      </c>
      <c r="T298" s="700">
        <v>0.5</v>
      </c>
      <c r="U298" s="702">
        <v>1</v>
      </c>
    </row>
    <row r="299" spans="1:21" ht="14.4" customHeight="1" x14ac:dyDescent="0.3">
      <c r="A299" s="695">
        <v>11</v>
      </c>
      <c r="B299" s="696" t="s">
        <v>555</v>
      </c>
      <c r="C299" s="696">
        <v>89301112</v>
      </c>
      <c r="D299" s="697" t="s">
        <v>3032</v>
      </c>
      <c r="E299" s="698" t="s">
        <v>1885</v>
      </c>
      <c r="F299" s="696" t="s">
        <v>1876</v>
      </c>
      <c r="G299" s="696" t="s">
        <v>2189</v>
      </c>
      <c r="H299" s="696" t="s">
        <v>556</v>
      </c>
      <c r="I299" s="696" t="s">
        <v>2193</v>
      </c>
      <c r="J299" s="696" t="s">
        <v>2191</v>
      </c>
      <c r="K299" s="696" t="s">
        <v>2194</v>
      </c>
      <c r="L299" s="699">
        <v>0</v>
      </c>
      <c r="M299" s="699">
        <v>0</v>
      </c>
      <c r="N299" s="696">
        <v>1</v>
      </c>
      <c r="O299" s="700">
        <v>0.5</v>
      </c>
      <c r="P299" s="699"/>
      <c r="Q299" s="701"/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11</v>
      </c>
      <c r="B300" s="696" t="s">
        <v>555</v>
      </c>
      <c r="C300" s="696">
        <v>89301112</v>
      </c>
      <c r="D300" s="697" t="s">
        <v>3032</v>
      </c>
      <c r="E300" s="698" t="s">
        <v>1885</v>
      </c>
      <c r="F300" s="696" t="s">
        <v>1876</v>
      </c>
      <c r="G300" s="696" t="s">
        <v>2052</v>
      </c>
      <c r="H300" s="696" t="s">
        <v>556</v>
      </c>
      <c r="I300" s="696" t="s">
        <v>2195</v>
      </c>
      <c r="J300" s="696" t="s">
        <v>2054</v>
      </c>
      <c r="K300" s="696" t="s">
        <v>1038</v>
      </c>
      <c r="L300" s="699">
        <v>0</v>
      </c>
      <c r="M300" s="699">
        <v>0</v>
      </c>
      <c r="N300" s="696">
        <v>2</v>
      </c>
      <c r="O300" s="700">
        <v>0.5</v>
      </c>
      <c r="P300" s="699">
        <v>0</v>
      </c>
      <c r="Q300" s="701"/>
      <c r="R300" s="696">
        <v>2</v>
      </c>
      <c r="S300" s="701">
        <v>1</v>
      </c>
      <c r="T300" s="700">
        <v>0.5</v>
      </c>
      <c r="U300" s="702">
        <v>1</v>
      </c>
    </row>
    <row r="301" spans="1:21" ht="14.4" customHeight="1" x14ac:dyDescent="0.3">
      <c r="A301" s="695">
        <v>11</v>
      </c>
      <c r="B301" s="696" t="s">
        <v>555</v>
      </c>
      <c r="C301" s="696">
        <v>89301112</v>
      </c>
      <c r="D301" s="697" t="s">
        <v>3032</v>
      </c>
      <c r="E301" s="698" t="s">
        <v>1885</v>
      </c>
      <c r="F301" s="696" t="s">
        <v>1876</v>
      </c>
      <c r="G301" s="696" t="s">
        <v>2052</v>
      </c>
      <c r="H301" s="696" t="s">
        <v>556</v>
      </c>
      <c r="I301" s="696" t="s">
        <v>2196</v>
      </c>
      <c r="J301" s="696" t="s">
        <v>2054</v>
      </c>
      <c r="K301" s="696" t="s">
        <v>1038</v>
      </c>
      <c r="L301" s="699">
        <v>0</v>
      </c>
      <c r="M301" s="699">
        <v>0</v>
      </c>
      <c r="N301" s="696">
        <v>2</v>
      </c>
      <c r="O301" s="700">
        <v>0.5</v>
      </c>
      <c r="P301" s="699"/>
      <c r="Q301" s="701"/>
      <c r="R301" s="696"/>
      <c r="S301" s="701">
        <v>0</v>
      </c>
      <c r="T301" s="700"/>
      <c r="U301" s="702">
        <v>0</v>
      </c>
    </row>
    <row r="302" spans="1:21" ht="14.4" customHeight="1" x14ac:dyDescent="0.3">
      <c r="A302" s="695">
        <v>11</v>
      </c>
      <c r="B302" s="696" t="s">
        <v>555</v>
      </c>
      <c r="C302" s="696">
        <v>89301112</v>
      </c>
      <c r="D302" s="697" t="s">
        <v>3032</v>
      </c>
      <c r="E302" s="698" t="s">
        <v>1885</v>
      </c>
      <c r="F302" s="696" t="s">
        <v>1877</v>
      </c>
      <c r="G302" s="696" t="s">
        <v>2092</v>
      </c>
      <c r="H302" s="696" t="s">
        <v>556</v>
      </c>
      <c r="I302" s="696" t="s">
        <v>2197</v>
      </c>
      <c r="J302" s="696" t="s">
        <v>2198</v>
      </c>
      <c r="K302" s="696"/>
      <c r="L302" s="699">
        <v>0</v>
      </c>
      <c r="M302" s="699">
        <v>0</v>
      </c>
      <c r="N302" s="696">
        <v>1</v>
      </c>
      <c r="O302" s="700">
        <v>1</v>
      </c>
      <c r="P302" s="699"/>
      <c r="Q302" s="701"/>
      <c r="R302" s="696"/>
      <c r="S302" s="701">
        <v>0</v>
      </c>
      <c r="T302" s="700"/>
      <c r="U302" s="702">
        <v>0</v>
      </c>
    </row>
    <row r="303" spans="1:21" ht="14.4" customHeight="1" x14ac:dyDescent="0.3">
      <c r="A303" s="695">
        <v>11</v>
      </c>
      <c r="B303" s="696" t="s">
        <v>555</v>
      </c>
      <c r="C303" s="696">
        <v>89301112</v>
      </c>
      <c r="D303" s="697" t="s">
        <v>3032</v>
      </c>
      <c r="E303" s="698" t="s">
        <v>1885</v>
      </c>
      <c r="F303" s="696" t="s">
        <v>1877</v>
      </c>
      <c r="G303" s="696" t="s">
        <v>2092</v>
      </c>
      <c r="H303" s="696" t="s">
        <v>556</v>
      </c>
      <c r="I303" s="696" t="s">
        <v>2199</v>
      </c>
      <c r="J303" s="696" t="s">
        <v>2200</v>
      </c>
      <c r="K303" s="696" t="s">
        <v>2201</v>
      </c>
      <c r="L303" s="699">
        <v>100</v>
      </c>
      <c r="M303" s="699">
        <v>200</v>
      </c>
      <c r="N303" s="696">
        <v>2</v>
      </c>
      <c r="O303" s="700">
        <v>2</v>
      </c>
      <c r="P303" s="699"/>
      <c r="Q303" s="701">
        <v>0</v>
      </c>
      <c r="R303" s="696"/>
      <c r="S303" s="701">
        <v>0</v>
      </c>
      <c r="T303" s="700"/>
      <c r="U303" s="702">
        <v>0</v>
      </c>
    </row>
    <row r="304" spans="1:21" ht="14.4" customHeight="1" x14ac:dyDescent="0.3">
      <c r="A304" s="695">
        <v>11</v>
      </c>
      <c r="B304" s="696" t="s">
        <v>555</v>
      </c>
      <c r="C304" s="696">
        <v>89301112</v>
      </c>
      <c r="D304" s="697" t="s">
        <v>3032</v>
      </c>
      <c r="E304" s="698" t="s">
        <v>1885</v>
      </c>
      <c r="F304" s="696" t="s">
        <v>1877</v>
      </c>
      <c r="G304" s="696" t="s">
        <v>2092</v>
      </c>
      <c r="H304" s="696" t="s">
        <v>556</v>
      </c>
      <c r="I304" s="696" t="s">
        <v>2093</v>
      </c>
      <c r="J304" s="696" t="s">
        <v>2094</v>
      </c>
      <c r="K304" s="696" t="s">
        <v>2095</v>
      </c>
      <c r="L304" s="699">
        <v>0</v>
      </c>
      <c r="M304" s="699">
        <v>0</v>
      </c>
      <c r="N304" s="696">
        <v>4</v>
      </c>
      <c r="O304" s="700">
        <v>4</v>
      </c>
      <c r="P304" s="699"/>
      <c r="Q304" s="701"/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11</v>
      </c>
      <c r="B305" s="696" t="s">
        <v>555</v>
      </c>
      <c r="C305" s="696">
        <v>89301112</v>
      </c>
      <c r="D305" s="697" t="s">
        <v>3032</v>
      </c>
      <c r="E305" s="698" t="s">
        <v>1885</v>
      </c>
      <c r="F305" s="696" t="s">
        <v>1877</v>
      </c>
      <c r="G305" s="696" t="s">
        <v>2092</v>
      </c>
      <c r="H305" s="696" t="s">
        <v>556</v>
      </c>
      <c r="I305" s="696" t="s">
        <v>2202</v>
      </c>
      <c r="J305" s="696" t="s">
        <v>2203</v>
      </c>
      <c r="K305" s="696" t="s">
        <v>2204</v>
      </c>
      <c r="L305" s="699">
        <v>0</v>
      </c>
      <c r="M305" s="699">
        <v>0</v>
      </c>
      <c r="N305" s="696">
        <v>1</v>
      </c>
      <c r="O305" s="700">
        <v>1</v>
      </c>
      <c r="P305" s="699"/>
      <c r="Q305" s="701"/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11</v>
      </c>
      <c r="B306" s="696" t="s">
        <v>555</v>
      </c>
      <c r="C306" s="696">
        <v>89301112</v>
      </c>
      <c r="D306" s="697" t="s">
        <v>3032</v>
      </c>
      <c r="E306" s="698" t="s">
        <v>1885</v>
      </c>
      <c r="F306" s="696" t="s">
        <v>1877</v>
      </c>
      <c r="G306" s="696" t="s">
        <v>2096</v>
      </c>
      <c r="H306" s="696" t="s">
        <v>556</v>
      </c>
      <c r="I306" s="696" t="s">
        <v>2100</v>
      </c>
      <c r="J306" s="696" t="s">
        <v>2101</v>
      </c>
      <c r="K306" s="696" t="s">
        <v>2102</v>
      </c>
      <c r="L306" s="699">
        <v>35.75</v>
      </c>
      <c r="M306" s="699">
        <v>107.25</v>
      </c>
      <c r="N306" s="696">
        <v>3</v>
      </c>
      <c r="O306" s="700">
        <v>2</v>
      </c>
      <c r="P306" s="699">
        <v>107.25</v>
      </c>
      <c r="Q306" s="701">
        <v>1</v>
      </c>
      <c r="R306" s="696">
        <v>3</v>
      </c>
      <c r="S306" s="701">
        <v>1</v>
      </c>
      <c r="T306" s="700">
        <v>2</v>
      </c>
      <c r="U306" s="702">
        <v>1</v>
      </c>
    </row>
    <row r="307" spans="1:21" ht="14.4" customHeight="1" x14ac:dyDescent="0.3">
      <c r="A307" s="695">
        <v>11</v>
      </c>
      <c r="B307" s="696" t="s">
        <v>555</v>
      </c>
      <c r="C307" s="696">
        <v>89301112</v>
      </c>
      <c r="D307" s="697" t="s">
        <v>3032</v>
      </c>
      <c r="E307" s="698" t="s">
        <v>1885</v>
      </c>
      <c r="F307" s="696" t="s">
        <v>1877</v>
      </c>
      <c r="G307" s="696" t="s">
        <v>1933</v>
      </c>
      <c r="H307" s="696" t="s">
        <v>556</v>
      </c>
      <c r="I307" s="696" t="s">
        <v>2055</v>
      </c>
      <c r="J307" s="696" t="s">
        <v>2056</v>
      </c>
      <c r="K307" s="696" t="s">
        <v>2048</v>
      </c>
      <c r="L307" s="699">
        <v>950</v>
      </c>
      <c r="M307" s="699">
        <v>950</v>
      </c>
      <c r="N307" s="696">
        <v>1</v>
      </c>
      <c r="O307" s="700">
        <v>1</v>
      </c>
      <c r="P307" s="699">
        <v>950</v>
      </c>
      <c r="Q307" s="701">
        <v>1</v>
      </c>
      <c r="R307" s="696">
        <v>1</v>
      </c>
      <c r="S307" s="701">
        <v>1</v>
      </c>
      <c r="T307" s="700">
        <v>1</v>
      </c>
      <c r="U307" s="702">
        <v>1</v>
      </c>
    </row>
    <row r="308" spans="1:21" ht="14.4" customHeight="1" x14ac:dyDescent="0.3">
      <c r="A308" s="695">
        <v>11</v>
      </c>
      <c r="B308" s="696" t="s">
        <v>555</v>
      </c>
      <c r="C308" s="696">
        <v>89301112</v>
      </c>
      <c r="D308" s="697" t="s">
        <v>3032</v>
      </c>
      <c r="E308" s="698" t="s">
        <v>1885</v>
      </c>
      <c r="F308" s="696" t="s">
        <v>1877</v>
      </c>
      <c r="G308" s="696" t="s">
        <v>1933</v>
      </c>
      <c r="H308" s="696" t="s">
        <v>556</v>
      </c>
      <c r="I308" s="696" t="s">
        <v>2205</v>
      </c>
      <c r="J308" s="696" t="s">
        <v>2206</v>
      </c>
      <c r="K308" s="696" t="s">
        <v>2207</v>
      </c>
      <c r="L308" s="699">
        <v>1150</v>
      </c>
      <c r="M308" s="699">
        <v>1150</v>
      </c>
      <c r="N308" s="696">
        <v>1</v>
      </c>
      <c r="O308" s="700">
        <v>1</v>
      </c>
      <c r="P308" s="699">
        <v>1150</v>
      </c>
      <c r="Q308" s="701">
        <v>1</v>
      </c>
      <c r="R308" s="696">
        <v>1</v>
      </c>
      <c r="S308" s="701">
        <v>1</v>
      </c>
      <c r="T308" s="700">
        <v>1</v>
      </c>
      <c r="U308" s="702">
        <v>1</v>
      </c>
    </row>
    <row r="309" spans="1:21" ht="14.4" customHeight="1" x14ac:dyDescent="0.3">
      <c r="A309" s="695">
        <v>11</v>
      </c>
      <c r="B309" s="696" t="s">
        <v>555</v>
      </c>
      <c r="C309" s="696">
        <v>89301112</v>
      </c>
      <c r="D309" s="697" t="s">
        <v>3032</v>
      </c>
      <c r="E309" s="698" t="s">
        <v>1885</v>
      </c>
      <c r="F309" s="696" t="s">
        <v>1877</v>
      </c>
      <c r="G309" s="696" t="s">
        <v>1933</v>
      </c>
      <c r="H309" s="696" t="s">
        <v>556</v>
      </c>
      <c r="I309" s="696" t="s">
        <v>2208</v>
      </c>
      <c r="J309" s="696" t="s">
        <v>2209</v>
      </c>
      <c r="K309" s="696" t="s">
        <v>2210</v>
      </c>
      <c r="L309" s="699">
        <v>1075</v>
      </c>
      <c r="M309" s="699">
        <v>1075</v>
      </c>
      <c r="N309" s="696">
        <v>1</v>
      </c>
      <c r="O309" s="700">
        <v>1</v>
      </c>
      <c r="P309" s="699">
        <v>1075</v>
      </c>
      <c r="Q309" s="701">
        <v>1</v>
      </c>
      <c r="R309" s="696">
        <v>1</v>
      </c>
      <c r="S309" s="701">
        <v>1</v>
      </c>
      <c r="T309" s="700">
        <v>1</v>
      </c>
      <c r="U309" s="702">
        <v>1</v>
      </c>
    </row>
    <row r="310" spans="1:21" ht="14.4" customHeight="1" x14ac:dyDescent="0.3">
      <c r="A310" s="695">
        <v>11</v>
      </c>
      <c r="B310" s="696" t="s">
        <v>555</v>
      </c>
      <c r="C310" s="696">
        <v>89301112</v>
      </c>
      <c r="D310" s="697" t="s">
        <v>3032</v>
      </c>
      <c r="E310" s="698" t="s">
        <v>1885</v>
      </c>
      <c r="F310" s="696" t="s">
        <v>1877</v>
      </c>
      <c r="G310" s="696" t="s">
        <v>1933</v>
      </c>
      <c r="H310" s="696" t="s">
        <v>556</v>
      </c>
      <c r="I310" s="696" t="s">
        <v>1934</v>
      </c>
      <c r="J310" s="696" t="s">
        <v>1935</v>
      </c>
      <c r="K310" s="696" t="s">
        <v>1936</v>
      </c>
      <c r="L310" s="699">
        <v>200</v>
      </c>
      <c r="M310" s="699">
        <v>3600</v>
      </c>
      <c r="N310" s="696">
        <v>18</v>
      </c>
      <c r="O310" s="700">
        <v>9</v>
      </c>
      <c r="P310" s="699">
        <v>3200</v>
      </c>
      <c r="Q310" s="701">
        <v>0.88888888888888884</v>
      </c>
      <c r="R310" s="696">
        <v>16</v>
      </c>
      <c r="S310" s="701">
        <v>0.88888888888888884</v>
      </c>
      <c r="T310" s="700">
        <v>8</v>
      </c>
      <c r="U310" s="702">
        <v>0.88888888888888884</v>
      </c>
    </row>
    <row r="311" spans="1:21" ht="14.4" customHeight="1" x14ac:dyDescent="0.3">
      <c r="A311" s="695">
        <v>11</v>
      </c>
      <c r="B311" s="696" t="s">
        <v>555</v>
      </c>
      <c r="C311" s="696">
        <v>89301112</v>
      </c>
      <c r="D311" s="697" t="s">
        <v>3032</v>
      </c>
      <c r="E311" s="698" t="s">
        <v>1885</v>
      </c>
      <c r="F311" s="696" t="s">
        <v>1877</v>
      </c>
      <c r="G311" s="696" t="s">
        <v>1933</v>
      </c>
      <c r="H311" s="696" t="s">
        <v>556</v>
      </c>
      <c r="I311" s="696" t="s">
        <v>1937</v>
      </c>
      <c r="J311" s="696" t="s">
        <v>1938</v>
      </c>
      <c r="K311" s="696" t="s">
        <v>1939</v>
      </c>
      <c r="L311" s="699">
        <v>278.75</v>
      </c>
      <c r="M311" s="699">
        <v>6411.25</v>
      </c>
      <c r="N311" s="696">
        <v>23</v>
      </c>
      <c r="O311" s="700">
        <v>12</v>
      </c>
      <c r="P311" s="699">
        <v>4738.75</v>
      </c>
      <c r="Q311" s="701">
        <v>0.73913043478260865</v>
      </c>
      <c r="R311" s="696">
        <v>17</v>
      </c>
      <c r="S311" s="701">
        <v>0.73913043478260865</v>
      </c>
      <c r="T311" s="700">
        <v>9</v>
      </c>
      <c r="U311" s="702">
        <v>0.75</v>
      </c>
    </row>
    <row r="312" spans="1:21" ht="14.4" customHeight="1" x14ac:dyDescent="0.3">
      <c r="A312" s="695">
        <v>11</v>
      </c>
      <c r="B312" s="696" t="s">
        <v>555</v>
      </c>
      <c r="C312" s="696">
        <v>89301112</v>
      </c>
      <c r="D312" s="697" t="s">
        <v>3032</v>
      </c>
      <c r="E312" s="698" t="s">
        <v>1885</v>
      </c>
      <c r="F312" s="696" t="s">
        <v>1877</v>
      </c>
      <c r="G312" s="696" t="s">
        <v>1933</v>
      </c>
      <c r="H312" s="696" t="s">
        <v>556</v>
      </c>
      <c r="I312" s="696" t="s">
        <v>1999</v>
      </c>
      <c r="J312" s="696" t="s">
        <v>2000</v>
      </c>
      <c r="K312" s="696" t="s">
        <v>2001</v>
      </c>
      <c r="L312" s="699">
        <v>1500</v>
      </c>
      <c r="M312" s="699">
        <v>1500</v>
      </c>
      <c r="N312" s="696">
        <v>1</v>
      </c>
      <c r="O312" s="700">
        <v>1</v>
      </c>
      <c r="P312" s="699">
        <v>1500</v>
      </c>
      <c r="Q312" s="701">
        <v>1</v>
      </c>
      <c r="R312" s="696">
        <v>1</v>
      </c>
      <c r="S312" s="701">
        <v>1</v>
      </c>
      <c r="T312" s="700">
        <v>1</v>
      </c>
      <c r="U312" s="702">
        <v>1</v>
      </c>
    </row>
    <row r="313" spans="1:21" ht="14.4" customHeight="1" x14ac:dyDescent="0.3">
      <c r="A313" s="695">
        <v>11</v>
      </c>
      <c r="B313" s="696" t="s">
        <v>555</v>
      </c>
      <c r="C313" s="696">
        <v>89301112</v>
      </c>
      <c r="D313" s="697" t="s">
        <v>3032</v>
      </c>
      <c r="E313" s="698" t="s">
        <v>1885</v>
      </c>
      <c r="F313" s="696" t="s">
        <v>1877</v>
      </c>
      <c r="G313" s="696" t="s">
        <v>2103</v>
      </c>
      <c r="H313" s="696" t="s">
        <v>556</v>
      </c>
      <c r="I313" s="696" t="s">
        <v>2104</v>
      </c>
      <c r="J313" s="696" t="s">
        <v>2105</v>
      </c>
      <c r="K313" s="696" t="s">
        <v>2106</v>
      </c>
      <c r="L313" s="699">
        <v>1659.44</v>
      </c>
      <c r="M313" s="699">
        <v>36507.679999999993</v>
      </c>
      <c r="N313" s="696">
        <v>22</v>
      </c>
      <c r="O313" s="700">
        <v>22</v>
      </c>
      <c r="P313" s="699">
        <v>28210.479999999992</v>
      </c>
      <c r="Q313" s="701">
        <v>0.77272727272727271</v>
      </c>
      <c r="R313" s="696">
        <v>17</v>
      </c>
      <c r="S313" s="701">
        <v>0.77272727272727271</v>
      </c>
      <c r="T313" s="700">
        <v>17</v>
      </c>
      <c r="U313" s="702">
        <v>0.77272727272727271</v>
      </c>
    </row>
    <row r="314" spans="1:21" ht="14.4" customHeight="1" x14ac:dyDescent="0.3">
      <c r="A314" s="695">
        <v>11</v>
      </c>
      <c r="B314" s="696" t="s">
        <v>555</v>
      </c>
      <c r="C314" s="696">
        <v>89301112</v>
      </c>
      <c r="D314" s="697" t="s">
        <v>3032</v>
      </c>
      <c r="E314" s="698" t="s">
        <v>1885</v>
      </c>
      <c r="F314" s="696" t="s">
        <v>1877</v>
      </c>
      <c r="G314" s="696" t="s">
        <v>1940</v>
      </c>
      <c r="H314" s="696" t="s">
        <v>556</v>
      </c>
      <c r="I314" s="696" t="s">
        <v>2211</v>
      </c>
      <c r="J314" s="696" t="s">
        <v>2212</v>
      </c>
      <c r="K314" s="696" t="s">
        <v>2213</v>
      </c>
      <c r="L314" s="699">
        <v>350</v>
      </c>
      <c r="M314" s="699">
        <v>350</v>
      </c>
      <c r="N314" s="696">
        <v>1</v>
      </c>
      <c r="O314" s="700">
        <v>1</v>
      </c>
      <c r="P314" s="699">
        <v>350</v>
      </c>
      <c r="Q314" s="701">
        <v>1</v>
      </c>
      <c r="R314" s="696">
        <v>1</v>
      </c>
      <c r="S314" s="701">
        <v>1</v>
      </c>
      <c r="T314" s="700">
        <v>1</v>
      </c>
      <c r="U314" s="702">
        <v>1</v>
      </c>
    </row>
    <row r="315" spans="1:21" ht="14.4" customHeight="1" x14ac:dyDescent="0.3">
      <c r="A315" s="695">
        <v>11</v>
      </c>
      <c r="B315" s="696" t="s">
        <v>555</v>
      </c>
      <c r="C315" s="696">
        <v>89301112</v>
      </c>
      <c r="D315" s="697" t="s">
        <v>3032</v>
      </c>
      <c r="E315" s="698" t="s">
        <v>1885</v>
      </c>
      <c r="F315" s="696" t="s">
        <v>1877</v>
      </c>
      <c r="G315" s="696" t="s">
        <v>1940</v>
      </c>
      <c r="H315" s="696" t="s">
        <v>556</v>
      </c>
      <c r="I315" s="696" t="s">
        <v>1947</v>
      </c>
      <c r="J315" s="696" t="s">
        <v>1948</v>
      </c>
      <c r="K315" s="696" t="s">
        <v>1949</v>
      </c>
      <c r="L315" s="699">
        <v>500</v>
      </c>
      <c r="M315" s="699">
        <v>1000</v>
      </c>
      <c r="N315" s="696">
        <v>2</v>
      </c>
      <c r="O315" s="700">
        <v>2</v>
      </c>
      <c r="P315" s="699">
        <v>1000</v>
      </c>
      <c r="Q315" s="701">
        <v>1</v>
      </c>
      <c r="R315" s="696">
        <v>2</v>
      </c>
      <c r="S315" s="701">
        <v>1</v>
      </c>
      <c r="T315" s="700">
        <v>2</v>
      </c>
      <c r="U315" s="702">
        <v>1</v>
      </c>
    </row>
    <row r="316" spans="1:21" ht="14.4" customHeight="1" x14ac:dyDescent="0.3">
      <c r="A316" s="695">
        <v>11</v>
      </c>
      <c r="B316" s="696" t="s">
        <v>555</v>
      </c>
      <c r="C316" s="696">
        <v>89301112</v>
      </c>
      <c r="D316" s="697" t="s">
        <v>3032</v>
      </c>
      <c r="E316" s="698" t="s">
        <v>1885</v>
      </c>
      <c r="F316" s="696" t="s">
        <v>1877</v>
      </c>
      <c r="G316" s="696" t="s">
        <v>1940</v>
      </c>
      <c r="H316" s="696" t="s">
        <v>556</v>
      </c>
      <c r="I316" s="696" t="s">
        <v>2116</v>
      </c>
      <c r="J316" s="696" t="s">
        <v>2117</v>
      </c>
      <c r="K316" s="696" t="s">
        <v>2118</v>
      </c>
      <c r="L316" s="699">
        <v>969.57</v>
      </c>
      <c r="M316" s="699">
        <v>1939.14</v>
      </c>
      <c r="N316" s="696">
        <v>2</v>
      </c>
      <c r="O316" s="700">
        <v>2</v>
      </c>
      <c r="P316" s="699">
        <v>1939.14</v>
      </c>
      <c r="Q316" s="701">
        <v>1</v>
      </c>
      <c r="R316" s="696">
        <v>2</v>
      </c>
      <c r="S316" s="701">
        <v>1</v>
      </c>
      <c r="T316" s="700">
        <v>2</v>
      </c>
      <c r="U316" s="702">
        <v>1</v>
      </c>
    </row>
    <row r="317" spans="1:21" ht="14.4" customHeight="1" x14ac:dyDescent="0.3">
      <c r="A317" s="695">
        <v>11</v>
      </c>
      <c r="B317" s="696" t="s">
        <v>555</v>
      </c>
      <c r="C317" s="696">
        <v>89301112</v>
      </c>
      <c r="D317" s="697" t="s">
        <v>3032</v>
      </c>
      <c r="E317" s="698" t="s">
        <v>1885</v>
      </c>
      <c r="F317" s="696" t="s">
        <v>1877</v>
      </c>
      <c r="G317" s="696" t="s">
        <v>1940</v>
      </c>
      <c r="H317" s="696" t="s">
        <v>556</v>
      </c>
      <c r="I317" s="696" t="s">
        <v>2214</v>
      </c>
      <c r="J317" s="696" t="s">
        <v>2215</v>
      </c>
      <c r="K317" s="696" t="s">
        <v>2216</v>
      </c>
      <c r="L317" s="699">
        <v>1600</v>
      </c>
      <c r="M317" s="699">
        <v>1600</v>
      </c>
      <c r="N317" s="696">
        <v>1</v>
      </c>
      <c r="O317" s="700">
        <v>1</v>
      </c>
      <c r="P317" s="699">
        <v>1600</v>
      </c>
      <c r="Q317" s="701">
        <v>1</v>
      </c>
      <c r="R317" s="696">
        <v>1</v>
      </c>
      <c r="S317" s="701">
        <v>1</v>
      </c>
      <c r="T317" s="700">
        <v>1</v>
      </c>
      <c r="U317" s="702">
        <v>1</v>
      </c>
    </row>
    <row r="318" spans="1:21" ht="14.4" customHeight="1" x14ac:dyDescent="0.3">
      <c r="A318" s="695">
        <v>11</v>
      </c>
      <c r="B318" s="696" t="s">
        <v>555</v>
      </c>
      <c r="C318" s="696">
        <v>89301112</v>
      </c>
      <c r="D318" s="697" t="s">
        <v>3032</v>
      </c>
      <c r="E318" s="698" t="s">
        <v>1885</v>
      </c>
      <c r="F318" s="696" t="s">
        <v>1877</v>
      </c>
      <c r="G318" s="696" t="s">
        <v>1940</v>
      </c>
      <c r="H318" s="696" t="s">
        <v>556</v>
      </c>
      <c r="I318" s="696" t="s">
        <v>1953</v>
      </c>
      <c r="J318" s="696" t="s">
        <v>1954</v>
      </c>
      <c r="K318" s="696" t="s">
        <v>1955</v>
      </c>
      <c r="L318" s="699">
        <v>971.25</v>
      </c>
      <c r="M318" s="699">
        <v>1942.5</v>
      </c>
      <c r="N318" s="696">
        <v>2</v>
      </c>
      <c r="O318" s="700">
        <v>2</v>
      </c>
      <c r="P318" s="699">
        <v>1942.5</v>
      </c>
      <c r="Q318" s="701">
        <v>1</v>
      </c>
      <c r="R318" s="696">
        <v>2</v>
      </c>
      <c r="S318" s="701">
        <v>1</v>
      </c>
      <c r="T318" s="700">
        <v>2</v>
      </c>
      <c r="U318" s="702">
        <v>1</v>
      </c>
    </row>
    <row r="319" spans="1:21" ht="14.4" customHeight="1" x14ac:dyDescent="0.3">
      <c r="A319" s="695">
        <v>11</v>
      </c>
      <c r="B319" s="696" t="s">
        <v>555</v>
      </c>
      <c r="C319" s="696">
        <v>89301112</v>
      </c>
      <c r="D319" s="697" t="s">
        <v>3032</v>
      </c>
      <c r="E319" s="698" t="s">
        <v>1885</v>
      </c>
      <c r="F319" s="696" t="s">
        <v>1877</v>
      </c>
      <c r="G319" s="696" t="s">
        <v>1940</v>
      </c>
      <c r="H319" s="696" t="s">
        <v>556</v>
      </c>
      <c r="I319" s="696" t="s">
        <v>2217</v>
      </c>
      <c r="J319" s="696" t="s">
        <v>2125</v>
      </c>
      <c r="K319" s="696" t="s">
        <v>2218</v>
      </c>
      <c r="L319" s="699">
        <v>2200</v>
      </c>
      <c r="M319" s="699">
        <v>2200</v>
      </c>
      <c r="N319" s="696">
        <v>1</v>
      </c>
      <c r="O319" s="700">
        <v>1</v>
      </c>
      <c r="P319" s="699"/>
      <c r="Q319" s="701">
        <v>0</v>
      </c>
      <c r="R319" s="696"/>
      <c r="S319" s="701">
        <v>0</v>
      </c>
      <c r="T319" s="700"/>
      <c r="U319" s="702">
        <v>0</v>
      </c>
    </row>
    <row r="320" spans="1:21" ht="14.4" customHeight="1" x14ac:dyDescent="0.3">
      <c r="A320" s="695">
        <v>11</v>
      </c>
      <c r="B320" s="696" t="s">
        <v>555</v>
      </c>
      <c r="C320" s="696">
        <v>89301112</v>
      </c>
      <c r="D320" s="697" t="s">
        <v>3032</v>
      </c>
      <c r="E320" s="698" t="s">
        <v>1885</v>
      </c>
      <c r="F320" s="696" t="s">
        <v>1877</v>
      </c>
      <c r="G320" s="696" t="s">
        <v>1940</v>
      </c>
      <c r="H320" s="696" t="s">
        <v>556</v>
      </c>
      <c r="I320" s="696" t="s">
        <v>2219</v>
      </c>
      <c r="J320" s="696" t="s">
        <v>2220</v>
      </c>
      <c r="K320" s="696" t="s">
        <v>2221</v>
      </c>
      <c r="L320" s="699">
        <v>700</v>
      </c>
      <c r="M320" s="699">
        <v>700</v>
      </c>
      <c r="N320" s="696">
        <v>1</v>
      </c>
      <c r="O320" s="700">
        <v>1</v>
      </c>
      <c r="P320" s="699">
        <v>700</v>
      </c>
      <c r="Q320" s="701">
        <v>1</v>
      </c>
      <c r="R320" s="696">
        <v>1</v>
      </c>
      <c r="S320" s="701">
        <v>1</v>
      </c>
      <c r="T320" s="700">
        <v>1</v>
      </c>
      <c r="U320" s="702">
        <v>1</v>
      </c>
    </row>
    <row r="321" spans="1:21" ht="14.4" customHeight="1" x14ac:dyDescent="0.3">
      <c r="A321" s="695">
        <v>11</v>
      </c>
      <c r="B321" s="696" t="s">
        <v>555</v>
      </c>
      <c r="C321" s="696">
        <v>89301112</v>
      </c>
      <c r="D321" s="697" t="s">
        <v>3032</v>
      </c>
      <c r="E321" s="698" t="s">
        <v>1885</v>
      </c>
      <c r="F321" s="696" t="s">
        <v>1877</v>
      </c>
      <c r="G321" s="696" t="s">
        <v>1940</v>
      </c>
      <c r="H321" s="696" t="s">
        <v>556</v>
      </c>
      <c r="I321" s="696" t="s">
        <v>2222</v>
      </c>
      <c r="J321" s="696" t="s">
        <v>2223</v>
      </c>
      <c r="K321" s="696"/>
      <c r="L321" s="699">
        <v>700</v>
      </c>
      <c r="M321" s="699">
        <v>700</v>
      </c>
      <c r="N321" s="696">
        <v>1</v>
      </c>
      <c r="O321" s="700">
        <v>1</v>
      </c>
      <c r="P321" s="699">
        <v>700</v>
      </c>
      <c r="Q321" s="701">
        <v>1</v>
      </c>
      <c r="R321" s="696">
        <v>1</v>
      </c>
      <c r="S321" s="701">
        <v>1</v>
      </c>
      <c r="T321" s="700">
        <v>1</v>
      </c>
      <c r="U321" s="702">
        <v>1</v>
      </c>
    </row>
    <row r="322" spans="1:21" ht="14.4" customHeight="1" x14ac:dyDescent="0.3">
      <c r="A322" s="695">
        <v>11</v>
      </c>
      <c r="B322" s="696" t="s">
        <v>555</v>
      </c>
      <c r="C322" s="696">
        <v>89301112</v>
      </c>
      <c r="D322" s="697" t="s">
        <v>3032</v>
      </c>
      <c r="E322" s="698" t="s">
        <v>1885</v>
      </c>
      <c r="F322" s="696" t="s">
        <v>1877</v>
      </c>
      <c r="G322" s="696" t="s">
        <v>1940</v>
      </c>
      <c r="H322" s="696" t="s">
        <v>556</v>
      </c>
      <c r="I322" s="696" t="s">
        <v>2124</v>
      </c>
      <c r="J322" s="696" t="s">
        <v>2125</v>
      </c>
      <c r="K322" s="696" t="s">
        <v>2126</v>
      </c>
      <c r="L322" s="699">
        <v>1600</v>
      </c>
      <c r="M322" s="699">
        <v>1600</v>
      </c>
      <c r="N322" s="696">
        <v>1</v>
      </c>
      <c r="O322" s="700">
        <v>1</v>
      </c>
      <c r="P322" s="699">
        <v>1600</v>
      </c>
      <c r="Q322" s="701">
        <v>1</v>
      </c>
      <c r="R322" s="696">
        <v>1</v>
      </c>
      <c r="S322" s="701">
        <v>1</v>
      </c>
      <c r="T322" s="700">
        <v>1</v>
      </c>
      <c r="U322" s="702">
        <v>1</v>
      </c>
    </row>
    <row r="323" spans="1:21" ht="14.4" customHeight="1" x14ac:dyDescent="0.3">
      <c r="A323" s="695">
        <v>11</v>
      </c>
      <c r="B323" s="696" t="s">
        <v>555</v>
      </c>
      <c r="C323" s="696">
        <v>89301112</v>
      </c>
      <c r="D323" s="697" t="s">
        <v>3032</v>
      </c>
      <c r="E323" s="698" t="s">
        <v>1885</v>
      </c>
      <c r="F323" s="696" t="s">
        <v>1877</v>
      </c>
      <c r="G323" s="696" t="s">
        <v>1940</v>
      </c>
      <c r="H323" s="696" t="s">
        <v>556</v>
      </c>
      <c r="I323" s="696" t="s">
        <v>2127</v>
      </c>
      <c r="J323" s="696" t="s">
        <v>2128</v>
      </c>
      <c r="K323" s="696" t="s">
        <v>2129</v>
      </c>
      <c r="L323" s="699">
        <v>600</v>
      </c>
      <c r="M323" s="699">
        <v>600</v>
      </c>
      <c r="N323" s="696">
        <v>1</v>
      </c>
      <c r="O323" s="700">
        <v>1</v>
      </c>
      <c r="P323" s="699">
        <v>600</v>
      </c>
      <c r="Q323" s="701">
        <v>1</v>
      </c>
      <c r="R323" s="696">
        <v>1</v>
      </c>
      <c r="S323" s="701">
        <v>1</v>
      </c>
      <c r="T323" s="700">
        <v>1</v>
      </c>
      <c r="U323" s="702">
        <v>1</v>
      </c>
    </row>
    <row r="324" spans="1:21" ht="14.4" customHeight="1" x14ac:dyDescent="0.3">
      <c r="A324" s="695">
        <v>11</v>
      </c>
      <c r="B324" s="696" t="s">
        <v>555</v>
      </c>
      <c r="C324" s="696">
        <v>89301112</v>
      </c>
      <c r="D324" s="697" t="s">
        <v>3032</v>
      </c>
      <c r="E324" s="698" t="s">
        <v>1885</v>
      </c>
      <c r="F324" s="696" t="s">
        <v>1877</v>
      </c>
      <c r="G324" s="696" t="s">
        <v>1940</v>
      </c>
      <c r="H324" s="696" t="s">
        <v>556</v>
      </c>
      <c r="I324" s="696" t="s">
        <v>2224</v>
      </c>
      <c r="J324" s="696" t="s">
        <v>2225</v>
      </c>
      <c r="K324" s="696" t="s">
        <v>2226</v>
      </c>
      <c r="L324" s="699">
        <v>500</v>
      </c>
      <c r="M324" s="699">
        <v>500</v>
      </c>
      <c r="N324" s="696">
        <v>1</v>
      </c>
      <c r="O324" s="700">
        <v>1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11</v>
      </c>
      <c r="B325" s="696" t="s">
        <v>555</v>
      </c>
      <c r="C325" s="696">
        <v>89301112</v>
      </c>
      <c r="D325" s="697" t="s">
        <v>3032</v>
      </c>
      <c r="E325" s="698" t="s">
        <v>1885</v>
      </c>
      <c r="F325" s="696" t="s">
        <v>1877</v>
      </c>
      <c r="G325" s="696" t="s">
        <v>2057</v>
      </c>
      <c r="H325" s="696" t="s">
        <v>556</v>
      </c>
      <c r="I325" s="696" t="s">
        <v>2227</v>
      </c>
      <c r="J325" s="696" t="s">
        <v>2228</v>
      </c>
      <c r="K325" s="696" t="s">
        <v>2229</v>
      </c>
      <c r="L325" s="699">
        <v>0</v>
      </c>
      <c r="M325" s="699">
        <v>0</v>
      </c>
      <c r="N325" s="696">
        <v>1</v>
      </c>
      <c r="O325" s="700">
        <v>1</v>
      </c>
      <c r="P325" s="699"/>
      <c r="Q325" s="701"/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11</v>
      </c>
      <c r="B326" s="696" t="s">
        <v>555</v>
      </c>
      <c r="C326" s="696">
        <v>89301112</v>
      </c>
      <c r="D326" s="697" t="s">
        <v>3032</v>
      </c>
      <c r="E326" s="698" t="s">
        <v>1886</v>
      </c>
      <c r="F326" s="696" t="s">
        <v>1876</v>
      </c>
      <c r="G326" s="696" t="s">
        <v>1906</v>
      </c>
      <c r="H326" s="696" t="s">
        <v>843</v>
      </c>
      <c r="I326" s="696" t="s">
        <v>951</v>
      </c>
      <c r="J326" s="696" t="s">
        <v>1785</v>
      </c>
      <c r="K326" s="696" t="s">
        <v>1786</v>
      </c>
      <c r="L326" s="699">
        <v>333.31</v>
      </c>
      <c r="M326" s="699">
        <v>1333.24</v>
      </c>
      <c r="N326" s="696">
        <v>4</v>
      </c>
      <c r="O326" s="700">
        <v>4</v>
      </c>
      <c r="P326" s="699">
        <v>333.31</v>
      </c>
      <c r="Q326" s="701">
        <v>0.25</v>
      </c>
      <c r="R326" s="696">
        <v>1</v>
      </c>
      <c r="S326" s="701">
        <v>0.25</v>
      </c>
      <c r="T326" s="700">
        <v>1</v>
      </c>
      <c r="U326" s="702">
        <v>0.25</v>
      </c>
    </row>
    <row r="327" spans="1:21" ht="14.4" customHeight="1" x14ac:dyDescent="0.3">
      <c r="A327" s="695">
        <v>11</v>
      </c>
      <c r="B327" s="696" t="s">
        <v>555</v>
      </c>
      <c r="C327" s="696">
        <v>89301112</v>
      </c>
      <c r="D327" s="697" t="s">
        <v>3032</v>
      </c>
      <c r="E327" s="698" t="s">
        <v>1886</v>
      </c>
      <c r="F327" s="696" t="s">
        <v>1876</v>
      </c>
      <c r="G327" s="696" t="s">
        <v>1906</v>
      </c>
      <c r="H327" s="696" t="s">
        <v>843</v>
      </c>
      <c r="I327" s="696" t="s">
        <v>951</v>
      </c>
      <c r="J327" s="696" t="s">
        <v>1785</v>
      </c>
      <c r="K327" s="696" t="s">
        <v>1786</v>
      </c>
      <c r="L327" s="699">
        <v>156.86000000000001</v>
      </c>
      <c r="M327" s="699">
        <v>313.72000000000003</v>
      </c>
      <c r="N327" s="696">
        <v>2</v>
      </c>
      <c r="O327" s="700">
        <v>2</v>
      </c>
      <c r="P327" s="699">
        <v>313.72000000000003</v>
      </c>
      <c r="Q327" s="701">
        <v>1</v>
      </c>
      <c r="R327" s="696">
        <v>2</v>
      </c>
      <c r="S327" s="701">
        <v>1</v>
      </c>
      <c r="T327" s="700">
        <v>2</v>
      </c>
      <c r="U327" s="702">
        <v>1</v>
      </c>
    </row>
    <row r="328" spans="1:21" ht="14.4" customHeight="1" x14ac:dyDescent="0.3">
      <c r="A328" s="695">
        <v>11</v>
      </c>
      <c r="B328" s="696" t="s">
        <v>555</v>
      </c>
      <c r="C328" s="696">
        <v>89301112</v>
      </c>
      <c r="D328" s="697" t="s">
        <v>3032</v>
      </c>
      <c r="E328" s="698" t="s">
        <v>1886</v>
      </c>
      <c r="F328" s="696" t="s">
        <v>1876</v>
      </c>
      <c r="G328" s="696" t="s">
        <v>2230</v>
      </c>
      <c r="H328" s="696" t="s">
        <v>556</v>
      </c>
      <c r="I328" s="696" t="s">
        <v>2231</v>
      </c>
      <c r="J328" s="696" t="s">
        <v>2232</v>
      </c>
      <c r="K328" s="696" t="s">
        <v>2233</v>
      </c>
      <c r="L328" s="699">
        <v>166.97</v>
      </c>
      <c r="M328" s="699">
        <v>166.97</v>
      </c>
      <c r="N328" s="696">
        <v>1</v>
      </c>
      <c r="O328" s="700">
        <v>0.5</v>
      </c>
      <c r="P328" s="699"/>
      <c r="Q328" s="701">
        <v>0</v>
      </c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11</v>
      </c>
      <c r="B329" s="696" t="s">
        <v>555</v>
      </c>
      <c r="C329" s="696">
        <v>89301112</v>
      </c>
      <c r="D329" s="697" t="s">
        <v>3032</v>
      </c>
      <c r="E329" s="698" t="s">
        <v>1886</v>
      </c>
      <c r="F329" s="696" t="s">
        <v>1876</v>
      </c>
      <c r="G329" s="696" t="s">
        <v>1974</v>
      </c>
      <c r="H329" s="696" t="s">
        <v>843</v>
      </c>
      <c r="I329" s="696" t="s">
        <v>963</v>
      </c>
      <c r="J329" s="696" t="s">
        <v>964</v>
      </c>
      <c r="K329" s="696" t="s">
        <v>1792</v>
      </c>
      <c r="L329" s="699">
        <v>69.86</v>
      </c>
      <c r="M329" s="699">
        <v>209.57999999999998</v>
      </c>
      <c r="N329" s="696">
        <v>3</v>
      </c>
      <c r="O329" s="700">
        <v>1</v>
      </c>
      <c r="P329" s="699">
        <v>209.57999999999998</v>
      </c>
      <c r="Q329" s="701">
        <v>1</v>
      </c>
      <c r="R329" s="696">
        <v>3</v>
      </c>
      <c r="S329" s="701">
        <v>1</v>
      </c>
      <c r="T329" s="700">
        <v>1</v>
      </c>
      <c r="U329" s="702">
        <v>1</v>
      </c>
    </row>
    <row r="330" spans="1:21" ht="14.4" customHeight="1" x14ac:dyDescent="0.3">
      <c r="A330" s="695">
        <v>11</v>
      </c>
      <c r="B330" s="696" t="s">
        <v>555</v>
      </c>
      <c r="C330" s="696">
        <v>89301112</v>
      </c>
      <c r="D330" s="697" t="s">
        <v>3032</v>
      </c>
      <c r="E330" s="698" t="s">
        <v>1886</v>
      </c>
      <c r="F330" s="696" t="s">
        <v>1876</v>
      </c>
      <c r="G330" s="696" t="s">
        <v>2234</v>
      </c>
      <c r="H330" s="696" t="s">
        <v>843</v>
      </c>
      <c r="I330" s="696" t="s">
        <v>2235</v>
      </c>
      <c r="J330" s="696" t="s">
        <v>1624</v>
      </c>
      <c r="K330" s="696" t="s">
        <v>2236</v>
      </c>
      <c r="L330" s="699">
        <v>432.32</v>
      </c>
      <c r="M330" s="699">
        <v>864.64</v>
      </c>
      <c r="N330" s="696">
        <v>2</v>
      </c>
      <c r="O330" s="700">
        <v>0.5</v>
      </c>
      <c r="P330" s="699">
        <v>864.64</v>
      </c>
      <c r="Q330" s="701">
        <v>1</v>
      </c>
      <c r="R330" s="696">
        <v>2</v>
      </c>
      <c r="S330" s="701">
        <v>1</v>
      </c>
      <c r="T330" s="700">
        <v>0.5</v>
      </c>
      <c r="U330" s="702">
        <v>1</v>
      </c>
    </row>
    <row r="331" spans="1:21" ht="14.4" customHeight="1" x14ac:dyDescent="0.3">
      <c r="A331" s="695">
        <v>11</v>
      </c>
      <c r="B331" s="696" t="s">
        <v>555</v>
      </c>
      <c r="C331" s="696">
        <v>89301112</v>
      </c>
      <c r="D331" s="697" t="s">
        <v>3032</v>
      </c>
      <c r="E331" s="698" t="s">
        <v>1886</v>
      </c>
      <c r="F331" s="696" t="s">
        <v>1876</v>
      </c>
      <c r="G331" s="696" t="s">
        <v>2237</v>
      </c>
      <c r="H331" s="696" t="s">
        <v>556</v>
      </c>
      <c r="I331" s="696" t="s">
        <v>2238</v>
      </c>
      <c r="J331" s="696" t="s">
        <v>2239</v>
      </c>
      <c r="K331" s="696" t="s">
        <v>2240</v>
      </c>
      <c r="L331" s="699">
        <v>0</v>
      </c>
      <c r="M331" s="699">
        <v>0</v>
      </c>
      <c r="N331" s="696">
        <v>1</v>
      </c>
      <c r="O331" s="700">
        <v>1</v>
      </c>
      <c r="P331" s="699">
        <v>0</v>
      </c>
      <c r="Q331" s="701"/>
      <c r="R331" s="696">
        <v>1</v>
      </c>
      <c r="S331" s="701">
        <v>1</v>
      </c>
      <c r="T331" s="700">
        <v>1</v>
      </c>
      <c r="U331" s="702">
        <v>1</v>
      </c>
    </row>
    <row r="332" spans="1:21" ht="14.4" customHeight="1" x14ac:dyDescent="0.3">
      <c r="A332" s="695">
        <v>11</v>
      </c>
      <c r="B332" s="696" t="s">
        <v>555</v>
      </c>
      <c r="C332" s="696">
        <v>89301112</v>
      </c>
      <c r="D332" s="697" t="s">
        <v>3032</v>
      </c>
      <c r="E332" s="698" t="s">
        <v>1886</v>
      </c>
      <c r="F332" s="696" t="s">
        <v>1876</v>
      </c>
      <c r="G332" s="696" t="s">
        <v>2023</v>
      </c>
      <c r="H332" s="696" t="s">
        <v>556</v>
      </c>
      <c r="I332" s="696" t="s">
        <v>2137</v>
      </c>
      <c r="J332" s="696" t="s">
        <v>2138</v>
      </c>
      <c r="K332" s="696" t="s">
        <v>2139</v>
      </c>
      <c r="L332" s="699">
        <v>354.98</v>
      </c>
      <c r="M332" s="699">
        <v>1419.92</v>
      </c>
      <c r="N332" s="696">
        <v>4</v>
      </c>
      <c r="O332" s="700">
        <v>3</v>
      </c>
      <c r="P332" s="699">
        <v>354.98</v>
      </c>
      <c r="Q332" s="701">
        <v>0.25</v>
      </c>
      <c r="R332" s="696">
        <v>1</v>
      </c>
      <c r="S332" s="701">
        <v>0.25</v>
      </c>
      <c r="T332" s="700">
        <v>1</v>
      </c>
      <c r="U332" s="702">
        <v>0.33333333333333331</v>
      </c>
    </row>
    <row r="333" spans="1:21" ht="14.4" customHeight="1" x14ac:dyDescent="0.3">
      <c r="A333" s="695">
        <v>11</v>
      </c>
      <c r="B333" s="696" t="s">
        <v>555</v>
      </c>
      <c r="C333" s="696">
        <v>89301112</v>
      </c>
      <c r="D333" s="697" t="s">
        <v>3032</v>
      </c>
      <c r="E333" s="698" t="s">
        <v>1886</v>
      </c>
      <c r="F333" s="696" t="s">
        <v>1876</v>
      </c>
      <c r="G333" s="696" t="s">
        <v>2023</v>
      </c>
      <c r="H333" s="696" t="s">
        <v>556</v>
      </c>
      <c r="I333" s="696" t="s">
        <v>2241</v>
      </c>
      <c r="J333" s="696" t="s">
        <v>2242</v>
      </c>
      <c r="K333" s="696" t="s">
        <v>2243</v>
      </c>
      <c r="L333" s="699">
        <v>0</v>
      </c>
      <c r="M333" s="699">
        <v>0</v>
      </c>
      <c r="N333" s="696">
        <v>2</v>
      </c>
      <c r="O333" s="700">
        <v>1</v>
      </c>
      <c r="P333" s="699">
        <v>0</v>
      </c>
      <c r="Q333" s="701"/>
      <c r="R333" s="696">
        <v>1</v>
      </c>
      <c r="S333" s="701">
        <v>0.5</v>
      </c>
      <c r="T333" s="700">
        <v>0.5</v>
      </c>
      <c r="U333" s="702">
        <v>0.5</v>
      </c>
    </row>
    <row r="334" spans="1:21" ht="14.4" customHeight="1" x14ac:dyDescent="0.3">
      <c r="A334" s="695">
        <v>11</v>
      </c>
      <c r="B334" s="696" t="s">
        <v>555</v>
      </c>
      <c r="C334" s="696">
        <v>89301112</v>
      </c>
      <c r="D334" s="697" t="s">
        <v>3032</v>
      </c>
      <c r="E334" s="698" t="s">
        <v>1886</v>
      </c>
      <c r="F334" s="696" t="s">
        <v>1876</v>
      </c>
      <c r="G334" s="696" t="s">
        <v>2023</v>
      </c>
      <c r="H334" s="696" t="s">
        <v>556</v>
      </c>
      <c r="I334" s="696" t="s">
        <v>2244</v>
      </c>
      <c r="J334" s="696" t="s">
        <v>2245</v>
      </c>
      <c r="K334" s="696" t="s">
        <v>2246</v>
      </c>
      <c r="L334" s="699">
        <v>188.41</v>
      </c>
      <c r="M334" s="699">
        <v>376.82</v>
      </c>
      <c r="N334" s="696">
        <v>2</v>
      </c>
      <c r="O334" s="700">
        <v>2</v>
      </c>
      <c r="P334" s="699">
        <v>188.41</v>
      </c>
      <c r="Q334" s="701">
        <v>0.5</v>
      </c>
      <c r="R334" s="696">
        <v>1</v>
      </c>
      <c r="S334" s="701">
        <v>0.5</v>
      </c>
      <c r="T334" s="700">
        <v>1</v>
      </c>
      <c r="U334" s="702">
        <v>0.5</v>
      </c>
    </row>
    <row r="335" spans="1:21" ht="14.4" customHeight="1" x14ac:dyDescent="0.3">
      <c r="A335" s="695">
        <v>11</v>
      </c>
      <c r="B335" s="696" t="s">
        <v>555</v>
      </c>
      <c r="C335" s="696">
        <v>89301112</v>
      </c>
      <c r="D335" s="697" t="s">
        <v>3032</v>
      </c>
      <c r="E335" s="698" t="s">
        <v>1886</v>
      </c>
      <c r="F335" s="696" t="s">
        <v>1876</v>
      </c>
      <c r="G335" s="696" t="s">
        <v>2023</v>
      </c>
      <c r="H335" s="696" t="s">
        <v>556</v>
      </c>
      <c r="I335" s="696" t="s">
        <v>2146</v>
      </c>
      <c r="J335" s="696" t="s">
        <v>2144</v>
      </c>
      <c r="K335" s="696" t="s">
        <v>2147</v>
      </c>
      <c r="L335" s="699">
        <v>0</v>
      </c>
      <c r="M335" s="699">
        <v>0</v>
      </c>
      <c r="N335" s="696">
        <v>1</v>
      </c>
      <c r="O335" s="700">
        <v>0.5</v>
      </c>
      <c r="P335" s="699">
        <v>0</v>
      </c>
      <c r="Q335" s="701"/>
      <c r="R335" s="696">
        <v>1</v>
      </c>
      <c r="S335" s="701">
        <v>1</v>
      </c>
      <c r="T335" s="700">
        <v>0.5</v>
      </c>
      <c r="U335" s="702">
        <v>1</v>
      </c>
    </row>
    <row r="336" spans="1:21" ht="14.4" customHeight="1" x14ac:dyDescent="0.3">
      <c r="A336" s="695">
        <v>11</v>
      </c>
      <c r="B336" s="696" t="s">
        <v>555</v>
      </c>
      <c r="C336" s="696">
        <v>89301112</v>
      </c>
      <c r="D336" s="697" t="s">
        <v>3032</v>
      </c>
      <c r="E336" s="698" t="s">
        <v>1886</v>
      </c>
      <c r="F336" s="696" t="s">
        <v>1876</v>
      </c>
      <c r="G336" s="696" t="s">
        <v>2023</v>
      </c>
      <c r="H336" s="696" t="s">
        <v>556</v>
      </c>
      <c r="I336" s="696" t="s">
        <v>2247</v>
      </c>
      <c r="J336" s="696" t="s">
        <v>2144</v>
      </c>
      <c r="K336" s="696" t="s">
        <v>2248</v>
      </c>
      <c r="L336" s="699">
        <v>0</v>
      </c>
      <c r="M336" s="699">
        <v>0</v>
      </c>
      <c r="N336" s="696">
        <v>2</v>
      </c>
      <c r="O336" s="700">
        <v>2</v>
      </c>
      <c r="P336" s="699">
        <v>0</v>
      </c>
      <c r="Q336" s="701"/>
      <c r="R336" s="696">
        <v>1</v>
      </c>
      <c r="S336" s="701">
        <v>0.5</v>
      </c>
      <c r="T336" s="700">
        <v>1</v>
      </c>
      <c r="U336" s="702">
        <v>0.5</v>
      </c>
    </row>
    <row r="337" spans="1:21" ht="14.4" customHeight="1" x14ac:dyDescent="0.3">
      <c r="A337" s="695">
        <v>11</v>
      </c>
      <c r="B337" s="696" t="s">
        <v>555</v>
      </c>
      <c r="C337" s="696">
        <v>89301112</v>
      </c>
      <c r="D337" s="697" t="s">
        <v>3032</v>
      </c>
      <c r="E337" s="698" t="s">
        <v>1886</v>
      </c>
      <c r="F337" s="696" t="s">
        <v>1876</v>
      </c>
      <c r="G337" s="696" t="s">
        <v>1911</v>
      </c>
      <c r="H337" s="696" t="s">
        <v>556</v>
      </c>
      <c r="I337" s="696" t="s">
        <v>1912</v>
      </c>
      <c r="J337" s="696" t="s">
        <v>1913</v>
      </c>
      <c r="K337" s="696" t="s">
        <v>1914</v>
      </c>
      <c r="L337" s="699">
        <v>33.36</v>
      </c>
      <c r="M337" s="699">
        <v>33.36</v>
      </c>
      <c r="N337" s="696">
        <v>1</v>
      </c>
      <c r="O337" s="700">
        <v>0.5</v>
      </c>
      <c r="P337" s="699"/>
      <c r="Q337" s="701">
        <v>0</v>
      </c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11</v>
      </c>
      <c r="B338" s="696" t="s">
        <v>555</v>
      </c>
      <c r="C338" s="696">
        <v>89301112</v>
      </c>
      <c r="D338" s="697" t="s">
        <v>3032</v>
      </c>
      <c r="E338" s="698" t="s">
        <v>1886</v>
      </c>
      <c r="F338" s="696" t="s">
        <v>1876</v>
      </c>
      <c r="G338" s="696" t="s">
        <v>2077</v>
      </c>
      <c r="H338" s="696" t="s">
        <v>556</v>
      </c>
      <c r="I338" s="696" t="s">
        <v>2078</v>
      </c>
      <c r="J338" s="696" t="s">
        <v>2079</v>
      </c>
      <c r="K338" s="696" t="s">
        <v>2080</v>
      </c>
      <c r="L338" s="699">
        <v>0</v>
      </c>
      <c r="M338" s="699">
        <v>0</v>
      </c>
      <c r="N338" s="696">
        <v>6</v>
      </c>
      <c r="O338" s="700">
        <v>6</v>
      </c>
      <c r="P338" s="699">
        <v>0</v>
      </c>
      <c r="Q338" s="701"/>
      <c r="R338" s="696">
        <v>2</v>
      </c>
      <c r="S338" s="701">
        <v>0.33333333333333331</v>
      </c>
      <c r="T338" s="700">
        <v>2</v>
      </c>
      <c r="U338" s="702">
        <v>0.33333333333333331</v>
      </c>
    </row>
    <row r="339" spans="1:21" ht="14.4" customHeight="1" x14ac:dyDescent="0.3">
      <c r="A339" s="695">
        <v>11</v>
      </c>
      <c r="B339" s="696" t="s">
        <v>555</v>
      </c>
      <c r="C339" s="696">
        <v>89301112</v>
      </c>
      <c r="D339" s="697" t="s">
        <v>3032</v>
      </c>
      <c r="E339" s="698" t="s">
        <v>1886</v>
      </c>
      <c r="F339" s="696" t="s">
        <v>1876</v>
      </c>
      <c r="G339" s="696" t="s">
        <v>2077</v>
      </c>
      <c r="H339" s="696" t="s">
        <v>556</v>
      </c>
      <c r="I339" s="696" t="s">
        <v>2081</v>
      </c>
      <c r="J339" s="696" t="s">
        <v>2079</v>
      </c>
      <c r="K339" s="696" t="s">
        <v>2082</v>
      </c>
      <c r="L339" s="699">
        <v>0</v>
      </c>
      <c r="M339" s="699">
        <v>0</v>
      </c>
      <c r="N339" s="696">
        <v>1</v>
      </c>
      <c r="O339" s="700">
        <v>1</v>
      </c>
      <c r="P339" s="699"/>
      <c r="Q339" s="701"/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11</v>
      </c>
      <c r="B340" s="696" t="s">
        <v>555</v>
      </c>
      <c r="C340" s="696">
        <v>89301112</v>
      </c>
      <c r="D340" s="697" t="s">
        <v>3032</v>
      </c>
      <c r="E340" s="698" t="s">
        <v>1886</v>
      </c>
      <c r="F340" s="696" t="s">
        <v>1876</v>
      </c>
      <c r="G340" s="696" t="s">
        <v>2249</v>
      </c>
      <c r="H340" s="696" t="s">
        <v>556</v>
      </c>
      <c r="I340" s="696" t="s">
        <v>2250</v>
      </c>
      <c r="J340" s="696" t="s">
        <v>2251</v>
      </c>
      <c r="K340" s="696" t="s">
        <v>2252</v>
      </c>
      <c r="L340" s="699">
        <v>25.89</v>
      </c>
      <c r="M340" s="699">
        <v>25.89</v>
      </c>
      <c r="N340" s="696">
        <v>1</v>
      </c>
      <c r="O340" s="700">
        <v>1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11</v>
      </c>
      <c r="B341" s="696" t="s">
        <v>555</v>
      </c>
      <c r="C341" s="696">
        <v>89301112</v>
      </c>
      <c r="D341" s="697" t="s">
        <v>3032</v>
      </c>
      <c r="E341" s="698" t="s">
        <v>1886</v>
      </c>
      <c r="F341" s="696" t="s">
        <v>1876</v>
      </c>
      <c r="G341" s="696" t="s">
        <v>2249</v>
      </c>
      <c r="H341" s="696" t="s">
        <v>556</v>
      </c>
      <c r="I341" s="696" t="s">
        <v>2253</v>
      </c>
      <c r="J341" s="696" t="s">
        <v>2251</v>
      </c>
      <c r="K341" s="696" t="s">
        <v>2254</v>
      </c>
      <c r="L341" s="699">
        <v>0</v>
      </c>
      <c r="M341" s="699">
        <v>0</v>
      </c>
      <c r="N341" s="696">
        <v>2</v>
      </c>
      <c r="O341" s="700">
        <v>2</v>
      </c>
      <c r="P341" s="699">
        <v>0</v>
      </c>
      <c r="Q341" s="701"/>
      <c r="R341" s="696">
        <v>1</v>
      </c>
      <c r="S341" s="701">
        <v>0.5</v>
      </c>
      <c r="T341" s="700">
        <v>1</v>
      </c>
      <c r="U341" s="702">
        <v>0.5</v>
      </c>
    </row>
    <row r="342" spans="1:21" ht="14.4" customHeight="1" x14ac:dyDescent="0.3">
      <c r="A342" s="695">
        <v>11</v>
      </c>
      <c r="B342" s="696" t="s">
        <v>555</v>
      </c>
      <c r="C342" s="696">
        <v>89301112</v>
      </c>
      <c r="D342" s="697" t="s">
        <v>3032</v>
      </c>
      <c r="E342" s="698" t="s">
        <v>1886</v>
      </c>
      <c r="F342" s="696" t="s">
        <v>1876</v>
      </c>
      <c r="G342" s="696" t="s">
        <v>2162</v>
      </c>
      <c r="H342" s="696" t="s">
        <v>556</v>
      </c>
      <c r="I342" s="696" t="s">
        <v>1492</v>
      </c>
      <c r="J342" s="696" t="s">
        <v>1493</v>
      </c>
      <c r="K342" s="696" t="s">
        <v>2163</v>
      </c>
      <c r="L342" s="699">
        <v>63.67</v>
      </c>
      <c r="M342" s="699">
        <v>191.01</v>
      </c>
      <c r="N342" s="696">
        <v>3</v>
      </c>
      <c r="O342" s="700">
        <v>0.5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11</v>
      </c>
      <c r="B343" s="696" t="s">
        <v>555</v>
      </c>
      <c r="C343" s="696">
        <v>89301112</v>
      </c>
      <c r="D343" s="697" t="s">
        <v>3032</v>
      </c>
      <c r="E343" s="698" t="s">
        <v>1886</v>
      </c>
      <c r="F343" s="696" t="s">
        <v>1876</v>
      </c>
      <c r="G343" s="696" t="s">
        <v>2255</v>
      </c>
      <c r="H343" s="696" t="s">
        <v>556</v>
      </c>
      <c r="I343" s="696" t="s">
        <v>1325</v>
      </c>
      <c r="J343" s="696" t="s">
        <v>1326</v>
      </c>
      <c r="K343" s="696" t="s">
        <v>2256</v>
      </c>
      <c r="L343" s="699">
        <v>50.27</v>
      </c>
      <c r="M343" s="699">
        <v>201.08</v>
      </c>
      <c r="N343" s="696">
        <v>4</v>
      </c>
      <c r="O343" s="700">
        <v>2.5</v>
      </c>
      <c r="P343" s="699">
        <v>150.81</v>
      </c>
      <c r="Q343" s="701">
        <v>0.75</v>
      </c>
      <c r="R343" s="696">
        <v>3</v>
      </c>
      <c r="S343" s="701">
        <v>0.75</v>
      </c>
      <c r="T343" s="700">
        <v>1.5</v>
      </c>
      <c r="U343" s="702">
        <v>0.6</v>
      </c>
    </row>
    <row r="344" spans="1:21" ht="14.4" customHeight="1" x14ac:dyDescent="0.3">
      <c r="A344" s="695">
        <v>11</v>
      </c>
      <c r="B344" s="696" t="s">
        <v>555</v>
      </c>
      <c r="C344" s="696">
        <v>89301112</v>
      </c>
      <c r="D344" s="697" t="s">
        <v>3032</v>
      </c>
      <c r="E344" s="698" t="s">
        <v>1886</v>
      </c>
      <c r="F344" s="696" t="s">
        <v>1876</v>
      </c>
      <c r="G344" s="696" t="s">
        <v>2257</v>
      </c>
      <c r="H344" s="696" t="s">
        <v>556</v>
      </c>
      <c r="I344" s="696" t="s">
        <v>2258</v>
      </c>
      <c r="J344" s="696" t="s">
        <v>2259</v>
      </c>
      <c r="K344" s="696" t="s">
        <v>2260</v>
      </c>
      <c r="L344" s="699">
        <v>72.05</v>
      </c>
      <c r="M344" s="699">
        <v>144.1</v>
      </c>
      <c r="N344" s="696">
        <v>2</v>
      </c>
      <c r="O344" s="700">
        <v>1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11</v>
      </c>
      <c r="B345" s="696" t="s">
        <v>555</v>
      </c>
      <c r="C345" s="696">
        <v>89301112</v>
      </c>
      <c r="D345" s="697" t="s">
        <v>3032</v>
      </c>
      <c r="E345" s="698" t="s">
        <v>1886</v>
      </c>
      <c r="F345" s="696" t="s">
        <v>1876</v>
      </c>
      <c r="G345" s="696" t="s">
        <v>2083</v>
      </c>
      <c r="H345" s="696" t="s">
        <v>556</v>
      </c>
      <c r="I345" s="696" t="s">
        <v>2261</v>
      </c>
      <c r="J345" s="696" t="s">
        <v>2262</v>
      </c>
      <c r="K345" s="696" t="s">
        <v>2086</v>
      </c>
      <c r="L345" s="699">
        <v>1857.43</v>
      </c>
      <c r="M345" s="699">
        <v>7429.72</v>
      </c>
      <c r="N345" s="696">
        <v>4</v>
      </c>
      <c r="O345" s="700">
        <v>2.5</v>
      </c>
      <c r="P345" s="699">
        <v>3714.86</v>
      </c>
      <c r="Q345" s="701">
        <v>0.5</v>
      </c>
      <c r="R345" s="696">
        <v>2</v>
      </c>
      <c r="S345" s="701">
        <v>0.5</v>
      </c>
      <c r="T345" s="700">
        <v>1</v>
      </c>
      <c r="U345" s="702">
        <v>0.4</v>
      </c>
    </row>
    <row r="346" spans="1:21" ht="14.4" customHeight="1" x14ac:dyDescent="0.3">
      <c r="A346" s="695">
        <v>11</v>
      </c>
      <c r="B346" s="696" t="s">
        <v>555</v>
      </c>
      <c r="C346" s="696">
        <v>89301112</v>
      </c>
      <c r="D346" s="697" t="s">
        <v>3032</v>
      </c>
      <c r="E346" s="698" t="s">
        <v>1886</v>
      </c>
      <c r="F346" s="696" t="s">
        <v>1876</v>
      </c>
      <c r="G346" s="696" t="s">
        <v>2083</v>
      </c>
      <c r="H346" s="696" t="s">
        <v>556</v>
      </c>
      <c r="I346" s="696" t="s">
        <v>2084</v>
      </c>
      <c r="J346" s="696" t="s">
        <v>2085</v>
      </c>
      <c r="K346" s="696" t="s">
        <v>2086</v>
      </c>
      <c r="L346" s="699">
        <v>1857.44</v>
      </c>
      <c r="M346" s="699">
        <v>1857.44</v>
      </c>
      <c r="N346" s="696">
        <v>1</v>
      </c>
      <c r="O346" s="700">
        <v>0.5</v>
      </c>
      <c r="P346" s="699">
        <v>1857.44</v>
      </c>
      <c r="Q346" s="701">
        <v>1</v>
      </c>
      <c r="R346" s="696">
        <v>1</v>
      </c>
      <c r="S346" s="701">
        <v>1</v>
      </c>
      <c r="T346" s="700">
        <v>0.5</v>
      </c>
      <c r="U346" s="702">
        <v>1</v>
      </c>
    </row>
    <row r="347" spans="1:21" ht="14.4" customHeight="1" x14ac:dyDescent="0.3">
      <c r="A347" s="695">
        <v>11</v>
      </c>
      <c r="B347" s="696" t="s">
        <v>555</v>
      </c>
      <c r="C347" s="696">
        <v>89301112</v>
      </c>
      <c r="D347" s="697" t="s">
        <v>3032</v>
      </c>
      <c r="E347" s="698" t="s">
        <v>1886</v>
      </c>
      <c r="F347" s="696" t="s">
        <v>1876</v>
      </c>
      <c r="G347" s="696" t="s">
        <v>2263</v>
      </c>
      <c r="H347" s="696" t="s">
        <v>556</v>
      </c>
      <c r="I347" s="696" t="s">
        <v>2264</v>
      </c>
      <c r="J347" s="696" t="s">
        <v>2265</v>
      </c>
      <c r="K347" s="696" t="s">
        <v>2266</v>
      </c>
      <c r="L347" s="699">
        <v>694.04</v>
      </c>
      <c r="M347" s="699">
        <v>2082.12</v>
      </c>
      <c r="N347" s="696">
        <v>3</v>
      </c>
      <c r="O347" s="700">
        <v>1.5</v>
      </c>
      <c r="P347" s="699">
        <v>1388.08</v>
      </c>
      <c r="Q347" s="701">
        <v>0.66666666666666663</v>
      </c>
      <c r="R347" s="696">
        <v>2</v>
      </c>
      <c r="S347" s="701">
        <v>0.66666666666666663</v>
      </c>
      <c r="T347" s="700">
        <v>1</v>
      </c>
      <c r="U347" s="702">
        <v>0.66666666666666663</v>
      </c>
    </row>
    <row r="348" spans="1:21" ht="14.4" customHeight="1" x14ac:dyDescent="0.3">
      <c r="A348" s="695">
        <v>11</v>
      </c>
      <c r="B348" s="696" t="s">
        <v>555</v>
      </c>
      <c r="C348" s="696">
        <v>89301112</v>
      </c>
      <c r="D348" s="697" t="s">
        <v>3032</v>
      </c>
      <c r="E348" s="698" t="s">
        <v>1886</v>
      </c>
      <c r="F348" s="696" t="s">
        <v>1876</v>
      </c>
      <c r="G348" s="696" t="s">
        <v>2267</v>
      </c>
      <c r="H348" s="696" t="s">
        <v>556</v>
      </c>
      <c r="I348" s="696" t="s">
        <v>2268</v>
      </c>
      <c r="J348" s="696" t="s">
        <v>2269</v>
      </c>
      <c r="K348" s="696" t="s">
        <v>2270</v>
      </c>
      <c r="L348" s="699">
        <v>647.77</v>
      </c>
      <c r="M348" s="699">
        <v>3886.62</v>
      </c>
      <c r="N348" s="696">
        <v>6</v>
      </c>
      <c r="O348" s="700">
        <v>3</v>
      </c>
      <c r="P348" s="699">
        <v>1943.31</v>
      </c>
      <c r="Q348" s="701">
        <v>0.5</v>
      </c>
      <c r="R348" s="696">
        <v>3</v>
      </c>
      <c r="S348" s="701">
        <v>0.5</v>
      </c>
      <c r="T348" s="700">
        <v>1.5</v>
      </c>
      <c r="U348" s="702">
        <v>0.5</v>
      </c>
    </row>
    <row r="349" spans="1:21" ht="14.4" customHeight="1" x14ac:dyDescent="0.3">
      <c r="A349" s="695">
        <v>11</v>
      </c>
      <c r="B349" s="696" t="s">
        <v>555</v>
      </c>
      <c r="C349" s="696">
        <v>89301112</v>
      </c>
      <c r="D349" s="697" t="s">
        <v>3032</v>
      </c>
      <c r="E349" s="698" t="s">
        <v>1886</v>
      </c>
      <c r="F349" s="696" t="s">
        <v>1876</v>
      </c>
      <c r="G349" s="696" t="s">
        <v>2271</v>
      </c>
      <c r="H349" s="696" t="s">
        <v>843</v>
      </c>
      <c r="I349" s="696" t="s">
        <v>2272</v>
      </c>
      <c r="J349" s="696" t="s">
        <v>903</v>
      </c>
      <c r="K349" s="696" t="s">
        <v>2184</v>
      </c>
      <c r="L349" s="699">
        <v>356.47</v>
      </c>
      <c r="M349" s="699">
        <v>712.94</v>
      </c>
      <c r="N349" s="696">
        <v>2</v>
      </c>
      <c r="O349" s="700">
        <v>1</v>
      </c>
      <c r="P349" s="699">
        <v>712.94</v>
      </c>
      <c r="Q349" s="701">
        <v>1</v>
      </c>
      <c r="R349" s="696">
        <v>2</v>
      </c>
      <c r="S349" s="701">
        <v>1</v>
      </c>
      <c r="T349" s="700">
        <v>1</v>
      </c>
      <c r="U349" s="702">
        <v>1</v>
      </c>
    </row>
    <row r="350" spans="1:21" ht="14.4" customHeight="1" x14ac:dyDescent="0.3">
      <c r="A350" s="695">
        <v>11</v>
      </c>
      <c r="B350" s="696" t="s">
        <v>555</v>
      </c>
      <c r="C350" s="696">
        <v>89301112</v>
      </c>
      <c r="D350" s="697" t="s">
        <v>3032</v>
      </c>
      <c r="E350" s="698" t="s">
        <v>1886</v>
      </c>
      <c r="F350" s="696" t="s">
        <v>1876</v>
      </c>
      <c r="G350" s="696" t="s">
        <v>2273</v>
      </c>
      <c r="H350" s="696" t="s">
        <v>556</v>
      </c>
      <c r="I350" s="696" t="s">
        <v>2274</v>
      </c>
      <c r="J350" s="696" t="s">
        <v>2275</v>
      </c>
      <c r="K350" s="696" t="s">
        <v>2276</v>
      </c>
      <c r="L350" s="699">
        <v>0</v>
      </c>
      <c r="M350" s="699">
        <v>0</v>
      </c>
      <c r="N350" s="696">
        <v>1</v>
      </c>
      <c r="O350" s="700">
        <v>1</v>
      </c>
      <c r="P350" s="699"/>
      <c r="Q350" s="701"/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11</v>
      </c>
      <c r="B351" s="696" t="s">
        <v>555</v>
      </c>
      <c r="C351" s="696">
        <v>89301112</v>
      </c>
      <c r="D351" s="697" t="s">
        <v>3032</v>
      </c>
      <c r="E351" s="698" t="s">
        <v>1886</v>
      </c>
      <c r="F351" s="696" t="s">
        <v>1876</v>
      </c>
      <c r="G351" s="696" t="s">
        <v>2176</v>
      </c>
      <c r="H351" s="696" t="s">
        <v>556</v>
      </c>
      <c r="I351" s="696" t="s">
        <v>2277</v>
      </c>
      <c r="J351" s="696" t="s">
        <v>2278</v>
      </c>
      <c r="K351" s="696" t="s">
        <v>2178</v>
      </c>
      <c r="L351" s="699">
        <v>0</v>
      </c>
      <c r="M351" s="699">
        <v>0</v>
      </c>
      <c r="N351" s="696">
        <v>3</v>
      </c>
      <c r="O351" s="700">
        <v>2</v>
      </c>
      <c r="P351" s="699">
        <v>0</v>
      </c>
      <c r="Q351" s="701"/>
      <c r="R351" s="696">
        <v>2</v>
      </c>
      <c r="S351" s="701">
        <v>0.66666666666666663</v>
      </c>
      <c r="T351" s="700">
        <v>1</v>
      </c>
      <c r="U351" s="702">
        <v>0.5</v>
      </c>
    </row>
    <row r="352" spans="1:21" ht="14.4" customHeight="1" x14ac:dyDescent="0.3">
      <c r="A352" s="695">
        <v>11</v>
      </c>
      <c r="B352" s="696" t="s">
        <v>555</v>
      </c>
      <c r="C352" s="696">
        <v>89301112</v>
      </c>
      <c r="D352" s="697" t="s">
        <v>3032</v>
      </c>
      <c r="E352" s="698" t="s">
        <v>1886</v>
      </c>
      <c r="F352" s="696" t="s">
        <v>1876</v>
      </c>
      <c r="G352" s="696" t="s">
        <v>1920</v>
      </c>
      <c r="H352" s="696" t="s">
        <v>843</v>
      </c>
      <c r="I352" s="696" t="s">
        <v>851</v>
      </c>
      <c r="J352" s="696" t="s">
        <v>852</v>
      </c>
      <c r="K352" s="696" t="s">
        <v>853</v>
      </c>
      <c r="L352" s="699">
        <v>937.93</v>
      </c>
      <c r="M352" s="699">
        <v>4689.6499999999996</v>
      </c>
      <c r="N352" s="696">
        <v>5</v>
      </c>
      <c r="O352" s="700">
        <v>2</v>
      </c>
      <c r="P352" s="699">
        <v>3751.72</v>
      </c>
      <c r="Q352" s="701">
        <v>0.8</v>
      </c>
      <c r="R352" s="696">
        <v>4</v>
      </c>
      <c r="S352" s="701">
        <v>0.8</v>
      </c>
      <c r="T352" s="700">
        <v>1</v>
      </c>
      <c r="U352" s="702">
        <v>0.5</v>
      </c>
    </row>
    <row r="353" spans="1:21" ht="14.4" customHeight="1" x14ac:dyDescent="0.3">
      <c r="A353" s="695">
        <v>11</v>
      </c>
      <c r="B353" s="696" t="s">
        <v>555</v>
      </c>
      <c r="C353" s="696">
        <v>89301112</v>
      </c>
      <c r="D353" s="697" t="s">
        <v>3032</v>
      </c>
      <c r="E353" s="698" t="s">
        <v>1886</v>
      </c>
      <c r="F353" s="696" t="s">
        <v>1876</v>
      </c>
      <c r="G353" s="696" t="s">
        <v>1921</v>
      </c>
      <c r="H353" s="696" t="s">
        <v>843</v>
      </c>
      <c r="I353" s="696" t="s">
        <v>845</v>
      </c>
      <c r="J353" s="696" t="s">
        <v>586</v>
      </c>
      <c r="K353" s="696" t="s">
        <v>587</v>
      </c>
      <c r="L353" s="699">
        <v>96.63</v>
      </c>
      <c r="M353" s="699">
        <v>579.78</v>
      </c>
      <c r="N353" s="696">
        <v>6</v>
      </c>
      <c r="O353" s="700">
        <v>5</v>
      </c>
      <c r="P353" s="699">
        <v>289.89</v>
      </c>
      <c r="Q353" s="701">
        <v>0.5</v>
      </c>
      <c r="R353" s="696">
        <v>3</v>
      </c>
      <c r="S353" s="701">
        <v>0.5</v>
      </c>
      <c r="T353" s="700">
        <v>3</v>
      </c>
      <c r="U353" s="702">
        <v>0.6</v>
      </c>
    </row>
    <row r="354" spans="1:21" ht="14.4" customHeight="1" x14ac:dyDescent="0.3">
      <c r="A354" s="695">
        <v>11</v>
      </c>
      <c r="B354" s="696" t="s">
        <v>555</v>
      </c>
      <c r="C354" s="696">
        <v>89301112</v>
      </c>
      <c r="D354" s="697" t="s">
        <v>3032</v>
      </c>
      <c r="E354" s="698" t="s">
        <v>1886</v>
      </c>
      <c r="F354" s="696" t="s">
        <v>1876</v>
      </c>
      <c r="G354" s="696" t="s">
        <v>1921</v>
      </c>
      <c r="H354" s="696" t="s">
        <v>843</v>
      </c>
      <c r="I354" s="696" t="s">
        <v>2179</v>
      </c>
      <c r="J354" s="696" t="s">
        <v>586</v>
      </c>
      <c r="K354" s="696" t="s">
        <v>2180</v>
      </c>
      <c r="L354" s="699">
        <v>193.26</v>
      </c>
      <c r="M354" s="699">
        <v>2319.12</v>
      </c>
      <c r="N354" s="696">
        <v>12</v>
      </c>
      <c r="O354" s="700">
        <v>11</v>
      </c>
      <c r="P354" s="699">
        <v>579.78</v>
      </c>
      <c r="Q354" s="701">
        <v>0.25</v>
      </c>
      <c r="R354" s="696">
        <v>3</v>
      </c>
      <c r="S354" s="701">
        <v>0.25</v>
      </c>
      <c r="T354" s="700">
        <v>3</v>
      </c>
      <c r="U354" s="702">
        <v>0.27272727272727271</v>
      </c>
    </row>
    <row r="355" spans="1:21" ht="14.4" customHeight="1" x14ac:dyDescent="0.3">
      <c r="A355" s="695">
        <v>11</v>
      </c>
      <c r="B355" s="696" t="s">
        <v>555</v>
      </c>
      <c r="C355" s="696">
        <v>89301112</v>
      </c>
      <c r="D355" s="697" t="s">
        <v>3032</v>
      </c>
      <c r="E355" s="698" t="s">
        <v>1886</v>
      </c>
      <c r="F355" s="696" t="s">
        <v>1876</v>
      </c>
      <c r="G355" s="696" t="s">
        <v>2279</v>
      </c>
      <c r="H355" s="696" t="s">
        <v>556</v>
      </c>
      <c r="I355" s="696" t="s">
        <v>2280</v>
      </c>
      <c r="J355" s="696" t="s">
        <v>2281</v>
      </c>
      <c r="K355" s="696" t="s">
        <v>2282</v>
      </c>
      <c r="L355" s="699">
        <v>43.09</v>
      </c>
      <c r="M355" s="699">
        <v>43.09</v>
      </c>
      <c r="N355" s="696">
        <v>1</v>
      </c>
      <c r="O355" s="700">
        <v>0.5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11</v>
      </c>
      <c r="B356" s="696" t="s">
        <v>555</v>
      </c>
      <c r="C356" s="696">
        <v>89301112</v>
      </c>
      <c r="D356" s="697" t="s">
        <v>3032</v>
      </c>
      <c r="E356" s="698" t="s">
        <v>1886</v>
      </c>
      <c r="F356" s="696" t="s">
        <v>1876</v>
      </c>
      <c r="G356" s="696" t="s">
        <v>2182</v>
      </c>
      <c r="H356" s="696" t="s">
        <v>556</v>
      </c>
      <c r="I356" s="696" t="s">
        <v>2183</v>
      </c>
      <c r="J356" s="696" t="s">
        <v>1247</v>
      </c>
      <c r="K356" s="696" t="s">
        <v>2184</v>
      </c>
      <c r="L356" s="699">
        <v>202.25</v>
      </c>
      <c r="M356" s="699">
        <v>202.25</v>
      </c>
      <c r="N356" s="696">
        <v>1</v>
      </c>
      <c r="O356" s="700">
        <v>1</v>
      </c>
      <c r="P356" s="699">
        <v>202.25</v>
      </c>
      <c r="Q356" s="701">
        <v>1</v>
      </c>
      <c r="R356" s="696">
        <v>1</v>
      </c>
      <c r="S356" s="701">
        <v>1</v>
      </c>
      <c r="T356" s="700">
        <v>1</v>
      </c>
      <c r="U356" s="702">
        <v>1</v>
      </c>
    </row>
    <row r="357" spans="1:21" ht="14.4" customHeight="1" x14ac:dyDescent="0.3">
      <c r="A357" s="695">
        <v>11</v>
      </c>
      <c r="B357" s="696" t="s">
        <v>555</v>
      </c>
      <c r="C357" s="696">
        <v>89301112</v>
      </c>
      <c r="D357" s="697" t="s">
        <v>3032</v>
      </c>
      <c r="E357" s="698" t="s">
        <v>1886</v>
      </c>
      <c r="F357" s="696" t="s">
        <v>1876</v>
      </c>
      <c r="G357" s="696" t="s">
        <v>1960</v>
      </c>
      <c r="H357" s="696" t="s">
        <v>556</v>
      </c>
      <c r="I357" s="696" t="s">
        <v>2283</v>
      </c>
      <c r="J357" s="696" t="s">
        <v>2284</v>
      </c>
      <c r="K357" s="696" t="s">
        <v>1802</v>
      </c>
      <c r="L357" s="699">
        <v>98.23</v>
      </c>
      <c r="M357" s="699">
        <v>98.23</v>
      </c>
      <c r="N357" s="696">
        <v>1</v>
      </c>
      <c r="O357" s="700">
        <v>1</v>
      </c>
      <c r="P357" s="699">
        <v>98.23</v>
      </c>
      <c r="Q357" s="701">
        <v>1</v>
      </c>
      <c r="R357" s="696">
        <v>1</v>
      </c>
      <c r="S357" s="701">
        <v>1</v>
      </c>
      <c r="T357" s="700">
        <v>1</v>
      </c>
      <c r="U357" s="702">
        <v>1</v>
      </c>
    </row>
    <row r="358" spans="1:21" ht="14.4" customHeight="1" x14ac:dyDescent="0.3">
      <c r="A358" s="695">
        <v>11</v>
      </c>
      <c r="B358" s="696" t="s">
        <v>555</v>
      </c>
      <c r="C358" s="696">
        <v>89301112</v>
      </c>
      <c r="D358" s="697" t="s">
        <v>3032</v>
      </c>
      <c r="E358" s="698" t="s">
        <v>1886</v>
      </c>
      <c r="F358" s="696" t="s">
        <v>1876</v>
      </c>
      <c r="G358" s="696" t="s">
        <v>1960</v>
      </c>
      <c r="H358" s="696" t="s">
        <v>843</v>
      </c>
      <c r="I358" s="696" t="s">
        <v>870</v>
      </c>
      <c r="J358" s="696" t="s">
        <v>871</v>
      </c>
      <c r="K358" s="696" t="s">
        <v>1802</v>
      </c>
      <c r="L358" s="699">
        <v>98.23</v>
      </c>
      <c r="M358" s="699">
        <v>98.23</v>
      </c>
      <c r="N358" s="696">
        <v>1</v>
      </c>
      <c r="O358" s="700">
        <v>1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11</v>
      </c>
      <c r="B359" s="696" t="s">
        <v>555</v>
      </c>
      <c r="C359" s="696">
        <v>89301112</v>
      </c>
      <c r="D359" s="697" t="s">
        <v>3032</v>
      </c>
      <c r="E359" s="698" t="s">
        <v>1886</v>
      </c>
      <c r="F359" s="696" t="s">
        <v>1876</v>
      </c>
      <c r="G359" s="696" t="s">
        <v>1960</v>
      </c>
      <c r="H359" s="696" t="s">
        <v>843</v>
      </c>
      <c r="I359" s="696" t="s">
        <v>1305</v>
      </c>
      <c r="J359" s="696" t="s">
        <v>871</v>
      </c>
      <c r="K359" s="696" t="s">
        <v>1846</v>
      </c>
      <c r="L359" s="699">
        <v>163.72999999999999</v>
      </c>
      <c r="M359" s="699">
        <v>163.72999999999999</v>
      </c>
      <c r="N359" s="696">
        <v>1</v>
      </c>
      <c r="O359" s="700">
        <v>1</v>
      </c>
      <c r="P359" s="699">
        <v>163.72999999999999</v>
      </c>
      <c r="Q359" s="701">
        <v>1</v>
      </c>
      <c r="R359" s="696">
        <v>1</v>
      </c>
      <c r="S359" s="701">
        <v>1</v>
      </c>
      <c r="T359" s="700">
        <v>1</v>
      </c>
      <c r="U359" s="702">
        <v>1</v>
      </c>
    </row>
    <row r="360" spans="1:21" ht="14.4" customHeight="1" x14ac:dyDescent="0.3">
      <c r="A360" s="695">
        <v>11</v>
      </c>
      <c r="B360" s="696" t="s">
        <v>555</v>
      </c>
      <c r="C360" s="696">
        <v>89301112</v>
      </c>
      <c r="D360" s="697" t="s">
        <v>3032</v>
      </c>
      <c r="E360" s="698" t="s">
        <v>1886</v>
      </c>
      <c r="F360" s="696" t="s">
        <v>1876</v>
      </c>
      <c r="G360" s="696" t="s">
        <v>2189</v>
      </c>
      <c r="H360" s="696" t="s">
        <v>556</v>
      </c>
      <c r="I360" s="696" t="s">
        <v>2285</v>
      </c>
      <c r="J360" s="696" t="s">
        <v>2286</v>
      </c>
      <c r="K360" s="696" t="s">
        <v>2287</v>
      </c>
      <c r="L360" s="699">
        <v>286.63</v>
      </c>
      <c r="M360" s="699">
        <v>286.63</v>
      </c>
      <c r="N360" s="696">
        <v>1</v>
      </c>
      <c r="O360" s="700">
        <v>0.5</v>
      </c>
      <c r="P360" s="699"/>
      <c r="Q360" s="701">
        <v>0</v>
      </c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11</v>
      </c>
      <c r="B361" s="696" t="s">
        <v>555</v>
      </c>
      <c r="C361" s="696">
        <v>89301112</v>
      </c>
      <c r="D361" s="697" t="s">
        <v>3032</v>
      </c>
      <c r="E361" s="698" t="s">
        <v>1886</v>
      </c>
      <c r="F361" s="696" t="s">
        <v>1876</v>
      </c>
      <c r="G361" s="696" t="s">
        <v>2189</v>
      </c>
      <c r="H361" s="696" t="s">
        <v>556</v>
      </c>
      <c r="I361" s="696" t="s">
        <v>2288</v>
      </c>
      <c r="J361" s="696" t="s">
        <v>2191</v>
      </c>
      <c r="K361" s="696" t="s">
        <v>2289</v>
      </c>
      <c r="L361" s="699">
        <v>0</v>
      </c>
      <c r="M361" s="699">
        <v>0</v>
      </c>
      <c r="N361" s="696">
        <v>2</v>
      </c>
      <c r="O361" s="700">
        <v>0.5</v>
      </c>
      <c r="P361" s="699">
        <v>0</v>
      </c>
      <c r="Q361" s="701"/>
      <c r="R361" s="696">
        <v>2</v>
      </c>
      <c r="S361" s="701">
        <v>1</v>
      </c>
      <c r="T361" s="700">
        <v>0.5</v>
      </c>
      <c r="U361" s="702">
        <v>1</v>
      </c>
    </row>
    <row r="362" spans="1:21" ht="14.4" customHeight="1" x14ac:dyDescent="0.3">
      <c r="A362" s="695">
        <v>11</v>
      </c>
      <c r="B362" s="696" t="s">
        <v>555</v>
      </c>
      <c r="C362" s="696">
        <v>89301112</v>
      </c>
      <c r="D362" s="697" t="s">
        <v>3032</v>
      </c>
      <c r="E362" s="698" t="s">
        <v>1886</v>
      </c>
      <c r="F362" s="696" t="s">
        <v>1876</v>
      </c>
      <c r="G362" s="696" t="s">
        <v>2189</v>
      </c>
      <c r="H362" s="696" t="s">
        <v>556</v>
      </c>
      <c r="I362" s="696" t="s">
        <v>2190</v>
      </c>
      <c r="J362" s="696" t="s">
        <v>2191</v>
      </c>
      <c r="K362" s="696" t="s">
        <v>2192</v>
      </c>
      <c r="L362" s="699">
        <v>167.42</v>
      </c>
      <c r="M362" s="699">
        <v>3013.5599999999995</v>
      </c>
      <c r="N362" s="696">
        <v>18</v>
      </c>
      <c r="O362" s="700">
        <v>6.5</v>
      </c>
      <c r="P362" s="699">
        <v>2343.8799999999997</v>
      </c>
      <c r="Q362" s="701">
        <v>0.77777777777777779</v>
      </c>
      <c r="R362" s="696">
        <v>14</v>
      </c>
      <c r="S362" s="701">
        <v>0.77777777777777779</v>
      </c>
      <c r="T362" s="700">
        <v>5.5</v>
      </c>
      <c r="U362" s="702">
        <v>0.84615384615384615</v>
      </c>
    </row>
    <row r="363" spans="1:21" ht="14.4" customHeight="1" x14ac:dyDescent="0.3">
      <c r="A363" s="695">
        <v>11</v>
      </c>
      <c r="B363" s="696" t="s">
        <v>555</v>
      </c>
      <c r="C363" s="696">
        <v>89301112</v>
      </c>
      <c r="D363" s="697" t="s">
        <v>3032</v>
      </c>
      <c r="E363" s="698" t="s">
        <v>1886</v>
      </c>
      <c r="F363" s="696" t="s">
        <v>1876</v>
      </c>
      <c r="G363" s="696" t="s">
        <v>2189</v>
      </c>
      <c r="H363" s="696" t="s">
        <v>556</v>
      </c>
      <c r="I363" s="696" t="s">
        <v>2290</v>
      </c>
      <c r="J363" s="696" t="s">
        <v>2191</v>
      </c>
      <c r="K363" s="696" t="s">
        <v>2192</v>
      </c>
      <c r="L363" s="699">
        <v>0</v>
      </c>
      <c r="M363" s="699">
        <v>0</v>
      </c>
      <c r="N363" s="696">
        <v>3</v>
      </c>
      <c r="O363" s="700">
        <v>1</v>
      </c>
      <c r="P363" s="699">
        <v>0</v>
      </c>
      <c r="Q363" s="701"/>
      <c r="R363" s="696">
        <v>2</v>
      </c>
      <c r="S363" s="701">
        <v>0.66666666666666663</v>
      </c>
      <c r="T363" s="700">
        <v>0.5</v>
      </c>
      <c r="U363" s="702">
        <v>0.5</v>
      </c>
    </row>
    <row r="364" spans="1:21" ht="14.4" customHeight="1" x14ac:dyDescent="0.3">
      <c r="A364" s="695">
        <v>11</v>
      </c>
      <c r="B364" s="696" t="s">
        <v>555</v>
      </c>
      <c r="C364" s="696">
        <v>89301112</v>
      </c>
      <c r="D364" s="697" t="s">
        <v>3032</v>
      </c>
      <c r="E364" s="698" t="s">
        <v>1886</v>
      </c>
      <c r="F364" s="696" t="s">
        <v>1876</v>
      </c>
      <c r="G364" s="696" t="s">
        <v>2189</v>
      </c>
      <c r="H364" s="696" t="s">
        <v>556</v>
      </c>
      <c r="I364" s="696" t="s">
        <v>2291</v>
      </c>
      <c r="J364" s="696" t="s">
        <v>2292</v>
      </c>
      <c r="K364" s="696" t="s">
        <v>2192</v>
      </c>
      <c r="L364" s="699">
        <v>334.7</v>
      </c>
      <c r="M364" s="699">
        <v>669.4</v>
      </c>
      <c r="N364" s="696">
        <v>2</v>
      </c>
      <c r="O364" s="700">
        <v>0.5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11</v>
      </c>
      <c r="B365" s="696" t="s">
        <v>555</v>
      </c>
      <c r="C365" s="696">
        <v>89301112</v>
      </c>
      <c r="D365" s="697" t="s">
        <v>3032</v>
      </c>
      <c r="E365" s="698" t="s">
        <v>1886</v>
      </c>
      <c r="F365" s="696" t="s">
        <v>1876</v>
      </c>
      <c r="G365" s="696" t="s">
        <v>2189</v>
      </c>
      <c r="H365" s="696" t="s">
        <v>556</v>
      </c>
      <c r="I365" s="696" t="s">
        <v>2293</v>
      </c>
      <c r="J365" s="696" t="s">
        <v>2294</v>
      </c>
      <c r="K365" s="696" t="s">
        <v>2295</v>
      </c>
      <c r="L365" s="699">
        <v>266.04000000000002</v>
      </c>
      <c r="M365" s="699">
        <v>266.04000000000002</v>
      </c>
      <c r="N365" s="696">
        <v>1</v>
      </c>
      <c r="O365" s="700">
        <v>1</v>
      </c>
      <c r="P365" s="699">
        <v>266.04000000000002</v>
      </c>
      <c r="Q365" s="701">
        <v>1</v>
      </c>
      <c r="R365" s="696">
        <v>1</v>
      </c>
      <c r="S365" s="701">
        <v>1</v>
      </c>
      <c r="T365" s="700">
        <v>1</v>
      </c>
      <c r="U365" s="702">
        <v>1</v>
      </c>
    </row>
    <row r="366" spans="1:21" ht="14.4" customHeight="1" x14ac:dyDescent="0.3">
      <c r="A366" s="695">
        <v>11</v>
      </c>
      <c r="B366" s="696" t="s">
        <v>555</v>
      </c>
      <c r="C366" s="696">
        <v>89301112</v>
      </c>
      <c r="D366" s="697" t="s">
        <v>3032</v>
      </c>
      <c r="E366" s="698" t="s">
        <v>1886</v>
      </c>
      <c r="F366" s="696" t="s">
        <v>1876</v>
      </c>
      <c r="G366" s="696" t="s">
        <v>2189</v>
      </c>
      <c r="H366" s="696" t="s">
        <v>556</v>
      </c>
      <c r="I366" s="696" t="s">
        <v>2296</v>
      </c>
      <c r="J366" s="696" t="s">
        <v>2191</v>
      </c>
      <c r="K366" s="696" t="s">
        <v>2297</v>
      </c>
      <c r="L366" s="699">
        <v>0</v>
      </c>
      <c r="M366" s="699">
        <v>0</v>
      </c>
      <c r="N366" s="696">
        <v>2</v>
      </c>
      <c r="O366" s="700">
        <v>1</v>
      </c>
      <c r="P366" s="699">
        <v>0</v>
      </c>
      <c r="Q366" s="701"/>
      <c r="R366" s="696">
        <v>1</v>
      </c>
      <c r="S366" s="701">
        <v>0.5</v>
      </c>
      <c r="T366" s="700">
        <v>0.5</v>
      </c>
      <c r="U366" s="702">
        <v>0.5</v>
      </c>
    </row>
    <row r="367" spans="1:21" ht="14.4" customHeight="1" x14ac:dyDescent="0.3">
      <c r="A367" s="695">
        <v>11</v>
      </c>
      <c r="B367" s="696" t="s">
        <v>555</v>
      </c>
      <c r="C367" s="696">
        <v>89301112</v>
      </c>
      <c r="D367" s="697" t="s">
        <v>3032</v>
      </c>
      <c r="E367" s="698" t="s">
        <v>1886</v>
      </c>
      <c r="F367" s="696" t="s">
        <v>1877</v>
      </c>
      <c r="G367" s="696" t="s">
        <v>2092</v>
      </c>
      <c r="H367" s="696" t="s">
        <v>556</v>
      </c>
      <c r="I367" s="696" t="s">
        <v>2197</v>
      </c>
      <c r="J367" s="696" t="s">
        <v>2198</v>
      </c>
      <c r="K367" s="696"/>
      <c r="L367" s="699">
        <v>0</v>
      </c>
      <c r="M367" s="699">
        <v>0</v>
      </c>
      <c r="N367" s="696">
        <v>1</v>
      </c>
      <c r="O367" s="700">
        <v>1</v>
      </c>
      <c r="P367" s="699"/>
      <c r="Q367" s="701"/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11</v>
      </c>
      <c r="B368" s="696" t="s">
        <v>555</v>
      </c>
      <c r="C368" s="696">
        <v>89301112</v>
      </c>
      <c r="D368" s="697" t="s">
        <v>3032</v>
      </c>
      <c r="E368" s="698" t="s">
        <v>1886</v>
      </c>
      <c r="F368" s="696" t="s">
        <v>1877</v>
      </c>
      <c r="G368" s="696" t="s">
        <v>2092</v>
      </c>
      <c r="H368" s="696" t="s">
        <v>556</v>
      </c>
      <c r="I368" s="696" t="s">
        <v>2093</v>
      </c>
      <c r="J368" s="696" t="s">
        <v>2094</v>
      </c>
      <c r="K368" s="696" t="s">
        <v>2095</v>
      </c>
      <c r="L368" s="699">
        <v>0</v>
      </c>
      <c r="M368" s="699">
        <v>0</v>
      </c>
      <c r="N368" s="696">
        <v>10</v>
      </c>
      <c r="O368" s="700">
        <v>10</v>
      </c>
      <c r="P368" s="699"/>
      <c r="Q368" s="701"/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11</v>
      </c>
      <c r="B369" s="696" t="s">
        <v>555</v>
      </c>
      <c r="C369" s="696">
        <v>89301112</v>
      </c>
      <c r="D369" s="697" t="s">
        <v>3032</v>
      </c>
      <c r="E369" s="698" t="s">
        <v>1886</v>
      </c>
      <c r="F369" s="696" t="s">
        <v>1877</v>
      </c>
      <c r="G369" s="696" t="s">
        <v>2092</v>
      </c>
      <c r="H369" s="696" t="s">
        <v>556</v>
      </c>
      <c r="I369" s="696" t="s">
        <v>2202</v>
      </c>
      <c r="J369" s="696" t="s">
        <v>2203</v>
      </c>
      <c r="K369" s="696" t="s">
        <v>2204</v>
      </c>
      <c r="L369" s="699">
        <v>0</v>
      </c>
      <c r="M369" s="699">
        <v>0</v>
      </c>
      <c r="N369" s="696">
        <v>1</v>
      </c>
      <c r="O369" s="700">
        <v>1</v>
      </c>
      <c r="P369" s="699"/>
      <c r="Q369" s="701"/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11</v>
      </c>
      <c r="B370" s="696" t="s">
        <v>555</v>
      </c>
      <c r="C370" s="696">
        <v>89301112</v>
      </c>
      <c r="D370" s="697" t="s">
        <v>3032</v>
      </c>
      <c r="E370" s="698" t="s">
        <v>1886</v>
      </c>
      <c r="F370" s="696" t="s">
        <v>1877</v>
      </c>
      <c r="G370" s="696" t="s">
        <v>2096</v>
      </c>
      <c r="H370" s="696" t="s">
        <v>556</v>
      </c>
      <c r="I370" s="696" t="s">
        <v>2097</v>
      </c>
      <c r="J370" s="696" t="s">
        <v>2098</v>
      </c>
      <c r="K370" s="696" t="s">
        <v>2099</v>
      </c>
      <c r="L370" s="699">
        <v>186.96</v>
      </c>
      <c r="M370" s="699">
        <v>373.92</v>
      </c>
      <c r="N370" s="696">
        <v>2</v>
      </c>
      <c r="O370" s="700">
        <v>2</v>
      </c>
      <c r="P370" s="699"/>
      <c r="Q370" s="701">
        <v>0</v>
      </c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11</v>
      </c>
      <c r="B371" s="696" t="s">
        <v>555</v>
      </c>
      <c r="C371" s="696">
        <v>89301112</v>
      </c>
      <c r="D371" s="697" t="s">
        <v>3032</v>
      </c>
      <c r="E371" s="698" t="s">
        <v>1886</v>
      </c>
      <c r="F371" s="696" t="s">
        <v>1877</v>
      </c>
      <c r="G371" s="696" t="s">
        <v>2096</v>
      </c>
      <c r="H371" s="696" t="s">
        <v>556</v>
      </c>
      <c r="I371" s="696" t="s">
        <v>2100</v>
      </c>
      <c r="J371" s="696" t="s">
        <v>2101</v>
      </c>
      <c r="K371" s="696" t="s">
        <v>2102</v>
      </c>
      <c r="L371" s="699">
        <v>35.75</v>
      </c>
      <c r="M371" s="699">
        <v>71.5</v>
      </c>
      <c r="N371" s="696">
        <v>2</v>
      </c>
      <c r="O371" s="700">
        <v>2</v>
      </c>
      <c r="P371" s="699">
        <v>71.5</v>
      </c>
      <c r="Q371" s="701">
        <v>1</v>
      </c>
      <c r="R371" s="696">
        <v>2</v>
      </c>
      <c r="S371" s="701">
        <v>1</v>
      </c>
      <c r="T371" s="700">
        <v>2</v>
      </c>
      <c r="U371" s="702">
        <v>1</v>
      </c>
    </row>
    <row r="372" spans="1:21" ht="14.4" customHeight="1" x14ac:dyDescent="0.3">
      <c r="A372" s="695">
        <v>11</v>
      </c>
      <c r="B372" s="696" t="s">
        <v>555</v>
      </c>
      <c r="C372" s="696">
        <v>89301112</v>
      </c>
      <c r="D372" s="697" t="s">
        <v>3032</v>
      </c>
      <c r="E372" s="698" t="s">
        <v>1886</v>
      </c>
      <c r="F372" s="696" t="s">
        <v>1877</v>
      </c>
      <c r="G372" s="696" t="s">
        <v>1933</v>
      </c>
      <c r="H372" s="696" t="s">
        <v>556</v>
      </c>
      <c r="I372" s="696" t="s">
        <v>2298</v>
      </c>
      <c r="J372" s="696" t="s">
        <v>2299</v>
      </c>
      <c r="K372" s="696" t="s">
        <v>2300</v>
      </c>
      <c r="L372" s="699">
        <v>1380</v>
      </c>
      <c r="M372" s="699">
        <v>1380</v>
      </c>
      <c r="N372" s="696">
        <v>1</v>
      </c>
      <c r="O372" s="700">
        <v>1</v>
      </c>
      <c r="P372" s="699">
        <v>1380</v>
      </c>
      <c r="Q372" s="701">
        <v>1</v>
      </c>
      <c r="R372" s="696">
        <v>1</v>
      </c>
      <c r="S372" s="701">
        <v>1</v>
      </c>
      <c r="T372" s="700">
        <v>1</v>
      </c>
      <c r="U372" s="702">
        <v>1</v>
      </c>
    </row>
    <row r="373" spans="1:21" ht="14.4" customHeight="1" x14ac:dyDescent="0.3">
      <c r="A373" s="695">
        <v>11</v>
      </c>
      <c r="B373" s="696" t="s">
        <v>555</v>
      </c>
      <c r="C373" s="696">
        <v>89301112</v>
      </c>
      <c r="D373" s="697" t="s">
        <v>3032</v>
      </c>
      <c r="E373" s="698" t="s">
        <v>1886</v>
      </c>
      <c r="F373" s="696" t="s">
        <v>1877</v>
      </c>
      <c r="G373" s="696" t="s">
        <v>1933</v>
      </c>
      <c r="H373" s="696" t="s">
        <v>556</v>
      </c>
      <c r="I373" s="696" t="s">
        <v>1934</v>
      </c>
      <c r="J373" s="696" t="s">
        <v>1935</v>
      </c>
      <c r="K373" s="696" t="s">
        <v>1936</v>
      </c>
      <c r="L373" s="699">
        <v>200</v>
      </c>
      <c r="M373" s="699">
        <v>2400</v>
      </c>
      <c r="N373" s="696">
        <v>12</v>
      </c>
      <c r="O373" s="700">
        <v>6</v>
      </c>
      <c r="P373" s="699">
        <v>2000</v>
      </c>
      <c r="Q373" s="701">
        <v>0.83333333333333337</v>
      </c>
      <c r="R373" s="696">
        <v>10</v>
      </c>
      <c r="S373" s="701">
        <v>0.83333333333333337</v>
      </c>
      <c r="T373" s="700">
        <v>5</v>
      </c>
      <c r="U373" s="702">
        <v>0.83333333333333337</v>
      </c>
    </row>
    <row r="374" spans="1:21" ht="14.4" customHeight="1" x14ac:dyDescent="0.3">
      <c r="A374" s="695">
        <v>11</v>
      </c>
      <c r="B374" s="696" t="s">
        <v>555</v>
      </c>
      <c r="C374" s="696">
        <v>89301112</v>
      </c>
      <c r="D374" s="697" t="s">
        <v>3032</v>
      </c>
      <c r="E374" s="698" t="s">
        <v>1886</v>
      </c>
      <c r="F374" s="696" t="s">
        <v>1877</v>
      </c>
      <c r="G374" s="696" t="s">
        <v>1933</v>
      </c>
      <c r="H374" s="696" t="s">
        <v>556</v>
      </c>
      <c r="I374" s="696" t="s">
        <v>1937</v>
      </c>
      <c r="J374" s="696" t="s">
        <v>1938</v>
      </c>
      <c r="K374" s="696" t="s">
        <v>1939</v>
      </c>
      <c r="L374" s="699">
        <v>278.75</v>
      </c>
      <c r="M374" s="699">
        <v>4460</v>
      </c>
      <c r="N374" s="696">
        <v>16</v>
      </c>
      <c r="O374" s="700">
        <v>8</v>
      </c>
      <c r="P374" s="699">
        <v>4460</v>
      </c>
      <c r="Q374" s="701">
        <v>1</v>
      </c>
      <c r="R374" s="696">
        <v>16</v>
      </c>
      <c r="S374" s="701">
        <v>1</v>
      </c>
      <c r="T374" s="700">
        <v>8</v>
      </c>
      <c r="U374" s="702">
        <v>1</v>
      </c>
    </row>
    <row r="375" spans="1:21" ht="14.4" customHeight="1" x14ac:dyDescent="0.3">
      <c r="A375" s="695">
        <v>11</v>
      </c>
      <c r="B375" s="696" t="s">
        <v>555</v>
      </c>
      <c r="C375" s="696">
        <v>89301112</v>
      </c>
      <c r="D375" s="697" t="s">
        <v>3032</v>
      </c>
      <c r="E375" s="698" t="s">
        <v>1886</v>
      </c>
      <c r="F375" s="696" t="s">
        <v>1877</v>
      </c>
      <c r="G375" s="696" t="s">
        <v>1933</v>
      </c>
      <c r="H375" s="696" t="s">
        <v>556</v>
      </c>
      <c r="I375" s="696" t="s">
        <v>2301</v>
      </c>
      <c r="J375" s="696" t="s">
        <v>2302</v>
      </c>
      <c r="K375" s="696" t="s">
        <v>2303</v>
      </c>
      <c r="L375" s="699">
        <v>1150</v>
      </c>
      <c r="M375" s="699">
        <v>1150</v>
      </c>
      <c r="N375" s="696">
        <v>1</v>
      </c>
      <c r="O375" s="700">
        <v>1</v>
      </c>
      <c r="P375" s="699"/>
      <c r="Q375" s="701">
        <v>0</v>
      </c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11</v>
      </c>
      <c r="B376" s="696" t="s">
        <v>555</v>
      </c>
      <c r="C376" s="696">
        <v>89301112</v>
      </c>
      <c r="D376" s="697" t="s">
        <v>3032</v>
      </c>
      <c r="E376" s="698" t="s">
        <v>1886</v>
      </c>
      <c r="F376" s="696" t="s">
        <v>1877</v>
      </c>
      <c r="G376" s="696" t="s">
        <v>2103</v>
      </c>
      <c r="H376" s="696" t="s">
        <v>556</v>
      </c>
      <c r="I376" s="696" t="s">
        <v>2304</v>
      </c>
      <c r="J376" s="696" t="s">
        <v>2105</v>
      </c>
      <c r="K376" s="696" t="s">
        <v>2305</v>
      </c>
      <c r="L376" s="699">
        <v>553.15</v>
      </c>
      <c r="M376" s="699">
        <v>1659.4499999999998</v>
      </c>
      <c r="N376" s="696">
        <v>3</v>
      </c>
      <c r="O376" s="700">
        <v>1</v>
      </c>
      <c r="P376" s="699">
        <v>1659.4499999999998</v>
      </c>
      <c r="Q376" s="701">
        <v>1</v>
      </c>
      <c r="R376" s="696">
        <v>3</v>
      </c>
      <c r="S376" s="701">
        <v>1</v>
      </c>
      <c r="T376" s="700">
        <v>1</v>
      </c>
      <c r="U376" s="702">
        <v>1</v>
      </c>
    </row>
    <row r="377" spans="1:21" ht="14.4" customHeight="1" x14ac:dyDescent="0.3">
      <c r="A377" s="695">
        <v>11</v>
      </c>
      <c r="B377" s="696" t="s">
        <v>555</v>
      </c>
      <c r="C377" s="696">
        <v>89301112</v>
      </c>
      <c r="D377" s="697" t="s">
        <v>3032</v>
      </c>
      <c r="E377" s="698" t="s">
        <v>1886</v>
      </c>
      <c r="F377" s="696" t="s">
        <v>1877</v>
      </c>
      <c r="G377" s="696" t="s">
        <v>2103</v>
      </c>
      <c r="H377" s="696" t="s">
        <v>556</v>
      </c>
      <c r="I377" s="696" t="s">
        <v>2107</v>
      </c>
      <c r="J377" s="696" t="s">
        <v>2108</v>
      </c>
      <c r="K377" s="696" t="s">
        <v>2109</v>
      </c>
      <c r="L377" s="699">
        <v>553.15</v>
      </c>
      <c r="M377" s="699">
        <v>34848.450000000004</v>
      </c>
      <c r="N377" s="696">
        <v>63</v>
      </c>
      <c r="O377" s="700">
        <v>13</v>
      </c>
      <c r="P377" s="699">
        <v>34848.450000000004</v>
      </c>
      <c r="Q377" s="701">
        <v>1</v>
      </c>
      <c r="R377" s="696">
        <v>63</v>
      </c>
      <c r="S377" s="701">
        <v>1</v>
      </c>
      <c r="T377" s="700">
        <v>13</v>
      </c>
      <c r="U377" s="702">
        <v>1</v>
      </c>
    </row>
    <row r="378" spans="1:21" ht="14.4" customHeight="1" x14ac:dyDescent="0.3">
      <c r="A378" s="695">
        <v>11</v>
      </c>
      <c r="B378" s="696" t="s">
        <v>555</v>
      </c>
      <c r="C378" s="696">
        <v>89301112</v>
      </c>
      <c r="D378" s="697" t="s">
        <v>3032</v>
      </c>
      <c r="E378" s="698" t="s">
        <v>1886</v>
      </c>
      <c r="F378" s="696" t="s">
        <v>1877</v>
      </c>
      <c r="G378" s="696" t="s">
        <v>1940</v>
      </c>
      <c r="H378" s="696" t="s">
        <v>556</v>
      </c>
      <c r="I378" s="696" t="s">
        <v>1194</v>
      </c>
      <c r="J378" s="696" t="s">
        <v>2034</v>
      </c>
      <c r="K378" s="696" t="s">
        <v>2035</v>
      </c>
      <c r="L378" s="699">
        <v>748.12</v>
      </c>
      <c r="M378" s="699">
        <v>2244.36</v>
      </c>
      <c r="N378" s="696">
        <v>3</v>
      </c>
      <c r="O378" s="700">
        <v>3</v>
      </c>
      <c r="P378" s="699">
        <v>2244.36</v>
      </c>
      <c r="Q378" s="701">
        <v>1</v>
      </c>
      <c r="R378" s="696">
        <v>3</v>
      </c>
      <c r="S378" s="701">
        <v>1</v>
      </c>
      <c r="T378" s="700">
        <v>3</v>
      </c>
      <c r="U378" s="702">
        <v>1</v>
      </c>
    </row>
    <row r="379" spans="1:21" ht="14.4" customHeight="1" x14ac:dyDescent="0.3">
      <c r="A379" s="695">
        <v>11</v>
      </c>
      <c r="B379" s="696" t="s">
        <v>555</v>
      </c>
      <c r="C379" s="696">
        <v>89301112</v>
      </c>
      <c r="D379" s="697" t="s">
        <v>3032</v>
      </c>
      <c r="E379" s="698" t="s">
        <v>1886</v>
      </c>
      <c r="F379" s="696" t="s">
        <v>1877</v>
      </c>
      <c r="G379" s="696" t="s">
        <v>1940</v>
      </c>
      <c r="H379" s="696" t="s">
        <v>556</v>
      </c>
      <c r="I379" s="696" t="s">
        <v>2211</v>
      </c>
      <c r="J379" s="696" t="s">
        <v>2212</v>
      </c>
      <c r="K379" s="696" t="s">
        <v>2213</v>
      </c>
      <c r="L379" s="699">
        <v>350</v>
      </c>
      <c r="M379" s="699">
        <v>350</v>
      </c>
      <c r="N379" s="696">
        <v>1</v>
      </c>
      <c r="O379" s="700">
        <v>1</v>
      </c>
      <c r="P379" s="699">
        <v>350</v>
      </c>
      <c r="Q379" s="701">
        <v>1</v>
      </c>
      <c r="R379" s="696">
        <v>1</v>
      </c>
      <c r="S379" s="701">
        <v>1</v>
      </c>
      <c r="T379" s="700">
        <v>1</v>
      </c>
      <c r="U379" s="702">
        <v>1</v>
      </c>
    </row>
    <row r="380" spans="1:21" ht="14.4" customHeight="1" x14ac:dyDescent="0.3">
      <c r="A380" s="695">
        <v>11</v>
      </c>
      <c r="B380" s="696" t="s">
        <v>555</v>
      </c>
      <c r="C380" s="696">
        <v>89301112</v>
      </c>
      <c r="D380" s="697" t="s">
        <v>3032</v>
      </c>
      <c r="E380" s="698" t="s">
        <v>1886</v>
      </c>
      <c r="F380" s="696" t="s">
        <v>1877</v>
      </c>
      <c r="G380" s="696" t="s">
        <v>1940</v>
      </c>
      <c r="H380" s="696" t="s">
        <v>556</v>
      </c>
      <c r="I380" s="696" t="s">
        <v>2113</v>
      </c>
      <c r="J380" s="696" t="s">
        <v>2114</v>
      </c>
      <c r="K380" s="696" t="s">
        <v>2115</v>
      </c>
      <c r="L380" s="699">
        <v>350</v>
      </c>
      <c r="M380" s="699">
        <v>700</v>
      </c>
      <c r="N380" s="696">
        <v>2</v>
      </c>
      <c r="O380" s="700">
        <v>2</v>
      </c>
      <c r="P380" s="699">
        <v>700</v>
      </c>
      <c r="Q380" s="701">
        <v>1</v>
      </c>
      <c r="R380" s="696">
        <v>2</v>
      </c>
      <c r="S380" s="701">
        <v>1</v>
      </c>
      <c r="T380" s="700">
        <v>2</v>
      </c>
      <c r="U380" s="702">
        <v>1</v>
      </c>
    </row>
    <row r="381" spans="1:21" ht="14.4" customHeight="1" x14ac:dyDescent="0.3">
      <c r="A381" s="695">
        <v>11</v>
      </c>
      <c r="B381" s="696" t="s">
        <v>555</v>
      </c>
      <c r="C381" s="696">
        <v>89301112</v>
      </c>
      <c r="D381" s="697" t="s">
        <v>3032</v>
      </c>
      <c r="E381" s="698" t="s">
        <v>1886</v>
      </c>
      <c r="F381" s="696" t="s">
        <v>1877</v>
      </c>
      <c r="G381" s="696" t="s">
        <v>1940</v>
      </c>
      <c r="H381" s="696" t="s">
        <v>556</v>
      </c>
      <c r="I381" s="696" t="s">
        <v>2306</v>
      </c>
      <c r="J381" s="696" t="s">
        <v>2307</v>
      </c>
      <c r="K381" s="696" t="s">
        <v>2308</v>
      </c>
      <c r="L381" s="699">
        <v>180</v>
      </c>
      <c r="M381" s="699">
        <v>180</v>
      </c>
      <c r="N381" s="696">
        <v>1</v>
      </c>
      <c r="O381" s="700">
        <v>1</v>
      </c>
      <c r="P381" s="699">
        <v>180</v>
      </c>
      <c r="Q381" s="701">
        <v>1</v>
      </c>
      <c r="R381" s="696">
        <v>1</v>
      </c>
      <c r="S381" s="701">
        <v>1</v>
      </c>
      <c r="T381" s="700">
        <v>1</v>
      </c>
      <c r="U381" s="702">
        <v>1</v>
      </c>
    </row>
    <row r="382" spans="1:21" ht="14.4" customHeight="1" x14ac:dyDescent="0.3">
      <c r="A382" s="695">
        <v>11</v>
      </c>
      <c r="B382" s="696" t="s">
        <v>555</v>
      </c>
      <c r="C382" s="696">
        <v>89301112</v>
      </c>
      <c r="D382" s="697" t="s">
        <v>3032</v>
      </c>
      <c r="E382" s="698" t="s">
        <v>1886</v>
      </c>
      <c r="F382" s="696" t="s">
        <v>1877</v>
      </c>
      <c r="G382" s="696" t="s">
        <v>1940</v>
      </c>
      <c r="H382" s="696" t="s">
        <v>556</v>
      </c>
      <c r="I382" s="696" t="s">
        <v>2309</v>
      </c>
      <c r="J382" s="696" t="s">
        <v>2310</v>
      </c>
      <c r="K382" s="696" t="s">
        <v>2311</v>
      </c>
      <c r="L382" s="699">
        <v>100</v>
      </c>
      <c r="M382" s="699">
        <v>100</v>
      </c>
      <c r="N382" s="696">
        <v>1</v>
      </c>
      <c r="O382" s="700">
        <v>1</v>
      </c>
      <c r="P382" s="699">
        <v>100</v>
      </c>
      <c r="Q382" s="701">
        <v>1</v>
      </c>
      <c r="R382" s="696">
        <v>1</v>
      </c>
      <c r="S382" s="701">
        <v>1</v>
      </c>
      <c r="T382" s="700">
        <v>1</v>
      </c>
      <c r="U382" s="702">
        <v>1</v>
      </c>
    </row>
    <row r="383" spans="1:21" ht="14.4" customHeight="1" x14ac:dyDescent="0.3">
      <c r="A383" s="695">
        <v>11</v>
      </c>
      <c r="B383" s="696" t="s">
        <v>555</v>
      </c>
      <c r="C383" s="696">
        <v>89301112</v>
      </c>
      <c r="D383" s="697" t="s">
        <v>3032</v>
      </c>
      <c r="E383" s="698" t="s">
        <v>1886</v>
      </c>
      <c r="F383" s="696" t="s">
        <v>1877</v>
      </c>
      <c r="G383" s="696" t="s">
        <v>1940</v>
      </c>
      <c r="H383" s="696" t="s">
        <v>556</v>
      </c>
      <c r="I383" s="696" t="s">
        <v>2312</v>
      </c>
      <c r="J383" s="696" t="s">
        <v>2313</v>
      </c>
      <c r="K383" s="696"/>
      <c r="L383" s="699">
        <v>750</v>
      </c>
      <c r="M383" s="699">
        <v>750</v>
      </c>
      <c r="N383" s="696">
        <v>1</v>
      </c>
      <c r="O383" s="700">
        <v>1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11</v>
      </c>
      <c r="B384" s="696" t="s">
        <v>555</v>
      </c>
      <c r="C384" s="696">
        <v>89301112</v>
      </c>
      <c r="D384" s="697" t="s">
        <v>3032</v>
      </c>
      <c r="E384" s="698" t="s">
        <v>1886</v>
      </c>
      <c r="F384" s="696" t="s">
        <v>1877</v>
      </c>
      <c r="G384" s="696" t="s">
        <v>1940</v>
      </c>
      <c r="H384" s="696" t="s">
        <v>556</v>
      </c>
      <c r="I384" s="696" t="s">
        <v>2314</v>
      </c>
      <c r="J384" s="696" t="s">
        <v>2315</v>
      </c>
      <c r="K384" s="696" t="s">
        <v>2316</v>
      </c>
      <c r="L384" s="699">
        <v>600</v>
      </c>
      <c r="M384" s="699">
        <v>1800</v>
      </c>
      <c r="N384" s="696">
        <v>3</v>
      </c>
      <c r="O384" s="700">
        <v>2</v>
      </c>
      <c r="P384" s="699">
        <v>1800</v>
      </c>
      <c r="Q384" s="701">
        <v>1</v>
      </c>
      <c r="R384" s="696">
        <v>3</v>
      </c>
      <c r="S384" s="701">
        <v>1</v>
      </c>
      <c r="T384" s="700">
        <v>2</v>
      </c>
      <c r="U384" s="702">
        <v>1</v>
      </c>
    </row>
    <row r="385" spans="1:21" ht="14.4" customHeight="1" x14ac:dyDescent="0.3">
      <c r="A385" s="695">
        <v>11</v>
      </c>
      <c r="B385" s="696" t="s">
        <v>555</v>
      </c>
      <c r="C385" s="696">
        <v>89301112</v>
      </c>
      <c r="D385" s="697" t="s">
        <v>3032</v>
      </c>
      <c r="E385" s="698" t="s">
        <v>1886</v>
      </c>
      <c r="F385" s="696" t="s">
        <v>1877</v>
      </c>
      <c r="G385" s="696" t="s">
        <v>1940</v>
      </c>
      <c r="H385" s="696" t="s">
        <v>556</v>
      </c>
      <c r="I385" s="696" t="s">
        <v>2317</v>
      </c>
      <c r="J385" s="696" t="s">
        <v>2318</v>
      </c>
      <c r="K385" s="696" t="s">
        <v>2319</v>
      </c>
      <c r="L385" s="699">
        <v>245.11</v>
      </c>
      <c r="M385" s="699">
        <v>245.11</v>
      </c>
      <c r="N385" s="696">
        <v>1</v>
      </c>
      <c r="O385" s="700">
        <v>1</v>
      </c>
      <c r="P385" s="699"/>
      <c r="Q385" s="701">
        <v>0</v>
      </c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11</v>
      </c>
      <c r="B386" s="696" t="s">
        <v>555</v>
      </c>
      <c r="C386" s="696">
        <v>89301112</v>
      </c>
      <c r="D386" s="697" t="s">
        <v>3032</v>
      </c>
      <c r="E386" s="698" t="s">
        <v>1886</v>
      </c>
      <c r="F386" s="696" t="s">
        <v>1877</v>
      </c>
      <c r="G386" s="696" t="s">
        <v>1940</v>
      </c>
      <c r="H386" s="696" t="s">
        <v>556</v>
      </c>
      <c r="I386" s="696" t="s">
        <v>2320</v>
      </c>
      <c r="J386" s="696" t="s">
        <v>2321</v>
      </c>
      <c r="K386" s="696"/>
      <c r="L386" s="699">
        <v>705.67</v>
      </c>
      <c r="M386" s="699">
        <v>705.67</v>
      </c>
      <c r="N386" s="696">
        <v>1</v>
      </c>
      <c r="O386" s="700">
        <v>1</v>
      </c>
      <c r="P386" s="699">
        <v>705.67</v>
      </c>
      <c r="Q386" s="701">
        <v>1</v>
      </c>
      <c r="R386" s="696">
        <v>1</v>
      </c>
      <c r="S386" s="701">
        <v>1</v>
      </c>
      <c r="T386" s="700">
        <v>1</v>
      </c>
      <c r="U386" s="702">
        <v>1</v>
      </c>
    </row>
    <row r="387" spans="1:21" ht="14.4" customHeight="1" x14ac:dyDescent="0.3">
      <c r="A387" s="695">
        <v>11</v>
      </c>
      <c r="B387" s="696" t="s">
        <v>555</v>
      </c>
      <c r="C387" s="696">
        <v>89301112</v>
      </c>
      <c r="D387" s="697" t="s">
        <v>3032</v>
      </c>
      <c r="E387" s="698" t="s">
        <v>1886</v>
      </c>
      <c r="F387" s="696" t="s">
        <v>1877</v>
      </c>
      <c r="G387" s="696" t="s">
        <v>1940</v>
      </c>
      <c r="H387" s="696" t="s">
        <v>556</v>
      </c>
      <c r="I387" s="696" t="s">
        <v>2124</v>
      </c>
      <c r="J387" s="696" t="s">
        <v>2125</v>
      </c>
      <c r="K387" s="696" t="s">
        <v>2126</v>
      </c>
      <c r="L387" s="699">
        <v>1600</v>
      </c>
      <c r="M387" s="699">
        <v>1600</v>
      </c>
      <c r="N387" s="696">
        <v>1</v>
      </c>
      <c r="O387" s="700">
        <v>1</v>
      </c>
      <c r="P387" s="699">
        <v>1600</v>
      </c>
      <c r="Q387" s="701">
        <v>1</v>
      </c>
      <c r="R387" s="696">
        <v>1</v>
      </c>
      <c r="S387" s="701">
        <v>1</v>
      </c>
      <c r="T387" s="700">
        <v>1</v>
      </c>
      <c r="U387" s="702">
        <v>1</v>
      </c>
    </row>
    <row r="388" spans="1:21" ht="14.4" customHeight="1" x14ac:dyDescent="0.3">
      <c r="A388" s="695">
        <v>11</v>
      </c>
      <c r="B388" s="696" t="s">
        <v>555</v>
      </c>
      <c r="C388" s="696">
        <v>89301112</v>
      </c>
      <c r="D388" s="697" t="s">
        <v>3032</v>
      </c>
      <c r="E388" s="698" t="s">
        <v>1886</v>
      </c>
      <c r="F388" s="696" t="s">
        <v>1877</v>
      </c>
      <c r="G388" s="696" t="s">
        <v>1940</v>
      </c>
      <c r="H388" s="696" t="s">
        <v>556</v>
      </c>
      <c r="I388" s="696" t="s">
        <v>2322</v>
      </c>
      <c r="J388" s="696" t="s">
        <v>2323</v>
      </c>
      <c r="K388" s="696"/>
      <c r="L388" s="699">
        <v>100</v>
      </c>
      <c r="M388" s="699">
        <v>100</v>
      </c>
      <c r="N388" s="696">
        <v>1</v>
      </c>
      <c r="O388" s="700">
        <v>1</v>
      </c>
      <c r="P388" s="699"/>
      <c r="Q388" s="701">
        <v>0</v>
      </c>
      <c r="R388" s="696"/>
      <c r="S388" s="701">
        <v>0</v>
      </c>
      <c r="T388" s="700"/>
      <c r="U388" s="702">
        <v>0</v>
      </c>
    </row>
    <row r="389" spans="1:21" ht="14.4" customHeight="1" x14ac:dyDescent="0.3">
      <c r="A389" s="695">
        <v>11</v>
      </c>
      <c r="B389" s="696" t="s">
        <v>555</v>
      </c>
      <c r="C389" s="696">
        <v>89301112</v>
      </c>
      <c r="D389" s="697" t="s">
        <v>3032</v>
      </c>
      <c r="E389" s="698" t="s">
        <v>1887</v>
      </c>
      <c r="F389" s="696" t="s">
        <v>1876</v>
      </c>
      <c r="G389" s="696" t="s">
        <v>2324</v>
      </c>
      <c r="H389" s="696" t="s">
        <v>556</v>
      </c>
      <c r="I389" s="696" t="s">
        <v>2325</v>
      </c>
      <c r="J389" s="696" t="s">
        <v>2326</v>
      </c>
      <c r="K389" s="696" t="s">
        <v>2327</v>
      </c>
      <c r="L389" s="699">
        <v>0</v>
      </c>
      <c r="M389" s="699">
        <v>0</v>
      </c>
      <c r="N389" s="696">
        <v>1</v>
      </c>
      <c r="O389" s="700">
        <v>1</v>
      </c>
      <c r="P389" s="699"/>
      <c r="Q389" s="701"/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11</v>
      </c>
      <c r="B390" s="696" t="s">
        <v>555</v>
      </c>
      <c r="C390" s="696">
        <v>89301112</v>
      </c>
      <c r="D390" s="697" t="s">
        <v>3032</v>
      </c>
      <c r="E390" s="698" t="s">
        <v>1887</v>
      </c>
      <c r="F390" s="696" t="s">
        <v>1876</v>
      </c>
      <c r="G390" s="696" t="s">
        <v>2077</v>
      </c>
      <c r="H390" s="696" t="s">
        <v>556</v>
      </c>
      <c r="I390" s="696" t="s">
        <v>2158</v>
      </c>
      <c r="J390" s="696" t="s">
        <v>2079</v>
      </c>
      <c r="K390" s="696" t="s">
        <v>2159</v>
      </c>
      <c r="L390" s="699">
        <v>166.97</v>
      </c>
      <c r="M390" s="699">
        <v>166.97</v>
      </c>
      <c r="N390" s="696">
        <v>1</v>
      </c>
      <c r="O390" s="700">
        <v>1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11</v>
      </c>
      <c r="B391" s="696" t="s">
        <v>555</v>
      </c>
      <c r="C391" s="696">
        <v>89301112</v>
      </c>
      <c r="D391" s="697" t="s">
        <v>3032</v>
      </c>
      <c r="E391" s="698" t="s">
        <v>1887</v>
      </c>
      <c r="F391" s="696" t="s">
        <v>1876</v>
      </c>
      <c r="G391" s="696" t="s">
        <v>2077</v>
      </c>
      <c r="H391" s="696" t="s">
        <v>556</v>
      </c>
      <c r="I391" s="696" t="s">
        <v>2078</v>
      </c>
      <c r="J391" s="696" t="s">
        <v>2079</v>
      </c>
      <c r="K391" s="696" t="s">
        <v>2080</v>
      </c>
      <c r="L391" s="699">
        <v>0</v>
      </c>
      <c r="M391" s="699">
        <v>0</v>
      </c>
      <c r="N391" s="696">
        <v>4</v>
      </c>
      <c r="O391" s="700">
        <v>4</v>
      </c>
      <c r="P391" s="699"/>
      <c r="Q391" s="701"/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11</v>
      </c>
      <c r="B392" s="696" t="s">
        <v>555</v>
      </c>
      <c r="C392" s="696">
        <v>89301112</v>
      </c>
      <c r="D392" s="697" t="s">
        <v>3032</v>
      </c>
      <c r="E392" s="698" t="s">
        <v>1887</v>
      </c>
      <c r="F392" s="696" t="s">
        <v>1876</v>
      </c>
      <c r="G392" s="696" t="s">
        <v>2077</v>
      </c>
      <c r="H392" s="696" t="s">
        <v>556</v>
      </c>
      <c r="I392" s="696" t="s">
        <v>2081</v>
      </c>
      <c r="J392" s="696" t="s">
        <v>2079</v>
      </c>
      <c r="K392" s="696" t="s">
        <v>2082</v>
      </c>
      <c r="L392" s="699">
        <v>0</v>
      </c>
      <c r="M392" s="699">
        <v>0</v>
      </c>
      <c r="N392" s="696">
        <v>1</v>
      </c>
      <c r="O392" s="700">
        <v>1</v>
      </c>
      <c r="P392" s="699"/>
      <c r="Q392" s="701"/>
      <c r="R392" s="696"/>
      <c r="S392" s="701">
        <v>0</v>
      </c>
      <c r="T392" s="700"/>
      <c r="U392" s="702">
        <v>0</v>
      </c>
    </row>
    <row r="393" spans="1:21" ht="14.4" customHeight="1" x14ac:dyDescent="0.3">
      <c r="A393" s="695">
        <v>11</v>
      </c>
      <c r="B393" s="696" t="s">
        <v>555</v>
      </c>
      <c r="C393" s="696">
        <v>89301112</v>
      </c>
      <c r="D393" s="697" t="s">
        <v>3032</v>
      </c>
      <c r="E393" s="698" t="s">
        <v>1887</v>
      </c>
      <c r="F393" s="696" t="s">
        <v>1877</v>
      </c>
      <c r="G393" s="696" t="s">
        <v>2092</v>
      </c>
      <c r="H393" s="696" t="s">
        <v>556</v>
      </c>
      <c r="I393" s="696" t="s">
        <v>2328</v>
      </c>
      <c r="J393" s="696" t="s">
        <v>2329</v>
      </c>
      <c r="K393" s="696" t="s">
        <v>2201</v>
      </c>
      <c r="L393" s="699">
        <v>300</v>
      </c>
      <c r="M393" s="699">
        <v>300</v>
      </c>
      <c r="N393" s="696">
        <v>1</v>
      </c>
      <c r="O393" s="700">
        <v>1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11</v>
      </c>
      <c r="B394" s="696" t="s">
        <v>555</v>
      </c>
      <c r="C394" s="696">
        <v>89301112</v>
      </c>
      <c r="D394" s="697" t="s">
        <v>3032</v>
      </c>
      <c r="E394" s="698" t="s">
        <v>1887</v>
      </c>
      <c r="F394" s="696" t="s">
        <v>1877</v>
      </c>
      <c r="G394" s="696" t="s">
        <v>2092</v>
      </c>
      <c r="H394" s="696" t="s">
        <v>556</v>
      </c>
      <c r="I394" s="696" t="s">
        <v>2093</v>
      </c>
      <c r="J394" s="696" t="s">
        <v>2094</v>
      </c>
      <c r="K394" s="696" t="s">
        <v>2095</v>
      </c>
      <c r="L394" s="699">
        <v>0</v>
      </c>
      <c r="M394" s="699">
        <v>0</v>
      </c>
      <c r="N394" s="696">
        <v>3</v>
      </c>
      <c r="O394" s="700">
        <v>2</v>
      </c>
      <c r="P394" s="699"/>
      <c r="Q394" s="701"/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11</v>
      </c>
      <c r="B395" s="696" t="s">
        <v>555</v>
      </c>
      <c r="C395" s="696">
        <v>89301112</v>
      </c>
      <c r="D395" s="697" t="s">
        <v>3032</v>
      </c>
      <c r="E395" s="698" t="s">
        <v>1887</v>
      </c>
      <c r="F395" s="696" t="s">
        <v>1877</v>
      </c>
      <c r="G395" s="696" t="s">
        <v>1933</v>
      </c>
      <c r="H395" s="696" t="s">
        <v>556</v>
      </c>
      <c r="I395" s="696" t="s">
        <v>2208</v>
      </c>
      <c r="J395" s="696" t="s">
        <v>2209</v>
      </c>
      <c r="K395" s="696" t="s">
        <v>2210</v>
      </c>
      <c r="L395" s="699">
        <v>1075</v>
      </c>
      <c r="M395" s="699">
        <v>1075</v>
      </c>
      <c r="N395" s="696">
        <v>1</v>
      </c>
      <c r="O395" s="700">
        <v>1</v>
      </c>
      <c r="P395" s="699">
        <v>1075</v>
      </c>
      <c r="Q395" s="701">
        <v>1</v>
      </c>
      <c r="R395" s="696">
        <v>1</v>
      </c>
      <c r="S395" s="701">
        <v>1</v>
      </c>
      <c r="T395" s="700">
        <v>1</v>
      </c>
      <c r="U395" s="702">
        <v>1</v>
      </c>
    </row>
    <row r="396" spans="1:21" ht="14.4" customHeight="1" x14ac:dyDescent="0.3">
      <c r="A396" s="695">
        <v>11</v>
      </c>
      <c r="B396" s="696" t="s">
        <v>555</v>
      </c>
      <c r="C396" s="696">
        <v>89301112</v>
      </c>
      <c r="D396" s="697" t="s">
        <v>3032</v>
      </c>
      <c r="E396" s="698" t="s">
        <v>1887</v>
      </c>
      <c r="F396" s="696" t="s">
        <v>1877</v>
      </c>
      <c r="G396" s="696" t="s">
        <v>1933</v>
      </c>
      <c r="H396" s="696" t="s">
        <v>556</v>
      </c>
      <c r="I396" s="696" t="s">
        <v>2330</v>
      </c>
      <c r="J396" s="696" t="s">
        <v>2331</v>
      </c>
      <c r="K396" s="696" t="s">
        <v>2332</v>
      </c>
      <c r="L396" s="699">
        <v>25800</v>
      </c>
      <c r="M396" s="699">
        <v>25800</v>
      </c>
      <c r="N396" s="696">
        <v>1</v>
      </c>
      <c r="O396" s="700">
        <v>1</v>
      </c>
      <c r="P396" s="699"/>
      <c r="Q396" s="701">
        <v>0</v>
      </c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11</v>
      </c>
      <c r="B397" s="696" t="s">
        <v>555</v>
      </c>
      <c r="C397" s="696">
        <v>89301112</v>
      </c>
      <c r="D397" s="697" t="s">
        <v>3032</v>
      </c>
      <c r="E397" s="698" t="s">
        <v>1887</v>
      </c>
      <c r="F397" s="696" t="s">
        <v>1877</v>
      </c>
      <c r="G397" s="696" t="s">
        <v>1933</v>
      </c>
      <c r="H397" s="696" t="s">
        <v>556</v>
      </c>
      <c r="I397" s="696" t="s">
        <v>1934</v>
      </c>
      <c r="J397" s="696" t="s">
        <v>1935</v>
      </c>
      <c r="K397" s="696" t="s">
        <v>1936</v>
      </c>
      <c r="L397" s="699">
        <v>200</v>
      </c>
      <c r="M397" s="699">
        <v>200</v>
      </c>
      <c r="N397" s="696">
        <v>1</v>
      </c>
      <c r="O397" s="700">
        <v>1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11</v>
      </c>
      <c r="B398" s="696" t="s">
        <v>555</v>
      </c>
      <c r="C398" s="696">
        <v>89301112</v>
      </c>
      <c r="D398" s="697" t="s">
        <v>3032</v>
      </c>
      <c r="E398" s="698" t="s">
        <v>1887</v>
      </c>
      <c r="F398" s="696" t="s">
        <v>1877</v>
      </c>
      <c r="G398" s="696" t="s">
        <v>1933</v>
      </c>
      <c r="H398" s="696" t="s">
        <v>556</v>
      </c>
      <c r="I398" s="696" t="s">
        <v>1937</v>
      </c>
      <c r="J398" s="696" t="s">
        <v>1938</v>
      </c>
      <c r="K398" s="696" t="s">
        <v>1939</v>
      </c>
      <c r="L398" s="699">
        <v>278.75</v>
      </c>
      <c r="M398" s="699">
        <v>557.5</v>
      </c>
      <c r="N398" s="696">
        <v>2</v>
      </c>
      <c r="O398" s="700">
        <v>1</v>
      </c>
      <c r="P398" s="699">
        <v>557.5</v>
      </c>
      <c r="Q398" s="701">
        <v>1</v>
      </c>
      <c r="R398" s="696">
        <v>2</v>
      </c>
      <c r="S398" s="701">
        <v>1</v>
      </c>
      <c r="T398" s="700">
        <v>1</v>
      </c>
      <c r="U398" s="702">
        <v>1</v>
      </c>
    </row>
    <row r="399" spans="1:21" ht="14.4" customHeight="1" x14ac:dyDescent="0.3">
      <c r="A399" s="695">
        <v>11</v>
      </c>
      <c r="B399" s="696" t="s">
        <v>555</v>
      </c>
      <c r="C399" s="696">
        <v>89301112</v>
      </c>
      <c r="D399" s="697" t="s">
        <v>3032</v>
      </c>
      <c r="E399" s="698" t="s">
        <v>1887</v>
      </c>
      <c r="F399" s="696" t="s">
        <v>1877</v>
      </c>
      <c r="G399" s="696" t="s">
        <v>2103</v>
      </c>
      <c r="H399" s="696" t="s">
        <v>556</v>
      </c>
      <c r="I399" s="696" t="s">
        <v>2333</v>
      </c>
      <c r="J399" s="696" t="s">
        <v>2334</v>
      </c>
      <c r="K399" s="696" t="s">
        <v>2335</v>
      </c>
      <c r="L399" s="699">
        <v>3000</v>
      </c>
      <c r="M399" s="699">
        <v>3000</v>
      </c>
      <c r="N399" s="696">
        <v>1</v>
      </c>
      <c r="O399" s="700">
        <v>1</v>
      </c>
      <c r="P399" s="699"/>
      <c r="Q399" s="701">
        <v>0</v>
      </c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11</v>
      </c>
      <c r="B400" s="696" t="s">
        <v>555</v>
      </c>
      <c r="C400" s="696">
        <v>89301112</v>
      </c>
      <c r="D400" s="697" t="s">
        <v>3032</v>
      </c>
      <c r="E400" s="698" t="s">
        <v>1887</v>
      </c>
      <c r="F400" s="696" t="s">
        <v>1877</v>
      </c>
      <c r="G400" s="696" t="s">
        <v>2103</v>
      </c>
      <c r="H400" s="696" t="s">
        <v>556</v>
      </c>
      <c r="I400" s="696" t="s">
        <v>2107</v>
      </c>
      <c r="J400" s="696" t="s">
        <v>2108</v>
      </c>
      <c r="K400" s="696" t="s">
        <v>2109</v>
      </c>
      <c r="L400" s="699">
        <v>553.15</v>
      </c>
      <c r="M400" s="699">
        <v>9956.7000000000007</v>
      </c>
      <c r="N400" s="696">
        <v>18</v>
      </c>
      <c r="O400" s="700">
        <v>6</v>
      </c>
      <c r="P400" s="699">
        <v>1659.4499999999998</v>
      </c>
      <c r="Q400" s="701">
        <v>0.16666666666666663</v>
      </c>
      <c r="R400" s="696">
        <v>3</v>
      </c>
      <c r="S400" s="701">
        <v>0.16666666666666666</v>
      </c>
      <c r="T400" s="700">
        <v>1</v>
      </c>
      <c r="U400" s="702">
        <v>0.16666666666666666</v>
      </c>
    </row>
    <row r="401" spans="1:21" ht="14.4" customHeight="1" x14ac:dyDescent="0.3">
      <c r="A401" s="695">
        <v>11</v>
      </c>
      <c r="B401" s="696" t="s">
        <v>555</v>
      </c>
      <c r="C401" s="696">
        <v>89301112</v>
      </c>
      <c r="D401" s="697" t="s">
        <v>3032</v>
      </c>
      <c r="E401" s="698" t="s">
        <v>1887</v>
      </c>
      <c r="F401" s="696" t="s">
        <v>1877</v>
      </c>
      <c r="G401" s="696" t="s">
        <v>1940</v>
      </c>
      <c r="H401" s="696" t="s">
        <v>556</v>
      </c>
      <c r="I401" s="696" t="s">
        <v>2122</v>
      </c>
      <c r="J401" s="696" t="s">
        <v>2123</v>
      </c>
      <c r="K401" s="696"/>
      <c r="L401" s="699">
        <v>600</v>
      </c>
      <c r="M401" s="699">
        <v>600</v>
      </c>
      <c r="N401" s="696">
        <v>1</v>
      </c>
      <c r="O401" s="700">
        <v>1</v>
      </c>
      <c r="P401" s="699">
        <v>600</v>
      </c>
      <c r="Q401" s="701">
        <v>1</v>
      </c>
      <c r="R401" s="696">
        <v>1</v>
      </c>
      <c r="S401" s="701">
        <v>1</v>
      </c>
      <c r="T401" s="700">
        <v>1</v>
      </c>
      <c r="U401" s="702">
        <v>1</v>
      </c>
    </row>
    <row r="402" spans="1:21" ht="14.4" customHeight="1" x14ac:dyDescent="0.3">
      <c r="A402" s="695">
        <v>11</v>
      </c>
      <c r="B402" s="696" t="s">
        <v>555</v>
      </c>
      <c r="C402" s="696">
        <v>89301112</v>
      </c>
      <c r="D402" s="697" t="s">
        <v>3032</v>
      </c>
      <c r="E402" s="698" t="s">
        <v>1887</v>
      </c>
      <c r="F402" s="696" t="s">
        <v>1877</v>
      </c>
      <c r="G402" s="696" t="s">
        <v>1940</v>
      </c>
      <c r="H402" s="696" t="s">
        <v>556</v>
      </c>
      <c r="I402" s="696" t="s">
        <v>2127</v>
      </c>
      <c r="J402" s="696" t="s">
        <v>2128</v>
      </c>
      <c r="K402" s="696" t="s">
        <v>2129</v>
      </c>
      <c r="L402" s="699">
        <v>600</v>
      </c>
      <c r="M402" s="699">
        <v>600</v>
      </c>
      <c r="N402" s="696">
        <v>1</v>
      </c>
      <c r="O402" s="700">
        <v>1</v>
      </c>
      <c r="P402" s="699">
        <v>600</v>
      </c>
      <c r="Q402" s="701">
        <v>1</v>
      </c>
      <c r="R402" s="696">
        <v>1</v>
      </c>
      <c r="S402" s="701">
        <v>1</v>
      </c>
      <c r="T402" s="700">
        <v>1</v>
      </c>
      <c r="U402" s="702">
        <v>1</v>
      </c>
    </row>
    <row r="403" spans="1:21" ht="14.4" customHeight="1" x14ac:dyDescent="0.3">
      <c r="A403" s="695">
        <v>11</v>
      </c>
      <c r="B403" s="696" t="s">
        <v>555</v>
      </c>
      <c r="C403" s="696">
        <v>89301112</v>
      </c>
      <c r="D403" s="697" t="s">
        <v>3032</v>
      </c>
      <c r="E403" s="698" t="s">
        <v>1888</v>
      </c>
      <c r="F403" s="696" t="s">
        <v>1876</v>
      </c>
      <c r="G403" s="696" t="s">
        <v>2061</v>
      </c>
      <c r="H403" s="696" t="s">
        <v>556</v>
      </c>
      <c r="I403" s="696" t="s">
        <v>2062</v>
      </c>
      <c r="J403" s="696" t="s">
        <v>2063</v>
      </c>
      <c r="K403" s="696" t="s">
        <v>2064</v>
      </c>
      <c r="L403" s="699">
        <v>35.409999999999997</v>
      </c>
      <c r="M403" s="699">
        <v>70.819999999999993</v>
      </c>
      <c r="N403" s="696">
        <v>2</v>
      </c>
      <c r="O403" s="700">
        <v>1</v>
      </c>
      <c r="P403" s="699">
        <v>70.819999999999993</v>
      </c>
      <c r="Q403" s="701">
        <v>1</v>
      </c>
      <c r="R403" s="696">
        <v>2</v>
      </c>
      <c r="S403" s="701">
        <v>1</v>
      </c>
      <c r="T403" s="700">
        <v>1</v>
      </c>
      <c r="U403" s="702">
        <v>1</v>
      </c>
    </row>
    <row r="404" spans="1:21" ht="14.4" customHeight="1" x14ac:dyDescent="0.3">
      <c r="A404" s="695">
        <v>11</v>
      </c>
      <c r="B404" s="696" t="s">
        <v>555</v>
      </c>
      <c r="C404" s="696">
        <v>89301112</v>
      </c>
      <c r="D404" s="697" t="s">
        <v>3032</v>
      </c>
      <c r="E404" s="698" t="s">
        <v>1888</v>
      </c>
      <c r="F404" s="696" t="s">
        <v>1876</v>
      </c>
      <c r="G404" s="696" t="s">
        <v>2061</v>
      </c>
      <c r="H404" s="696" t="s">
        <v>556</v>
      </c>
      <c r="I404" s="696" t="s">
        <v>2336</v>
      </c>
      <c r="J404" s="696" t="s">
        <v>2063</v>
      </c>
      <c r="K404" s="696" t="s">
        <v>2064</v>
      </c>
      <c r="L404" s="699">
        <v>35.409999999999997</v>
      </c>
      <c r="M404" s="699">
        <v>35.409999999999997</v>
      </c>
      <c r="N404" s="696">
        <v>1</v>
      </c>
      <c r="O404" s="700">
        <v>1</v>
      </c>
      <c r="P404" s="699">
        <v>35.409999999999997</v>
      </c>
      <c r="Q404" s="701">
        <v>1</v>
      </c>
      <c r="R404" s="696">
        <v>1</v>
      </c>
      <c r="S404" s="701">
        <v>1</v>
      </c>
      <c r="T404" s="700">
        <v>1</v>
      </c>
      <c r="U404" s="702">
        <v>1</v>
      </c>
    </row>
    <row r="405" spans="1:21" ht="14.4" customHeight="1" x14ac:dyDescent="0.3">
      <c r="A405" s="695">
        <v>11</v>
      </c>
      <c r="B405" s="696" t="s">
        <v>555</v>
      </c>
      <c r="C405" s="696">
        <v>89301112</v>
      </c>
      <c r="D405" s="697" t="s">
        <v>3032</v>
      </c>
      <c r="E405" s="698" t="s">
        <v>1888</v>
      </c>
      <c r="F405" s="696" t="s">
        <v>1876</v>
      </c>
      <c r="G405" s="696" t="s">
        <v>2337</v>
      </c>
      <c r="H405" s="696" t="s">
        <v>843</v>
      </c>
      <c r="I405" s="696" t="s">
        <v>894</v>
      </c>
      <c r="J405" s="696" t="s">
        <v>1807</v>
      </c>
      <c r="K405" s="696" t="s">
        <v>1808</v>
      </c>
      <c r="L405" s="699">
        <v>17.690000000000001</v>
      </c>
      <c r="M405" s="699">
        <v>53.070000000000007</v>
      </c>
      <c r="N405" s="696">
        <v>3</v>
      </c>
      <c r="O405" s="700">
        <v>1</v>
      </c>
      <c r="P405" s="699"/>
      <c r="Q405" s="701">
        <v>0</v>
      </c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11</v>
      </c>
      <c r="B406" s="696" t="s">
        <v>555</v>
      </c>
      <c r="C406" s="696">
        <v>89301112</v>
      </c>
      <c r="D406" s="697" t="s">
        <v>3032</v>
      </c>
      <c r="E406" s="698" t="s">
        <v>1888</v>
      </c>
      <c r="F406" s="696" t="s">
        <v>1876</v>
      </c>
      <c r="G406" s="696" t="s">
        <v>1906</v>
      </c>
      <c r="H406" s="696" t="s">
        <v>843</v>
      </c>
      <c r="I406" s="696" t="s">
        <v>951</v>
      </c>
      <c r="J406" s="696" t="s">
        <v>1785</v>
      </c>
      <c r="K406" s="696" t="s">
        <v>1786</v>
      </c>
      <c r="L406" s="699">
        <v>333.31</v>
      </c>
      <c r="M406" s="699">
        <v>1333.24</v>
      </c>
      <c r="N406" s="696">
        <v>4</v>
      </c>
      <c r="O406" s="700">
        <v>1.5</v>
      </c>
      <c r="P406" s="699">
        <v>1333.24</v>
      </c>
      <c r="Q406" s="701">
        <v>1</v>
      </c>
      <c r="R406" s="696">
        <v>4</v>
      </c>
      <c r="S406" s="701">
        <v>1</v>
      </c>
      <c r="T406" s="700">
        <v>1.5</v>
      </c>
      <c r="U406" s="702">
        <v>1</v>
      </c>
    </row>
    <row r="407" spans="1:21" ht="14.4" customHeight="1" x14ac:dyDescent="0.3">
      <c r="A407" s="695">
        <v>11</v>
      </c>
      <c r="B407" s="696" t="s">
        <v>555</v>
      </c>
      <c r="C407" s="696">
        <v>89301112</v>
      </c>
      <c r="D407" s="697" t="s">
        <v>3032</v>
      </c>
      <c r="E407" s="698" t="s">
        <v>1888</v>
      </c>
      <c r="F407" s="696" t="s">
        <v>1876</v>
      </c>
      <c r="G407" s="696" t="s">
        <v>2338</v>
      </c>
      <c r="H407" s="696" t="s">
        <v>556</v>
      </c>
      <c r="I407" s="696" t="s">
        <v>2339</v>
      </c>
      <c r="J407" s="696" t="s">
        <v>2340</v>
      </c>
      <c r="K407" s="696" t="s">
        <v>1914</v>
      </c>
      <c r="L407" s="699">
        <v>0</v>
      </c>
      <c r="M407" s="699">
        <v>0</v>
      </c>
      <c r="N407" s="696">
        <v>2</v>
      </c>
      <c r="O407" s="700">
        <v>0.5</v>
      </c>
      <c r="P407" s="699"/>
      <c r="Q407" s="701"/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11</v>
      </c>
      <c r="B408" s="696" t="s">
        <v>555</v>
      </c>
      <c r="C408" s="696">
        <v>89301112</v>
      </c>
      <c r="D408" s="697" t="s">
        <v>3032</v>
      </c>
      <c r="E408" s="698" t="s">
        <v>1888</v>
      </c>
      <c r="F408" s="696" t="s">
        <v>1876</v>
      </c>
      <c r="G408" s="696" t="s">
        <v>2341</v>
      </c>
      <c r="H408" s="696" t="s">
        <v>843</v>
      </c>
      <c r="I408" s="696" t="s">
        <v>2342</v>
      </c>
      <c r="J408" s="696" t="s">
        <v>1309</v>
      </c>
      <c r="K408" s="696" t="s">
        <v>698</v>
      </c>
      <c r="L408" s="699">
        <v>0</v>
      </c>
      <c r="M408" s="699">
        <v>0</v>
      </c>
      <c r="N408" s="696">
        <v>1</v>
      </c>
      <c r="O408" s="700">
        <v>1</v>
      </c>
      <c r="P408" s="699">
        <v>0</v>
      </c>
      <c r="Q408" s="701"/>
      <c r="R408" s="696">
        <v>1</v>
      </c>
      <c r="S408" s="701">
        <v>1</v>
      </c>
      <c r="T408" s="700">
        <v>1</v>
      </c>
      <c r="U408" s="702">
        <v>1</v>
      </c>
    </row>
    <row r="409" spans="1:21" ht="14.4" customHeight="1" x14ac:dyDescent="0.3">
      <c r="A409" s="695">
        <v>11</v>
      </c>
      <c r="B409" s="696" t="s">
        <v>555</v>
      </c>
      <c r="C409" s="696">
        <v>89301112</v>
      </c>
      <c r="D409" s="697" t="s">
        <v>3032</v>
      </c>
      <c r="E409" s="698" t="s">
        <v>1888</v>
      </c>
      <c r="F409" s="696" t="s">
        <v>1876</v>
      </c>
      <c r="G409" s="696" t="s">
        <v>2023</v>
      </c>
      <c r="H409" s="696" t="s">
        <v>556</v>
      </c>
      <c r="I409" s="696" t="s">
        <v>776</v>
      </c>
      <c r="J409" s="696" t="s">
        <v>777</v>
      </c>
      <c r="K409" s="696" t="s">
        <v>778</v>
      </c>
      <c r="L409" s="699">
        <v>84.78</v>
      </c>
      <c r="M409" s="699">
        <v>1017.3599999999999</v>
      </c>
      <c r="N409" s="696">
        <v>12</v>
      </c>
      <c r="O409" s="700">
        <v>6</v>
      </c>
      <c r="P409" s="699">
        <v>508.68</v>
      </c>
      <c r="Q409" s="701">
        <v>0.50000000000000011</v>
      </c>
      <c r="R409" s="696">
        <v>6</v>
      </c>
      <c r="S409" s="701">
        <v>0.5</v>
      </c>
      <c r="T409" s="700">
        <v>2</v>
      </c>
      <c r="U409" s="702">
        <v>0.33333333333333331</v>
      </c>
    </row>
    <row r="410" spans="1:21" ht="14.4" customHeight="1" x14ac:dyDescent="0.3">
      <c r="A410" s="695">
        <v>11</v>
      </c>
      <c r="B410" s="696" t="s">
        <v>555</v>
      </c>
      <c r="C410" s="696">
        <v>89301112</v>
      </c>
      <c r="D410" s="697" t="s">
        <v>3032</v>
      </c>
      <c r="E410" s="698" t="s">
        <v>1888</v>
      </c>
      <c r="F410" s="696" t="s">
        <v>1876</v>
      </c>
      <c r="G410" s="696" t="s">
        <v>2023</v>
      </c>
      <c r="H410" s="696" t="s">
        <v>556</v>
      </c>
      <c r="I410" s="696" t="s">
        <v>2143</v>
      </c>
      <c r="J410" s="696" t="s">
        <v>2144</v>
      </c>
      <c r="K410" s="696" t="s">
        <v>2145</v>
      </c>
      <c r="L410" s="699">
        <v>113.04</v>
      </c>
      <c r="M410" s="699">
        <v>113.04</v>
      </c>
      <c r="N410" s="696">
        <v>1</v>
      </c>
      <c r="O410" s="700">
        <v>1</v>
      </c>
      <c r="P410" s="699"/>
      <c r="Q410" s="701">
        <v>0</v>
      </c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11</v>
      </c>
      <c r="B411" s="696" t="s">
        <v>555</v>
      </c>
      <c r="C411" s="696">
        <v>89301112</v>
      </c>
      <c r="D411" s="697" t="s">
        <v>3032</v>
      </c>
      <c r="E411" s="698" t="s">
        <v>1888</v>
      </c>
      <c r="F411" s="696" t="s">
        <v>1876</v>
      </c>
      <c r="G411" s="696" t="s">
        <v>2023</v>
      </c>
      <c r="H411" s="696" t="s">
        <v>556</v>
      </c>
      <c r="I411" s="696" t="s">
        <v>2247</v>
      </c>
      <c r="J411" s="696" t="s">
        <v>2144</v>
      </c>
      <c r="K411" s="696" t="s">
        <v>2248</v>
      </c>
      <c r="L411" s="699">
        <v>0</v>
      </c>
      <c r="M411" s="699">
        <v>0</v>
      </c>
      <c r="N411" s="696">
        <v>1</v>
      </c>
      <c r="O411" s="700">
        <v>1</v>
      </c>
      <c r="P411" s="699">
        <v>0</v>
      </c>
      <c r="Q411" s="701"/>
      <c r="R411" s="696">
        <v>1</v>
      </c>
      <c r="S411" s="701">
        <v>1</v>
      </c>
      <c r="T411" s="700">
        <v>1</v>
      </c>
      <c r="U411" s="702">
        <v>1</v>
      </c>
    </row>
    <row r="412" spans="1:21" ht="14.4" customHeight="1" x14ac:dyDescent="0.3">
      <c r="A412" s="695">
        <v>11</v>
      </c>
      <c r="B412" s="696" t="s">
        <v>555</v>
      </c>
      <c r="C412" s="696">
        <v>89301112</v>
      </c>
      <c r="D412" s="697" t="s">
        <v>3032</v>
      </c>
      <c r="E412" s="698" t="s">
        <v>1888</v>
      </c>
      <c r="F412" s="696" t="s">
        <v>1876</v>
      </c>
      <c r="G412" s="696" t="s">
        <v>1967</v>
      </c>
      <c r="H412" s="696" t="s">
        <v>556</v>
      </c>
      <c r="I412" s="696" t="s">
        <v>633</v>
      </c>
      <c r="J412" s="696" t="s">
        <v>634</v>
      </c>
      <c r="K412" s="696" t="s">
        <v>1854</v>
      </c>
      <c r="L412" s="699">
        <v>115.3</v>
      </c>
      <c r="M412" s="699">
        <v>230.6</v>
      </c>
      <c r="N412" s="696">
        <v>2</v>
      </c>
      <c r="O412" s="700">
        <v>0.5</v>
      </c>
      <c r="P412" s="699"/>
      <c r="Q412" s="701">
        <v>0</v>
      </c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11</v>
      </c>
      <c r="B413" s="696" t="s">
        <v>555</v>
      </c>
      <c r="C413" s="696">
        <v>89301112</v>
      </c>
      <c r="D413" s="697" t="s">
        <v>3032</v>
      </c>
      <c r="E413" s="698" t="s">
        <v>1888</v>
      </c>
      <c r="F413" s="696" t="s">
        <v>1876</v>
      </c>
      <c r="G413" s="696" t="s">
        <v>1967</v>
      </c>
      <c r="H413" s="696" t="s">
        <v>556</v>
      </c>
      <c r="I413" s="696" t="s">
        <v>2343</v>
      </c>
      <c r="J413" s="696" t="s">
        <v>634</v>
      </c>
      <c r="K413" s="696" t="s">
        <v>1854</v>
      </c>
      <c r="L413" s="699">
        <v>115.3</v>
      </c>
      <c r="M413" s="699">
        <v>230.6</v>
      </c>
      <c r="N413" s="696">
        <v>2</v>
      </c>
      <c r="O413" s="700">
        <v>0.5</v>
      </c>
      <c r="P413" s="699"/>
      <c r="Q413" s="701">
        <v>0</v>
      </c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11</v>
      </c>
      <c r="B414" s="696" t="s">
        <v>555</v>
      </c>
      <c r="C414" s="696">
        <v>89301112</v>
      </c>
      <c r="D414" s="697" t="s">
        <v>3032</v>
      </c>
      <c r="E414" s="698" t="s">
        <v>1888</v>
      </c>
      <c r="F414" s="696" t="s">
        <v>1876</v>
      </c>
      <c r="G414" s="696" t="s">
        <v>2344</v>
      </c>
      <c r="H414" s="696" t="s">
        <v>556</v>
      </c>
      <c r="I414" s="696" t="s">
        <v>2345</v>
      </c>
      <c r="J414" s="696" t="s">
        <v>2346</v>
      </c>
      <c r="K414" s="696" t="s">
        <v>2347</v>
      </c>
      <c r="L414" s="699">
        <v>28.87</v>
      </c>
      <c r="M414" s="699">
        <v>86.61</v>
      </c>
      <c r="N414" s="696">
        <v>3</v>
      </c>
      <c r="O414" s="700">
        <v>0.5</v>
      </c>
      <c r="P414" s="699"/>
      <c r="Q414" s="701">
        <v>0</v>
      </c>
      <c r="R414" s="696"/>
      <c r="S414" s="701">
        <v>0</v>
      </c>
      <c r="T414" s="700"/>
      <c r="U414" s="702">
        <v>0</v>
      </c>
    </row>
    <row r="415" spans="1:21" ht="14.4" customHeight="1" x14ac:dyDescent="0.3">
      <c r="A415" s="695">
        <v>11</v>
      </c>
      <c r="B415" s="696" t="s">
        <v>555</v>
      </c>
      <c r="C415" s="696">
        <v>89301112</v>
      </c>
      <c r="D415" s="697" t="s">
        <v>3032</v>
      </c>
      <c r="E415" s="698" t="s">
        <v>1888</v>
      </c>
      <c r="F415" s="696" t="s">
        <v>1876</v>
      </c>
      <c r="G415" s="696" t="s">
        <v>2073</v>
      </c>
      <c r="H415" s="696" t="s">
        <v>556</v>
      </c>
      <c r="I415" s="696" t="s">
        <v>2074</v>
      </c>
      <c r="J415" s="696" t="s">
        <v>2075</v>
      </c>
      <c r="K415" s="696" t="s">
        <v>2076</v>
      </c>
      <c r="L415" s="699">
        <v>111.31</v>
      </c>
      <c r="M415" s="699">
        <v>445.24</v>
      </c>
      <c r="N415" s="696">
        <v>4</v>
      </c>
      <c r="O415" s="700">
        <v>2</v>
      </c>
      <c r="P415" s="699">
        <v>445.24</v>
      </c>
      <c r="Q415" s="701">
        <v>1</v>
      </c>
      <c r="R415" s="696">
        <v>4</v>
      </c>
      <c r="S415" s="701">
        <v>1</v>
      </c>
      <c r="T415" s="700">
        <v>2</v>
      </c>
      <c r="U415" s="702">
        <v>1</v>
      </c>
    </row>
    <row r="416" spans="1:21" ht="14.4" customHeight="1" x14ac:dyDescent="0.3">
      <c r="A416" s="695">
        <v>11</v>
      </c>
      <c r="B416" s="696" t="s">
        <v>555</v>
      </c>
      <c r="C416" s="696">
        <v>89301112</v>
      </c>
      <c r="D416" s="697" t="s">
        <v>3032</v>
      </c>
      <c r="E416" s="698" t="s">
        <v>1888</v>
      </c>
      <c r="F416" s="696" t="s">
        <v>1876</v>
      </c>
      <c r="G416" s="696" t="s">
        <v>1911</v>
      </c>
      <c r="H416" s="696" t="s">
        <v>556</v>
      </c>
      <c r="I416" s="696" t="s">
        <v>1912</v>
      </c>
      <c r="J416" s="696" t="s">
        <v>1913</v>
      </c>
      <c r="K416" s="696" t="s">
        <v>1914</v>
      </c>
      <c r="L416" s="699">
        <v>33.36</v>
      </c>
      <c r="M416" s="699">
        <v>66.72</v>
      </c>
      <c r="N416" s="696">
        <v>2</v>
      </c>
      <c r="O416" s="700">
        <v>1</v>
      </c>
      <c r="P416" s="699"/>
      <c r="Q416" s="701">
        <v>0</v>
      </c>
      <c r="R416" s="696"/>
      <c r="S416" s="701">
        <v>0</v>
      </c>
      <c r="T416" s="700"/>
      <c r="U416" s="702">
        <v>0</v>
      </c>
    </row>
    <row r="417" spans="1:21" ht="14.4" customHeight="1" x14ac:dyDescent="0.3">
      <c r="A417" s="695">
        <v>11</v>
      </c>
      <c r="B417" s="696" t="s">
        <v>555</v>
      </c>
      <c r="C417" s="696">
        <v>89301112</v>
      </c>
      <c r="D417" s="697" t="s">
        <v>3032</v>
      </c>
      <c r="E417" s="698" t="s">
        <v>1888</v>
      </c>
      <c r="F417" s="696" t="s">
        <v>1876</v>
      </c>
      <c r="G417" s="696" t="s">
        <v>2162</v>
      </c>
      <c r="H417" s="696" t="s">
        <v>556</v>
      </c>
      <c r="I417" s="696" t="s">
        <v>1492</v>
      </c>
      <c r="J417" s="696" t="s">
        <v>1493</v>
      </c>
      <c r="K417" s="696" t="s">
        <v>2163</v>
      </c>
      <c r="L417" s="699">
        <v>63.67</v>
      </c>
      <c r="M417" s="699">
        <v>573.03</v>
      </c>
      <c r="N417" s="696">
        <v>9</v>
      </c>
      <c r="O417" s="700">
        <v>4</v>
      </c>
      <c r="P417" s="699">
        <v>191.01</v>
      </c>
      <c r="Q417" s="701">
        <v>0.33333333333333331</v>
      </c>
      <c r="R417" s="696">
        <v>3</v>
      </c>
      <c r="S417" s="701">
        <v>0.33333333333333331</v>
      </c>
      <c r="T417" s="700">
        <v>1</v>
      </c>
      <c r="U417" s="702">
        <v>0.25</v>
      </c>
    </row>
    <row r="418" spans="1:21" ht="14.4" customHeight="1" x14ac:dyDescent="0.3">
      <c r="A418" s="695">
        <v>11</v>
      </c>
      <c r="B418" s="696" t="s">
        <v>555</v>
      </c>
      <c r="C418" s="696">
        <v>89301112</v>
      </c>
      <c r="D418" s="697" t="s">
        <v>3032</v>
      </c>
      <c r="E418" s="698" t="s">
        <v>1888</v>
      </c>
      <c r="F418" s="696" t="s">
        <v>1876</v>
      </c>
      <c r="G418" s="696" t="s">
        <v>2255</v>
      </c>
      <c r="H418" s="696" t="s">
        <v>556</v>
      </c>
      <c r="I418" s="696" t="s">
        <v>2348</v>
      </c>
      <c r="J418" s="696" t="s">
        <v>2349</v>
      </c>
      <c r="K418" s="696" t="s">
        <v>2350</v>
      </c>
      <c r="L418" s="699">
        <v>41.07</v>
      </c>
      <c r="M418" s="699">
        <v>41.07</v>
      </c>
      <c r="N418" s="696">
        <v>1</v>
      </c>
      <c r="O418" s="700">
        <v>0.5</v>
      </c>
      <c r="P418" s="699">
        <v>41.07</v>
      </c>
      <c r="Q418" s="701">
        <v>1</v>
      </c>
      <c r="R418" s="696">
        <v>1</v>
      </c>
      <c r="S418" s="701">
        <v>1</v>
      </c>
      <c r="T418" s="700">
        <v>0.5</v>
      </c>
      <c r="U418" s="702">
        <v>1</v>
      </c>
    </row>
    <row r="419" spans="1:21" ht="14.4" customHeight="1" x14ac:dyDescent="0.3">
      <c r="A419" s="695">
        <v>11</v>
      </c>
      <c r="B419" s="696" t="s">
        <v>555</v>
      </c>
      <c r="C419" s="696">
        <v>89301112</v>
      </c>
      <c r="D419" s="697" t="s">
        <v>3032</v>
      </c>
      <c r="E419" s="698" t="s">
        <v>1888</v>
      </c>
      <c r="F419" s="696" t="s">
        <v>1876</v>
      </c>
      <c r="G419" s="696" t="s">
        <v>2255</v>
      </c>
      <c r="H419" s="696" t="s">
        <v>556</v>
      </c>
      <c r="I419" s="696" t="s">
        <v>2351</v>
      </c>
      <c r="J419" s="696" t="s">
        <v>2349</v>
      </c>
      <c r="K419" s="696" t="s">
        <v>2352</v>
      </c>
      <c r="L419" s="699">
        <v>0</v>
      </c>
      <c r="M419" s="699">
        <v>0</v>
      </c>
      <c r="N419" s="696">
        <v>1</v>
      </c>
      <c r="O419" s="700">
        <v>1</v>
      </c>
      <c r="P419" s="699">
        <v>0</v>
      </c>
      <c r="Q419" s="701"/>
      <c r="R419" s="696">
        <v>1</v>
      </c>
      <c r="S419" s="701">
        <v>1</v>
      </c>
      <c r="T419" s="700">
        <v>1</v>
      </c>
      <c r="U419" s="702">
        <v>1</v>
      </c>
    </row>
    <row r="420" spans="1:21" ht="14.4" customHeight="1" x14ac:dyDescent="0.3">
      <c r="A420" s="695">
        <v>11</v>
      </c>
      <c r="B420" s="696" t="s">
        <v>555</v>
      </c>
      <c r="C420" s="696">
        <v>89301112</v>
      </c>
      <c r="D420" s="697" t="s">
        <v>3032</v>
      </c>
      <c r="E420" s="698" t="s">
        <v>1888</v>
      </c>
      <c r="F420" s="696" t="s">
        <v>1876</v>
      </c>
      <c r="G420" s="696" t="s">
        <v>2257</v>
      </c>
      <c r="H420" s="696" t="s">
        <v>556</v>
      </c>
      <c r="I420" s="696" t="s">
        <v>2353</v>
      </c>
      <c r="J420" s="696" t="s">
        <v>2354</v>
      </c>
      <c r="K420" s="696" t="s">
        <v>2355</v>
      </c>
      <c r="L420" s="699">
        <v>0</v>
      </c>
      <c r="M420" s="699">
        <v>0</v>
      </c>
      <c r="N420" s="696">
        <v>1</v>
      </c>
      <c r="O420" s="700">
        <v>0.5</v>
      </c>
      <c r="P420" s="699"/>
      <c r="Q420" s="701"/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11</v>
      </c>
      <c r="B421" s="696" t="s">
        <v>555</v>
      </c>
      <c r="C421" s="696">
        <v>89301112</v>
      </c>
      <c r="D421" s="697" t="s">
        <v>3032</v>
      </c>
      <c r="E421" s="698" t="s">
        <v>1888</v>
      </c>
      <c r="F421" s="696" t="s">
        <v>1876</v>
      </c>
      <c r="G421" s="696" t="s">
        <v>2168</v>
      </c>
      <c r="H421" s="696" t="s">
        <v>556</v>
      </c>
      <c r="I421" s="696" t="s">
        <v>2356</v>
      </c>
      <c r="J421" s="696" t="s">
        <v>2357</v>
      </c>
      <c r="K421" s="696" t="s">
        <v>2358</v>
      </c>
      <c r="L421" s="699">
        <v>12.26</v>
      </c>
      <c r="M421" s="699">
        <v>12.26</v>
      </c>
      <c r="N421" s="696">
        <v>1</v>
      </c>
      <c r="O421" s="700">
        <v>1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11</v>
      </c>
      <c r="B422" s="696" t="s">
        <v>555</v>
      </c>
      <c r="C422" s="696">
        <v>89301112</v>
      </c>
      <c r="D422" s="697" t="s">
        <v>3032</v>
      </c>
      <c r="E422" s="698" t="s">
        <v>1888</v>
      </c>
      <c r="F422" s="696" t="s">
        <v>1876</v>
      </c>
      <c r="G422" s="696" t="s">
        <v>2168</v>
      </c>
      <c r="H422" s="696" t="s">
        <v>556</v>
      </c>
      <c r="I422" s="696" t="s">
        <v>2359</v>
      </c>
      <c r="J422" s="696" t="s">
        <v>2357</v>
      </c>
      <c r="K422" s="696" t="s">
        <v>2360</v>
      </c>
      <c r="L422" s="699">
        <v>34.31</v>
      </c>
      <c r="M422" s="699">
        <v>34.31</v>
      </c>
      <c r="N422" s="696">
        <v>1</v>
      </c>
      <c r="O422" s="700">
        <v>1</v>
      </c>
      <c r="P422" s="699"/>
      <c r="Q422" s="701">
        <v>0</v>
      </c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11</v>
      </c>
      <c r="B423" s="696" t="s">
        <v>555</v>
      </c>
      <c r="C423" s="696">
        <v>89301112</v>
      </c>
      <c r="D423" s="697" t="s">
        <v>3032</v>
      </c>
      <c r="E423" s="698" t="s">
        <v>1888</v>
      </c>
      <c r="F423" s="696" t="s">
        <v>1876</v>
      </c>
      <c r="G423" s="696" t="s">
        <v>2083</v>
      </c>
      <c r="H423" s="696" t="s">
        <v>556</v>
      </c>
      <c r="I423" s="696" t="s">
        <v>2084</v>
      </c>
      <c r="J423" s="696" t="s">
        <v>2085</v>
      </c>
      <c r="K423" s="696" t="s">
        <v>2086</v>
      </c>
      <c r="L423" s="699">
        <v>1857.44</v>
      </c>
      <c r="M423" s="699">
        <v>44578.560000000005</v>
      </c>
      <c r="N423" s="696">
        <v>24</v>
      </c>
      <c r="O423" s="700">
        <v>19</v>
      </c>
      <c r="P423" s="699">
        <v>44578.560000000005</v>
      </c>
      <c r="Q423" s="701">
        <v>1</v>
      </c>
      <c r="R423" s="696">
        <v>24</v>
      </c>
      <c r="S423" s="701">
        <v>1</v>
      </c>
      <c r="T423" s="700">
        <v>19</v>
      </c>
      <c r="U423" s="702">
        <v>1</v>
      </c>
    </row>
    <row r="424" spans="1:21" ht="14.4" customHeight="1" x14ac:dyDescent="0.3">
      <c r="A424" s="695">
        <v>11</v>
      </c>
      <c r="B424" s="696" t="s">
        <v>555</v>
      </c>
      <c r="C424" s="696">
        <v>89301112</v>
      </c>
      <c r="D424" s="697" t="s">
        <v>3032</v>
      </c>
      <c r="E424" s="698" t="s">
        <v>1888</v>
      </c>
      <c r="F424" s="696" t="s">
        <v>1876</v>
      </c>
      <c r="G424" s="696" t="s">
        <v>2361</v>
      </c>
      <c r="H424" s="696" t="s">
        <v>556</v>
      </c>
      <c r="I424" s="696" t="s">
        <v>2362</v>
      </c>
      <c r="J424" s="696" t="s">
        <v>2363</v>
      </c>
      <c r="K424" s="696" t="s">
        <v>2364</v>
      </c>
      <c r="L424" s="699">
        <v>65.89</v>
      </c>
      <c r="M424" s="699">
        <v>263.56</v>
      </c>
      <c r="N424" s="696">
        <v>4</v>
      </c>
      <c r="O424" s="700">
        <v>2.5</v>
      </c>
      <c r="P424" s="699">
        <v>65.89</v>
      </c>
      <c r="Q424" s="701">
        <v>0.25</v>
      </c>
      <c r="R424" s="696">
        <v>1</v>
      </c>
      <c r="S424" s="701">
        <v>0.25</v>
      </c>
      <c r="T424" s="700">
        <v>1</v>
      </c>
      <c r="U424" s="702">
        <v>0.4</v>
      </c>
    </row>
    <row r="425" spans="1:21" ht="14.4" customHeight="1" x14ac:dyDescent="0.3">
      <c r="A425" s="695">
        <v>11</v>
      </c>
      <c r="B425" s="696" t="s">
        <v>555</v>
      </c>
      <c r="C425" s="696">
        <v>89301112</v>
      </c>
      <c r="D425" s="697" t="s">
        <v>3032</v>
      </c>
      <c r="E425" s="698" t="s">
        <v>1888</v>
      </c>
      <c r="F425" s="696" t="s">
        <v>1876</v>
      </c>
      <c r="G425" s="696" t="s">
        <v>2361</v>
      </c>
      <c r="H425" s="696" t="s">
        <v>556</v>
      </c>
      <c r="I425" s="696" t="s">
        <v>2365</v>
      </c>
      <c r="J425" s="696" t="s">
        <v>2363</v>
      </c>
      <c r="K425" s="696" t="s">
        <v>2366</v>
      </c>
      <c r="L425" s="699">
        <v>0</v>
      </c>
      <c r="M425" s="699">
        <v>0</v>
      </c>
      <c r="N425" s="696">
        <v>3</v>
      </c>
      <c r="O425" s="700">
        <v>1.5</v>
      </c>
      <c r="P425" s="699">
        <v>0</v>
      </c>
      <c r="Q425" s="701"/>
      <c r="R425" s="696">
        <v>1</v>
      </c>
      <c r="S425" s="701">
        <v>0.33333333333333331</v>
      </c>
      <c r="T425" s="700">
        <v>1</v>
      </c>
      <c r="U425" s="702">
        <v>0.66666666666666663</v>
      </c>
    </row>
    <row r="426" spans="1:21" ht="14.4" customHeight="1" x14ac:dyDescent="0.3">
      <c r="A426" s="695">
        <v>11</v>
      </c>
      <c r="B426" s="696" t="s">
        <v>555</v>
      </c>
      <c r="C426" s="696">
        <v>89301112</v>
      </c>
      <c r="D426" s="697" t="s">
        <v>3032</v>
      </c>
      <c r="E426" s="698" t="s">
        <v>1888</v>
      </c>
      <c r="F426" s="696" t="s">
        <v>1876</v>
      </c>
      <c r="G426" s="696" t="s">
        <v>1920</v>
      </c>
      <c r="H426" s="696" t="s">
        <v>843</v>
      </c>
      <c r="I426" s="696" t="s">
        <v>874</v>
      </c>
      <c r="J426" s="696" t="s">
        <v>875</v>
      </c>
      <c r="K426" s="696" t="s">
        <v>853</v>
      </c>
      <c r="L426" s="699">
        <v>1749.69</v>
      </c>
      <c r="M426" s="699">
        <v>1749.69</v>
      </c>
      <c r="N426" s="696">
        <v>1</v>
      </c>
      <c r="O426" s="700">
        <v>1</v>
      </c>
      <c r="P426" s="699">
        <v>1749.69</v>
      </c>
      <c r="Q426" s="701">
        <v>1</v>
      </c>
      <c r="R426" s="696">
        <v>1</v>
      </c>
      <c r="S426" s="701">
        <v>1</v>
      </c>
      <c r="T426" s="700">
        <v>1</v>
      </c>
      <c r="U426" s="702">
        <v>1</v>
      </c>
    </row>
    <row r="427" spans="1:21" ht="14.4" customHeight="1" x14ac:dyDescent="0.3">
      <c r="A427" s="695">
        <v>11</v>
      </c>
      <c r="B427" s="696" t="s">
        <v>555</v>
      </c>
      <c r="C427" s="696">
        <v>89301112</v>
      </c>
      <c r="D427" s="697" t="s">
        <v>3032</v>
      </c>
      <c r="E427" s="698" t="s">
        <v>1888</v>
      </c>
      <c r="F427" s="696" t="s">
        <v>1876</v>
      </c>
      <c r="G427" s="696" t="s">
        <v>1930</v>
      </c>
      <c r="H427" s="696" t="s">
        <v>556</v>
      </c>
      <c r="I427" s="696" t="s">
        <v>660</v>
      </c>
      <c r="J427" s="696" t="s">
        <v>1931</v>
      </c>
      <c r="K427" s="696" t="s">
        <v>1932</v>
      </c>
      <c r="L427" s="699">
        <v>0</v>
      </c>
      <c r="M427" s="699">
        <v>0</v>
      </c>
      <c r="N427" s="696">
        <v>2</v>
      </c>
      <c r="O427" s="700">
        <v>1</v>
      </c>
      <c r="P427" s="699"/>
      <c r="Q427" s="701"/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11</v>
      </c>
      <c r="B428" s="696" t="s">
        <v>555</v>
      </c>
      <c r="C428" s="696">
        <v>89301112</v>
      </c>
      <c r="D428" s="697" t="s">
        <v>3032</v>
      </c>
      <c r="E428" s="698" t="s">
        <v>1888</v>
      </c>
      <c r="F428" s="696" t="s">
        <v>1876</v>
      </c>
      <c r="G428" s="696" t="s">
        <v>2367</v>
      </c>
      <c r="H428" s="696" t="s">
        <v>556</v>
      </c>
      <c r="I428" s="696" t="s">
        <v>2368</v>
      </c>
      <c r="J428" s="696" t="s">
        <v>2369</v>
      </c>
      <c r="K428" s="696" t="s">
        <v>2370</v>
      </c>
      <c r="L428" s="699">
        <v>0</v>
      </c>
      <c r="M428" s="699">
        <v>0</v>
      </c>
      <c r="N428" s="696">
        <v>1</v>
      </c>
      <c r="O428" s="700">
        <v>0.5</v>
      </c>
      <c r="P428" s="699"/>
      <c r="Q428" s="701"/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11</v>
      </c>
      <c r="B429" s="696" t="s">
        <v>555</v>
      </c>
      <c r="C429" s="696">
        <v>89301112</v>
      </c>
      <c r="D429" s="697" t="s">
        <v>3032</v>
      </c>
      <c r="E429" s="698" t="s">
        <v>1888</v>
      </c>
      <c r="F429" s="696" t="s">
        <v>1876</v>
      </c>
      <c r="G429" s="696" t="s">
        <v>2189</v>
      </c>
      <c r="H429" s="696" t="s">
        <v>556</v>
      </c>
      <c r="I429" s="696" t="s">
        <v>2371</v>
      </c>
      <c r="J429" s="696" t="s">
        <v>2191</v>
      </c>
      <c r="K429" s="696" t="s">
        <v>2372</v>
      </c>
      <c r="L429" s="699">
        <v>0</v>
      </c>
      <c r="M429" s="699">
        <v>0</v>
      </c>
      <c r="N429" s="696">
        <v>2</v>
      </c>
      <c r="O429" s="700">
        <v>0.5</v>
      </c>
      <c r="P429" s="699">
        <v>0</v>
      </c>
      <c r="Q429" s="701"/>
      <c r="R429" s="696">
        <v>2</v>
      </c>
      <c r="S429" s="701">
        <v>1</v>
      </c>
      <c r="T429" s="700">
        <v>0.5</v>
      </c>
      <c r="U429" s="702">
        <v>1</v>
      </c>
    </row>
    <row r="430" spans="1:21" ht="14.4" customHeight="1" x14ac:dyDescent="0.3">
      <c r="A430" s="695">
        <v>11</v>
      </c>
      <c r="B430" s="696" t="s">
        <v>555</v>
      </c>
      <c r="C430" s="696">
        <v>89301112</v>
      </c>
      <c r="D430" s="697" t="s">
        <v>3032</v>
      </c>
      <c r="E430" s="698" t="s">
        <v>1888</v>
      </c>
      <c r="F430" s="696" t="s">
        <v>1876</v>
      </c>
      <c r="G430" s="696" t="s">
        <v>2189</v>
      </c>
      <c r="H430" s="696" t="s">
        <v>556</v>
      </c>
      <c r="I430" s="696" t="s">
        <v>2190</v>
      </c>
      <c r="J430" s="696" t="s">
        <v>2191</v>
      </c>
      <c r="K430" s="696" t="s">
        <v>2192</v>
      </c>
      <c r="L430" s="699">
        <v>167.42</v>
      </c>
      <c r="M430" s="699">
        <v>3013.56</v>
      </c>
      <c r="N430" s="696">
        <v>18</v>
      </c>
      <c r="O430" s="700">
        <v>4.5</v>
      </c>
      <c r="P430" s="699">
        <v>2343.88</v>
      </c>
      <c r="Q430" s="701">
        <v>0.77777777777777779</v>
      </c>
      <c r="R430" s="696">
        <v>14</v>
      </c>
      <c r="S430" s="701">
        <v>0.77777777777777779</v>
      </c>
      <c r="T430" s="700">
        <v>3.5</v>
      </c>
      <c r="U430" s="702">
        <v>0.77777777777777779</v>
      </c>
    </row>
    <row r="431" spans="1:21" ht="14.4" customHeight="1" x14ac:dyDescent="0.3">
      <c r="A431" s="695">
        <v>11</v>
      </c>
      <c r="B431" s="696" t="s">
        <v>555</v>
      </c>
      <c r="C431" s="696">
        <v>89301112</v>
      </c>
      <c r="D431" s="697" t="s">
        <v>3032</v>
      </c>
      <c r="E431" s="698" t="s">
        <v>1888</v>
      </c>
      <c r="F431" s="696" t="s">
        <v>1876</v>
      </c>
      <c r="G431" s="696" t="s">
        <v>2189</v>
      </c>
      <c r="H431" s="696" t="s">
        <v>556</v>
      </c>
      <c r="I431" s="696" t="s">
        <v>2296</v>
      </c>
      <c r="J431" s="696" t="s">
        <v>2191</v>
      </c>
      <c r="K431" s="696" t="s">
        <v>2297</v>
      </c>
      <c r="L431" s="699">
        <v>0</v>
      </c>
      <c r="M431" s="699">
        <v>0</v>
      </c>
      <c r="N431" s="696">
        <v>1</v>
      </c>
      <c r="O431" s="700">
        <v>0.5</v>
      </c>
      <c r="P431" s="699">
        <v>0</v>
      </c>
      <c r="Q431" s="701"/>
      <c r="R431" s="696">
        <v>1</v>
      </c>
      <c r="S431" s="701">
        <v>1</v>
      </c>
      <c r="T431" s="700">
        <v>0.5</v>
      </c>
      <c r="U431" s="702">
        <v>1</v>
      </c>
    </row>
    <row r="432" spans="1:21" ht="14.4" customHeight="1" x14ac:dyDescent="0.3">
      <c r="A432" s="695">
        <v>11</v>
      </c>
      <c r="B432" s="696" t="s">
        <v>555</v>
      </c>
      <c r="C432" s="696">
        <v>89301112</v>
      </c>
      <c r="D432" s="697" t="s">
        <v>3032</v>
      </c>
      <c r="E432" s="698" t="s">
        <v>1888</v>
      </c>
      <c r="F432" s="696" t="s">
        <v>1876</v>
      </c>
      <c r="G432" s="696" t="s">
        <v>2052</v>
      </c>
      <c r="H432" s="696" t="s">
        <v>556</v>
      </c>
      <c r="I432" s="696" t="s">
        <v>2195</v>
      </c>
      <c r="J432" s="696" t="s">
        <v>2054</v>
      </c>
      <c r="K432" s="696" t="s">
        <v>1038</v>
      </c>
      <c r="L432" s="699">
        <v>0</v>
      </c>
      <c r="M432" s="699">
        <v>0</v>
      </c>
      <c r="N432" s="696">
        <v>2</v>
      </c>
      <c r="O432" s="700">
        <v>0.5</v>
      </c>
      <c r="P432" s="699">
        <v>0</v>
      </c>
      <c r="Q432" s="701"/>
      <c r="R432" s="696">
        <v>2</v>
      </c>
      <c r="S432" s="701">
        <v>1</v>
      </c>
      <c r="T432" s="700">
        <v>0.5</v>
      </c>
      <c r="U432" s="702">
        <v>1</v>
      </c>
    </row>
    <row r="433" spans="1:21" ht="14.4" customHeight="1" x14ac:dyDescent="0.3">
      <c r="A433" s="695">
        <v>11</v>
      </c>
      <c r="B433" s="696" t="s">
        <v>555</v>
      </c>
      <c r="C433" s="696">
        <v>89301112</v>
      </c>
      <c r="D433" s="697" t="s">
        <v>3032</v>
      </c>
      <c r="E433" s="698" t="s">
        <v>1888</v>
      </c>
      <c r="F433" s="696" t="s">
        <v>1876</v>
      </c>
      <c r="G433" s="696" t="s">
        <v>2052</v>
      </c>
      <c r="H433" s="696" t="s">
        <v>556</v>
      </c>
      <c r="I433" s="696" t="s">
        <v>2373</v>
      </c>
      <c r="J433" s="696" t="s">
        <v>2054</v>
      </c>
      <c r="K433" s="696" t="s">
        <v>1038</v>
      </c>
      <c r="L433" s="699">
        <v>0</v>
      </c>
      <c r="M433" s="699">
        <v>0</v>
      </c>
      <c r="N433" s="696">
        <v>1</v>
      </c>
      <c r="O433" s="700">
        <v>0.5</v>
      </c>
      <c r="P433" s="699">
        <v>0</v>
      </c>
      <c r="Q433" s="701"/>
      <c r="R433" s="696">
        <v>1</v>
      </c>
      <c r="S433" s="701">
        <v>1</v>
      </c>
      <c r="T433" s="700">
        <v>0.5</v>
      </c>
      <c r="U433" s="702">
        <v>1</v>
      </c>
    </row>
    <row r="434" spans="1:21" ht="14.4" customHeight="1" x14ac:dyDescent="0.3">
      <c r="A434" s="695">
        <v>11</v>
      </c>
      <c r="B434" s="696" t="s">
        <v>555</v>
      </c>
      <c r="C434" s="696">
        <v>89301112</v>
      </c>
      <c r="D434" s="697" t="s">
        <v>3032</v>
      </c>
      <c r="E434" s="698" t="s">
        <v>1888</v>
      </c>
      <c r="F434" s="696" t="s">
        <v>1877</v>
      </c>
      <c r="G434" s="696" t="s">
        <v>2092</v>
      </c>
      <c r="H434" s="696" t="s">
        <v>556</v>
      </c>
      <c r="I434" s="696" t="s">
        <v>2093</v>
      </c>
      <c r="J434" s="696" t="s">
        <v>2094</v>
      </c>
      <c r="K434" s="696" t="s">
        <v>2095</v>
      </c>
      <c r="L434" s="699">
        <v>0</v>
      </c>
      <c r="M434" s="699">
        <v>0</v>
      </c>
      <c r="N434" s="696">
        <v>1</v>
      </c>
      <c r="O434" s="700">
        <v>1</v>
      </c>
      <c r="P434" s="699"/>
      <c r="Q434" s="701"/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11</v>
      </c>
      <c r="B435" s="696" t="s">
        <v>555</v>
      </c>
      <c r="C435" s="696">
        <v>89301112</v>
      </c>
      <c r="D435" s="697" t="s">
        <v>3032</v>
      </c>
      <c r="E435" s="698" t="s">
        <v>1888</v>
      </c>
      <c r="F435" s="696" t="s">
        <v>1877</v>
      </c>
      <c r="G435" s="696" t="s">
        <v>2092</v>
      </c>
      <c r="H435" s="696" t="s">
        <v>556</v>
      </c>
      <c r="I435" s="696" t="s">
        <v>2202</v>
      </c>
      <c r="J435" s="696" t="s">
        <v>2203</v>
      </c>
      <c r="K435" s="696" t="s">
        <v>2204</v>
      </c>
      <c r="L435" s="699">
        <v>0</v>
      </c>
      <c r="M435" s="699">
        <v>0</v>
      </c>
      <c r="N435" s="696">
        <v>2</v>
      </c>
      <c r="O435" s="700">
        <v>1</v>
      </c>
      <c r="P435" s="699"/>
      <c r="Q435" s="701"/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11</v>
      </c>
      <c r="B436" s="696" t="s">
        <v>555</v>
      </c>
      <c r="C436" s="696">
        <v>89301112</v>
      </c>
      <c r="D436" s="697" t="s">
        <v>3032</v>
      </c>
      <c r="E436" s="698" t="s">
        <v>1888</v>
      </c>
      <c r="F436" s="696" t="s">
        <v>1877</v>
      </c>
      <c r="G436" s="696" t="s">
        <v>1933</v>
      </c>
      <c r="H436" s="696" t="s">
        <v>556</v>
      </c>
      <c r="I436" s="696" t="s">
        <v>2055</v>
      </c>
      <c r="J436" s="696" t="s">
        <v>2056</v>
      </c>
      <c r="K436" s="696" t="s">
        <v>2048</v>
      </c>
      <c r="L436" s="699">
        <v>950</v>
      </c>
      <c r="M436" s="699">
        <v>950</v>
      </c>
      <c r="N436" s="696">
        <v>1</v>
      </c>
      <c r="O436" s="700">
        <v>1</v>
      </c>
      <c r="P436" s="699">
        <v>950</v>
      </c>
      <c r="Q436" s="701">
        <v>1</v>
      </c>
      <c r="R436" s="696">
        <v>1</v>
      </c>
      <c r="S436" s="701">
        <v>1</v>
      </c>
      <c r="T436" s="700">
        <v>1</v>
      </c>
      <c r="U436" s="702">
        <v>1</v>
      </c>
    </row>
    <row r="437" spans="1:21" ht="14.4" customHeight="1" x14ac:dyDescent="0.3">
      <c r="A437" s="695">
        <v>11</v>
      </c>
      <c r="B437" s="696" t="s">
        <v>555</v>
      </c>
      <c r="C437" s="696">
        <v>89301112</v>
      </c>
      <c r="D437" s="697" t="s">
        <v>3032</v>
      </c>
      <c r="E437" s="698" t="s">
        <v>1888</v>
      </c>
      <c r="F437" s="696" t="s">
        <v>1877</v>
      </c>
      <c r="G437" s="696" t="s">
        <v>1933</v>
      </c>
      <c r="H437" s="696" t="s">
        <v>556</v>
      </c>
      <c r="I437" s="696" t="s">
        <v>2374</v>
      </c>
      <c r="J437" s="696" t="s">
        <v>2375</v>
      </c>
      <c r="K437" s="696" t="s">
        <v>2376</v>
      </c>
      <c r="L437" s="699">
        <v>130</v>
      </c>
      <c r="M437" s="699">
        <v>130</v>
      </c>
      <c r="N437" s="696">
        <v>1</v>
      </c>
      <c r="O437" s="700">
        <v>1</v>
      </c>
      <c r="P437" s="699">
        <v>130</v>
      </c>
      <c r="Q437" s="701">
        <v>1</v>
      </c>
      <c r="R437" s="696">
        <v>1</v>
      </c>
      <c r="S437" s="701">
        <v>1</v>
      </c>
      <c r="T437" s="700">
        <v>1</v>
      </c>
      <c r="U437" s="702">
        <v>1</v>
      </c>
    </row>
    <row r="438" spans="1:21" ht="14.4" customHeight="1" x14ac:dyDescent="0.3">
      <c r="A438" s="695">
        <v>11</v>
      </c>
      <c r="B438" s="696" t="s">
        <v>555</v>
      </c>
      <c r="C438" s="696">
        <v>89301112</v>
      </c>
      <c r="D438" s="697" t="s">
        <v>3032</v>
      </c>
      <c r="E438" s="698" t="s">
        <v>1888</v>
      </c>
      <c r="F438" s="696" t="s">
        <v>1877</v>
      </c>
      <c r="G438" s="696" t="s">
        <v>1933</v>
      </c>
      <c r="H438" s="696" t="s">
        <v>556</v>
      </c>
      <c r="I438" s="696" t="s">
        <v>2208</v>
      </c>
      <c r="J438" s="696" t="s">
        <v>2209</v>
      </c>
      <c r="K438" s="696" t="s">
        <v>2210</v>
      </c>
      <c r="L438" s="699">
        <v>1075</v>
      </c>
      <c r="M438" s="699">
        <v>1075</v>
      </c>
      <c r="N438" s="696">
        <v>1</v>
      </c>
      <c r="O438" s="700">
        <v>1</v>
      </c>
      <c r="P438" s="699">
        <v>1075</v>
      </c>
      <c r="Q438" s="701">
        <v>1</v>
      </c>
      <c r="R438" s="696">
        <v>1</v>
      </c>
      <c r="S438" s="701">
        <v>1</v>
      </c>
      <c r="T438" s="700">
        <v>1</v>
      </c>
      <c r="U438" s="702">
        <v>1</v>
      </c>
    </row>
    <row r="439" spans="1:21" ht="14.4" customHeight="1" x14ac:dyDescent="0.3">
      <c r="A439" s="695">
        <v>11</v>
      </c>
      <c r="B439" s="696" t="s">
        <v>555</v>
      </c>
      <c r="C439" s="696">
        <v>89301112</v>
      </c>
      <c r="D439" s="697" t="s">
        <v>3032</v>
      </c>
      <c r="E439" s="698" t="s">
        <v>1888</v>
      </c>
      <c r="F439" s="696" t="s">
        <v>1877</v>
      </c>
      <c r="G439" s="696" t="s">
        <v>1933</v>
      </c>
      <c r="H439" s="696" t="s">
        <v>556</v>
      </c>
      <c r="I439" s="696" t="s">
        <v>1934</v>
      </c>
      <c r="J439" s="696" t="s">
        <v>1935</v>
      </c>
      <c r="K439" s="696" t="s">
        <v>1936</v>
      </c>
      <c r="L439" s="699">
        <v>200</v>
      </c>
      <c r="M439" s="699">
        <v>6800</v>
      </c>
      <c r="N439" s="696">
        <v>34</v>
      </c>
      <c r="O439" s="700">
        <v>17</v>
      </c>
      <c r="P439" s="699">
        <v>6800</v>
      </c>
      <c r="Q439" s="701">
        <v>1</v>
      </c>
      <c r="R439" s="696">
        <v>34</v>
      </c>
      <c r="S439" s="701">
        <v>1</v>
      </c>
      <c r="T439" s="700">
        <v>17</v>
      </c>
      <c r="U439" s="702">
        <v>1</v>
      </c>
    </row>
    <row r="440" spans="1:21" ht="14.4" customHeight="1" x14ac:dyDescent="0.3">
      <c r="A440" s="695">
        <v>11</v>
      </c>
      <c r="B440" s="696" t="s">
        <v>555</v>
      </c>
      <c r="C440" s="696">
        <v>89301112</v>
      </c>
      <c r="D440" s="697" t="s">
        <v>3032</v>
      </c>
      <c r="E440" s="698" t="s">
        <v>1888</v>
      </c>
      <c r="F440" s="696" t="s">
        <v>1877</v>
      </c>
      <c r="G440" s="696" t="s">
        <v>1933</v>
      </c>
      <c r="H440" s="696" t="s">
        <v>556</v>
      </c>
      <c r="I440" s="696" t="s">
        <v>1937</v>
      </c>
      <c r="J440" s="696" t="s">
        <v>1938</v>
      </c>
      <c r="K440" s="696" t="s">
        <v>1939</v>
      </c>
      <c r="L440" s="699">
        <v>278.75</v>
      </c>
      <c r="M440" s="699">
        <v>1115</v>
      </c>
      <c r="N440" s="696">
        <v>4</v>
      </c>
      <c r="O440" s="700">
        <v>2</v>
      </c>
      <c r="P440" s="699">
        <v>1115</v>
      </c>
      <c r="Q440" s="701">
        <v>1</v>
      </c>
      <c r="R440" s="696">
        <v>4</v>
      </c>
      <c r="S440" s="701">
        <v>1</v>
      </c>
      <c r="T440" s="700">
        <v>2</v>
      </c>
      <c r="U440" s="702">
        <v>1</v>
      </c>
    </row>
    <row r="441" spans="1:21" ht="14.4" customHeight="1" x14ac:dyDescent="0.3">
      <c r="A441" s="695">
        <v>11</v>
      </c>
      <c r="B441" s="696" t="s">
        <v>555</v>
      </c>
      <c r="C441" s="696">
        <v>89301112</v>
      </c>
      <c r="D441" s="697" t="s">
        <v>3032</v>
      </c>
      <c r="E441" s="698" t="s">
        <v>1888</v>
      </c>
      <c r="F441" s="696" t="s">
        <v>1877</v>
      </c>
      <c r="G441" s="696" t="s">
        <v>2103</v>
      </c>
      <c r="H441" s="696" t="s">
        <v>556</v>
      </c>
      <c r="I441" s="696" t="s">
        <v>2377</v>
      </c>
      <c r="J441" s="696" t="s">
        <v>2378</v>
      </c>
      <c r="K441" s="696" t="s">
        <v>2379</v>
      </c>
      <c r="L441" s="699">
        <v>553.15</v>
      </c>
      <c r="M441" s="699">
        <v>1659.4499999999998</v>
      </c>
      <c r="N441" s="696">
        <v>3</v>
      </c>
      <c r="O441" s="700">
        <v>3</v>
      </c>
      <c r="P441" s="699">
        <v>1106.3</v>
      </c>
      <c r="Q441" s="701">
        <v>0.66666666666666674</v>
      </c>
      <c r="R441" s="696">
        <v>2</v>
      </c>
      <c r="S441" s="701">
        <v>0.66666666666666663</v>
      </c>
      <c r="T441" s="700">
        <v>2</v>
      </c>
      <c r="U441" s="702">
        <v>0.66666666666666663</v>
      </c>
    </row>
    <row r="442" spans="1:21" ht="14.4" customHeight="1" x14ac:dyDescent="0.3">
      <c r="A442" s="695">
        <v>11</v>
      </c>
      <c r="B442" s="696" t="s">
        <v>555</v>
      </c>
      <c r="C442" s="696">
        <v>89301112</v>
      </c>
      <c r="D442" s="697" t="s">
        <v>3032</v>
      </c>
      <c r="E442" s="698" t="s">
        <v>1888</v>
      </c>
      <c r="F442" s="696" t="s">
        <v>1877</v>
      </c>
      <c r="G442" s="696" t="s">
        <v>1940</v>
      </c>
      <c r="H442" s="696" t="s">
        <v>556</v>
      </c>
      <c r="I442" s="696" t="s">
        <v>2380</v>
      </c>
      <c r="J442" s="696" t="s">
        <v>2381</v>
      </c>
      <c r="K442" s="696" t="s">
        <v>2382</v>
      </c>
      <c r="L442" s="699">
        <v>682.33</v>
      </c>
      <c r="M442" s="699">
        <v>682.33</v>
      </c>
      <c r="N442" s="696">
        <v>1</v>
      </c>
      <c r="O442" s="700">
        <v>1</v>
      </c>
      <c r="P442" s="699">
        <v>682.33</v>
      </c>
      <c r="Q442" s="701">
        <v>1</v>
      </c>
      <c r="R442" s="696">
        <v>1</v>
      </c>
      <c r="S442" s="701">
        <v>1</v>
      </c>
      <c r="T442" s="700">
        <v>1</v>
      </c>
      <c r="U442" s="702">
        <v>1</v>
      </c>
    </row>
    <row r="443" spans="1:21" ht="14.4" customHeight="1" x14ac:dyDescent="0.3">
      <c r="A443" s="695">
        <v>11</v>
      </c>
      <c r="B443" s="696" t="s">
        <v>555</v>
      </c>
      <c r="C443" s="696">
        <v>89301112</v>
      </c>
      <c r="D443" s="697" t="s">
        <v>3032</v>
      </c>
      <c r="E443" s="698" t="s">
        <v>1888</v>
      </c>
      <c r="F443" s="696" t="s">
        <v>1877</v>
      </c>
      <c r="G443" s="696" t="s">
        <v>1940</v>
      </c>
      <c r="H443" s="696" t="s">
        <v>556</v>
      </c>
      <c r="I443" s="696" t="s">
        <v>1953</v>
      </c>
      <c r="J443" s="696" t="s">
        <v>1954</v>
      </c>
      <c r="K443" s="696" t="s">
        <v>1955</v>
      </c>
      <c r="L443" s="699">
        <v>971.25</v>
      </c>
      <c r="M443" s="699">
        <v>1942.5</v>
      </c>
      <c r="N443" s="696">
        <v>2</v>
      </c>
      <c r="O443" s="700">
        <v>1</v>
      </c>
      <c r="P443" s="699">
        <v>1942.5</v>
      </c>
      <c r="Q443" s="701">
        <v>1</v>
      </c>
      <c r="R443" s="696">
        <v>2</v>
      </c>
      <c r="S443" s="701">
        <v>1</v>
      </c>
      <c r="T443" s="700">
        <v>1</v>
      </c>
      <c r="U443" s="702">
        <v>1</v>
      </c>
    </row>
    <row r="444" spans="1:21" ht="14.4" customHeight="1" x14ac:dyDescent="0.3">
      <c r="A444" s="695">
        <v>11</v>
      </c>
      <c r="B444" s="696" t="s">
        <v>555</v>
      </c>
      <c r="C444" s="696">
        <v>89301112</v>
      </c>
      <c r="D444" s="697" t="s">
        <v>3032</v>
      </c>
      <c r="E444" s="698" t="s">
        <v>1888</v>
      </c>
      <c r="F444" s="696" t="s">
        <v>1877</v>
      </c>
      <c r="G444" s="696" t="s">
        <v>1940</v>
      </c>
      <c r="H444" s="696" t="s">
        <v>556</v>
      </c>
      <c r="I444" s="696" t="s">
        <v>2306</v>
      </c>
      <c r="J444" s="696" t="s">
        <v>2307</v>
      </c>
      <c r="K444" s="696" t="s">
        <v>2308</v>
      </c>
      <c r="L444" s="699">
        <v>180</v>
      </c>
      <c r="M444" s="699">
        <v>180</v>
      </c>
      <c r="N444" s="696">
        <v>1</v>
      </c>
      <c r="O444" s="700">
        <v>1</v>
      </c>
      <c r="P444" s="699">
        <v>180</v>
      </c>
      <c r="Q444" s="701">
        <v>1</v>
      </c>
      <c r="R444" s="696">
        <v>1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11</v>
      </c>
      <c r="B445" s="696" t="s">
        <v>555</v>
      </c>
      <c r="C445" s="696">
        <v>89301112</v>
      </c>
      <c r="D445" s="697" t="s">
        <v>3032</v>
      </c>
      <c r="E445" s="698" t="s">
        <v>1888</v>
      </c>
      <c r="F445" s="696" t="s">
        <v>1877</v>
      </c>
      <c r="G445" s="696" t="s">
        <v>1940</v>
      </c>
      <c r="H445" s="696" t="s">
        <v>556</v>
      </c>
      <c r="I445" s="696" t="s">
        <v>2383</v>
      </c>
      <c r="J445" s="696" t="s">
        <v>2384</v>
      </c>
      <c r="K445" s="696" t="s">
        <v>2385</v>
      </c>
      <c r="L445" s="699">
        <v>200</v>
      </c>
      <c r="M445" s="699">
        <v>200</v>
      </c>
      <c r="N445" s="696">
        <v>1</v>
      </c>
      <c r="O445" s="700">
        <v>1</v>
      </c>
      <c r="P445" s="699">
        <v>200</v>
      </c>
      <c r="Q445" s="701">
        <v>1</v>
      </c>
      <c r="R445" s="696">
        <v>1</v>
      </c>
      <c r="S445" s="701">
        <v>1</v>
      </c>
      <c r="T445" s="700">
        <v>1</v>
      </c>
      <c r="U445" s="702">
        <v>1</v>
      </c>
    </row>
    <row r="446" spans="1:21" ht="14.4" customHeight="1" x14ac:dyDescent="0.3">
      <c r="A446" s="695">
        <v>11</v>
      </c>
      <c r="B446" s="696" t="s">
        <v>555</v>
      </c>
      <c r="C446" s="696">
        <v>89301112</v>
      </c>
      <c r="D446" s="697" t="s">
        <v>3032</v>
      </c>
      <c r="E446" s="698" t="s">
        <v>1888</v>
      </c>
      <c r="F446" s="696" t="s">
        <v>1877</v>
      </c>
      <c r="G446" s="696" t="s">
        <v>1940</v>
      </c>
      <c r="H446" s="696" t="s">
        <v>556</v>
      </c>
      <c r="I446" s="696" t="s">
        <v>2386</v>
      </c>
      <c r="J446" s="696" t="s">
        <v>2387</v>
      </c>
      <c r="K446" s="696" t="s">
        <v>2388</v>
      </c>
      <c r="L446" s="699">
        <v>250</v>
      </c>
      <c r="M446" s="699">
        <v>250</v>
      </c>
      <c r="N446" s="696">
        <v>1</v>
      </c>
      <c r="O446" s="700">
        <v>1</v>
      </c>
      <c r="P446" s="699"/>
      <c r="Q446" s="701">
        <v>0</v>
      </c>
      <c r="R446" s="696"/>
      <c r="S446" s="701">
        <v>0</v>
      </c>
      <c r="T446" s="700"/>
      <c r="U446" s="702">
        <v>0</v>
      </c>
    </row>
    <row r="447" spans="1:21" ht="14.4" customHeight="1" x14ac:dyDescent="0.3">
      <c r="A447" s="695">
        <v>11</v>
      </c>
      <c r="B447" s="696" t="s">
        <v>555</v>
      </c>
      <c r="C447" s="696">
        <v>89301112</v>
      </c>
      <c r="D447" s="697" t="s">
        <v>3032</v>
      </c>
      <c r="E447" s="698" t="s">
        <v>1888</v>
      </c>
      <c r="F447" s="696" t="s">
        <v>1877</v>
      </c>
      <c r="G447" s="696" t="s">
        <v>1940</v>
      </c>
      <c r="H447" s="696" t="s">
        <v>556</v>
      </c>
      <c r="I447" s="696" t="s">
        <v>2389</v>
      </c>
      <c r="J447" s="696" t="s">
        <v>2390</v>
      </c>
      <c r="K447" s="696"/>
      <c r="L447" s="699">
        <v>949.98</v>
      </c>
      <c r="M447" s="699">
        <v>949.98</v>
      </c>
      <c r="N447" s="696">
        <v>1</v>
      </c>
      <c r="O447" s="700">
        <v>1</v>
      </c>
      <c r="P447" s="699"/>
      <c r="Q447" s="701">
        <v>0</v>
      </c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11</v>
      </c>
      <c r="B448" s="696" t="s">
        <v>555</v>
      </c>
      <c r="C448" s="696">
        <v>89301112</v>
      </c>
      <c r="D448" s="697" t="s">
        <v>3032</v>
      </c>
      <c r="E448" s="698" t="s">
        <v>1889</v>
      </c>
      <c r="F448" s="696" t="s">
        <v>1876</v>
      </c>
      <c r="G448" s="696" t="s">
        <v>1906</v>
      </c>
      <c r="H448" s="696" t="s">
        <v>843</v>
      </c>
      <c r="I448" s="696" t="s">
        <v>951</v>
      </c>
      <c r="J448" s="696" t="s">
        <v>1785</v>
      </c>
      <c r="K448" s="696" t="s">
        <v>1786</v>
      </c>
      <c r="L448" s="699">
        <v>156.86000000000001</v>
      </c>
      <c r="M448" s="699">
        <v>156.86000000000001</v>
      </c>
      <c r="N448" s="696">
        <v>1</v>
      </c>
      <c r="O448" s="700">
        <v>0.5</v>
      </c>
      <c r="P448" s="699">
        <v>156.86000000000001</v>
      </c>
      <c r="Q448" s="701">
        <v>1</v>
      </c>
      <c r="R448" s="696">
        <v>1</v>
      </c>
      <c r="S448" s="701">
        <v>1</v>
      </c>
      <c r="T448" s="700">
        <v>0.5</v>
      </c>
      <c r="U448" s="702">
        <v>1</v>
      </c>
    </row>
    <row r="449" spans="1:21" ht="14.4" customHeight="1" x14ac:dyDescent="0.3">
      <c r="A449" s="695">
        <v>11</v>
      </c>
      <c r="B449" s="696" t="s">
        <v>555</v>
      </c>
      <c r="C449" s="696">
        <v>89301112</v>
      </c>
      <c r="D449" s="697" t="s">
        <v>3032</v>
      </c>
      <c r="E449" s="698" t="s">
        <v>1889</v>
      </c>
      <c r="F449" s="696" t="s">
        <v>1876</v>
      </c>
      <c r="G449" s="696" t="s">
        <v>1906</v>
      </c>
      <c r="H449" s="696" t="s">
        <v>556</v>
      </c>
      <c r="I449" s="696" t="s">
        <v>2391</v>
      </c>
      <c r="J449" s="696" t="s">
        <v>2392</v>
      </c>
      <c r="K449" s="696" t="s">
        <v>2393</v>
      </c>
      <c r="L449" s="699">
        <v>0</v>
      </c>
      <c r="M449" s="699">
        <v>0</v>
      </c>
      <c r="N449" s="696">
        <v>1</v>
      </c>
      <c r="O449" s="700">
        <v>0.5</v>
      </c>
      <c r="P449" s="699"/>
      <c r="Q449" s="701"/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11</v>
      </c>
      <c r="B450" s="696" t="s">
        <v>555</v>
      </c>
      <c r="C450" s="696">
        <v>89301112</v>
      </c>
      <c r="D450" s="697" t="s">
        <v>3032</v>
      </c>
      <c r="E450" s="698" t="s">
        <v>1889</v>
      </c>
      <c r="F450" s="696" t="s">
        <v>1876</v>
      </c>
      <c r="G450" s="696" t="s">
        <v>2394</v>
      </c>
      <c r="H450" s="696" t="s">
        <v>556</v>
      </c>
      <c r="I450" s="696" t="s">
        <v>2395</v>
      </c>
      <c r="J450" s="696" t="s">
        <v>2396</v>
      </c>
      <c r="K450" s="696" t="s">
        <v>2397</v>
      </c>
      <c r="L450" s="699">
        <v>317.26</v>
      </c>
      <c r="M450" s="699">
        <v>951.78</v>
      </c>
      <c r="N450" s="696">
        <v>3</v>
      </c>
      <c r="O450" s="700">
        <v>0.5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11</v>
      </c>
      <c r="B451" s="696" t="s">
        <v>555</v>
      </c>
      <c r="C451" s="696">
        <v>89301112</v>
      </c>
      <c r="D451" s="697" t="s">
        <v>3032</v>
      </c>
      <c r="E451" s="698" t="s">
        <v>1889</v>
      </c>
      <c r="F451" s="696" t="s">
        <v>1876</v>
      </c>
      <c r="G451" s="696" t="s">
        <v>2398</v>
      </c>
      <c r="H451" s="696" t="s">
        <v>843</v>
      </c>
      <c r="I451" s="696" t="s">
        <v>882</v>
      </c>
      <c r="J451" s="696" t="s">
        <v>913</v>
      </c>
      <c r="K451" s="696" t="s">
        <v>1141</v>
      </c>
      <c r="L451" s="699">
        <v>65.3</v>
      </c>
      <c r="M451" s="699">
        <v>130.6</v>
      </c>
      <c r="N451" s="696">
        <v>2</v>
      </c>
      <c r="O451" s="700">
        <v>1</v>
      </c>
      <c r="P451" s="699"/>
      <c r="Q451" s="701">
        <v>0</v>
      </c>
      <c r="R451" s="696"/>
      <c r="S451" s="701">
        <v>0</v>
      </c>
      <c r="T451" s="700"/>
      <c r="U451" s="702">
        <v>0</v>
      </c>
    </row>
    <row r="452" spans="1:21" ht="14.4" customHeight="1" x14ac:dyDescent="0.3">
      <c r="A452" s="695">
        <v>11</v>
      </c>
      <c r="B452" s="696" t="s">
        <v>555</v>
      </c>
      <c r="C452" s="696">
        <v>89301112</v>
      </c>
      <c r="D452" s="697" t="s">
        <v>3032</v>
      </c>
      <c r="E452" s="698" t="s">
        <v>1889</v>
      </c>
      <c r="F452" s="696" t="s">
        <v>1876</v>
      </c>
      <c r="G452" s="696" t="s">
        <v>1907</v>
      </c>
      <c r="H452" s="696" t="s">
        <v>843</v>
      </c>
      <c r="I452" s="696" t="s">
        <v>959</v>
      </c>
      <c r="J452" s="696" t="s">
        <v>960</v>
      </c>
      <c r="K452" s="696" t="s">
        <v>1792</v>
      </c>
      <c r="L452" s="699">
        <v>184.22</v>
      </c>
      <c r="M452" s="699">
        <v>6079.26</v>
      </c>
      <c r="N452" s="696">
        <v>33</v>
      </c>
      <c r="O452" s="700">
        <v>7.5</v>
      </c>
      <c r="P452" s="699">
        <v>2579.08</v>
      </c>
      <c r="Q452" s="701">
        <v>0.4242424242424242</v>
      </c>
      <c r="R452" s="696">
        <v>14</v>
      </c>
      <c r="S452" s="701">
        <v>0.42424242424242425</v>
      </c>
      <c r="T452" s="700">
        <v>3</v>
      </c>
      <c r="U452" s="702">
        <v>0.4</v>
      </c>
    </row>
    <row r="453" spans="1:21" ht="14.4" customHeight="1" x14ac:dyDescent="0.3">
      <c r="A453" s="695">
        <v>11</v>
      </c>
      <c r="B453" s="696" t="s">
        <v>555</v>
      </c>
      <c r="C453" s="696">
        <v>89301112</v>
      </c>
      <c r="D453" s="697" t="s">
        <v>3032</v>
      </c>
      <c r="E453" s="698" t="s">
        <v>1889</v>
      </c>
      <c r="F453" s="696" t="s">
        <v>1876</v>
      </c>
      <c r="G453" s="696" t="s">
        <v>2399</v>
      </c>
      <c r="H453" s="696" t="s">
        <v>556</v>
      </c>
      <c r="I453" s="696" t="s">
        <v>2400</v>
      </c>
      <c r="J453" s="696" t="s">
        <v>2401</v>
      </c>
      <c r="K453" s="696" t="s">
        <v>2402</v>
      </c>
      <c r="L453" s="699">
        <v>0</v>
      </c>
      <c r="M453" s="699">
        <v>0</v>
      </c>
      <c r="N453" s="696">
        <v>1</v>
      </c>
      <c r="O453" s="700">
        <v>1</v>
      </c>
      <c r="P453" s="699"/>
      <c r="Q453" s="701"/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11</v>
      </c>
      <c r="B454" s="696" t="s">
        <v>555</v>
      </c>
      <c r="C454" s="696">
        <v>89301112</v>
      </c>
      <c r="D454" s="697" t="s">
        <v>3032</v>
      </c>
      <c r="E454" s="698" t="s">
        <v>1889</v>
      </c>
      <c r="F454" s="696" t="s">
        <v>1876</v>
      </c>
      <c r="G454" s="696" t="s">
        <v>2023</v>
      </c>
      <c r="H454" s="696" t="s">
        <v>556</v>
      </c>
      <c r="I454" s="696" t="s">
        <v>2403</v>
      </c>
      <c r="J454" s="696" t="s">
        <v>1572</v>
      </c>
      <c r="K454" s="696" t="s">
        <v>2404</v>
      </c>
      <c r="L454" s="699">
        <v>0</v>
      </c>
      <c r="M454" s="699">
        <v>0</v>
      </c>
      <c r="N454" s="696">
        <v>8</v>
      </c>
      <c r="O454" s="700">
        <v>2</v>
      </c>
      <c r="P454" s="699">
        <v>0</v>
      </c>
      <c r="Q454" s="701"/>
      <c r="R454" s="696">
        <v>6</v>
      </c>
      <c r="S454" s="701">
        <v>0.75</v>
      </c>
      <c r="T454" s="700">
        <v>1.5</v>
      </c>
      <c r="U454" s="702">
        <v>0.75</v>
      </c>
    </row>
    <row r="455" spans="1:21" ht="14.4" customHeight="1" x14ac:dyDescent="0.3">
      <c r="A455" s="695">
        <v>11</v>
      </c>
      <c r="B455" s="696" t="s">
        <v>555</v>
      </c>
      <c r="C455" s="696">
        <v>89301112</v>
      </c>
      <c r="D455" s="697" t="s">
        <v>3032</v>
      </c>
      <c r="E455" s="698" t="s">
        <v>1889</v>
      </c>
      <c r="F455" s="696" t="s">
        <v>1876</v>
      </c>
      <c r="G455" s="696" t="s">
        <v>2023</v>
      </c>
      <c r="H455" s="696" t="s">
        <v>556</v>
      </c>
      <c r="I455" s="696" t="s">
        <v>2405</v>
      </c>
      <c r="J455" s="696" t="s">
        <v>2138</v>
      </c>
      <c r="K455" s="696" t="s">
        <v>2406</v>
      </c>
      <c r="L455" s="699">
        <v>106.49</v>
      </c>
      <c r="M455" s="699">
        <v>212.98</v>
      </c>
      <c r="N455" s="696">
        <v>2</v>
      </c>
      <c r="O455" s="700">
        <v>1.5</v>
      </c>
      <c r="P455" s="699">
        <v>212.98</v>
      </c>
      <c r="Q455" s="701">
        <v>1</v>
      </c>
      <c r="R455" s="696">
        <v>2</v>
      </c>
      <c r="S455" s="701">
        <v>1</v>
      </c>
      <c r="T455" s="700">
        <v>1.5</v>
      </c>
      <c r="U455" s="702">
        <v>1</v>
      </c>
    </row>
    <row r="456" spans="1:21" ht="14.4" customHeight="1" x14ac:dyDescent="0.3">
      <c r="A456" s="695">
        <v>11</v>
      </c>
      <c r="B456" s="696" t="s">
        <v>555</v>
      </c>
      <c r="C456" s="696">
        <v>89301112</v>
      </c>
      <c r="D456" s="697" t="s">
        <v>3032</v>
      </c>
      <c r="E456" s="698" t="s">
        <v>1889</v>
      </c>
      <c r="F456" s="696" t="s">
        <v>1876</v>
      </c>
      <c r="G456" s="696" t="s">
        <v>2023</v>
      </c>
      <c r="H456" s="696" t="s">
        <v>556</v>
      </c>
      <c r="I456" s="696" t="s">
        <v>2137</v>
      </c>
      <c r="J456" s="696" t="s">
        <v>2138</v>
      </c>
      <c r="K456" s="696" t="s">
        <v>2139</v>
      </c>
      <c r="L456" s="699">
        <v>354.98</v>
      </c>
      <c r="M456" s="699">
        <v>1419.92</v>
      </c>
      <c r="N456" s="696">
        <v>4</v>
      </c>
      <c r="O456" s="700">
        <v>3</v>
      </c>
      <c r="P456" s="699">
        <v>709.96</v>
      </c>
      <c r="Q456" s="701">
        <v>0.5</v>
      </c>
      <c r="R456" s="696">
        <v>2</v>
      </c>
      <c r="S456" s="701">
        <v>0.5</v>
      </c>
      <c r="T456" s="700">
        <v>1.5</v>
      </c>
      <c r="U456" s="702">
        <v>0.5</v>
      </c>
    </row>
    <row r="457" spans="1:21" ht="14.4" customHeight="1" x14ac:dyDescent="0.3">
      <c r="A457" s="695">
        <v>11</v>
      </c>
      <c r="B457" s="696" t="s">
        <v>555</v>
      </c>
      <c r="C457" s="696">
        <v>89301112</v>
      </c>
      <c r="D457" s="697" t="s">
        <v>3032</v>
      </c>
      <c r="E457" s="698" t="s">
        <v>1889</v>
      </c>
      <c r="F457" s="696" t="s">
        <v>1876</v>
      </c>
      <c r="G457" s="696" t="s">
        <v>2023</v>
      </c>
      <c r="H457" s="696" t="s">
        <v>556</v>
      </c>
      <c r="I457" s="696" t="s">
        <v>2407</v>
      </c>
      <c r="J457" s="696" t="s">
        <v>2408</v>
      </c>
      <c r="K457" s="696" t="s">
        <v>2409</v>
      </c>
      <c r="L457" s="699">
        <v>37.68</v>
      </c>
      <c r="M457" s="699">
        <v>188.4</v>
      </c>
      <c r="N457" s="696">
        <v>5</v>
      </c>
      <c r="O457" s="700">
        <v>3</v>
      </c>
      <c r="P457" s="699">
        <v>37.68</v>
      </c>
      <c r="Q457" s="701">
        <v>0.19999999999999998</v>
      </c>
      <c r="R457" s="696">
        <v>1</v>
      </c>
      <c r="S457" s="701">
        <v>0.2</v>
      </c>
      <c r="T457" s="700">
        <v>1</v>
      </c>
      <c r="U457" s="702">
        <v>0.33333333333333331</v>
      </c>
    </row>
    <row r="458" spans="1:21" ht="14.4" customHeight="1" x14ac:dyDescent="0.3">
      <c r="A458" s="695">
        <v>11</v>
      </c>
      <c r="B458" s="696" t="s">
        <v>555</v>
      </c>
      <c r="C458" s="696">
        <v>89301112</v>
      </c>
      <c r="D458" s="697" t="s">
        <v>3032</v>
      </c>
      <c r="E458" s="698" t="s">
        <v>1889</v>
      </c>
      <c r="F458" s="696" t="s">
        <v>1876</v>
      </c>
      <c r="G458" s="696" t="s">
        <v>2023</v>
      </c>
      <c r="H458" s="696" t="s">
        <v>556</v>
      </c>
      <c r="I458" s="696" t="s">
        <v>2244</v>
      </c>
      <c r="J458" s="696" t="s">
        <v>2245</v>
      </c>
      <c r="K458" s="696" t="s">
        <v>2246</v>
      </c>
      <c r="L458" s="699">
        <v>188.41</v>
      </c>
      <c r="M458" s="699">
        <v>188.41</v>
      </c>
      <c r="N458" s="696">
        <v>1</v>
      </c>
      <c r="O458" s="700">
        <v>0.5</v>
      </c>
      <c r="P458" s="699"/>
      <c r="Q458" s="701">
        <v>0</v>
      </c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11</v>
      </c>
      <c r="B459" s="696" t="s">
        <v>555</v>
      </c>
      <c r="C459" s="696">
        <v>89301112</v>
      </c>
      <c r="D459" s="697" t="s">
        <v>3032</v>
      </c>
      <c r="E459" s="698" t="s">
        <v>1889</v>
      </c>
      <c r="F459" s="696" t="s">
        <v>1876</v>
      </c>
      <c r="G459" s="696" t="s">
        <v>2023</v>
      </c>
      <c r="H459" s="696" t="s">
        <v>556</v>
      </c>
      <c r="I459" s="696" t="s">
        <v>2410</v>
      </c>
      <c r="J459" s="696" t="s">
        <v>2245</v>
      </c>
      <c r="K459" s="696" t="s">
        <v>2139</v>
      </c>
      <c r="L459" s="699">
        <v>376.81</v>
      </c>
      <c r="M459" s="699">
        <v>753.62</v>
      </c>
      <c r="N459" s="696">
        <v>2</v>
      </c>
      <c r="O459" s="700">
        <v>1</v>
      </c>
      <c r="P459" s="699">
        <v>376.81</v>
      </c>
      <c r="Q459" s="701">
        <v>0.5</v>
      </c>
      <c r="R459" s="696">
        <v>1</v>
      </c>
      <c r="S459" s="701">
        <v>0.5</v>
      </c>
      <c r="T459" s="700">
        <v>0.5</v>
      </c>
      <c r="U459" s="702">
        <v>0.5</v>
      </c>
    </row>
    <row r="460" spans="1:21" ht="14.4" customHeight="1" x14ac:dyDescent="0.3">
      <c r="A460" s="695">
        <v>11</v>
      </c>
      <c r="B460" s="696" t="s">
        <v>555</v>
      </c>
      <c r="C460" s="696">
        <v>89301112</v>
      </c>
      <c r="D460" s="697" t="s">
        <v>3032</v>
      </c>
      <c r="E460" s="698" t="s">
        <v>1889</v>
      </c>
      <c r="F460" s="696" t="s">
        <v>1876</v>
      </c>
      <c r="G460" s="696" t="s">
        <v>2023</v>
      </c>
      <c r="H460" s="696" t="s">
        <v>556</v>
      </c>
      <c r="I460" s="696" t="s">
        <v>2411</v>
      </c>
      <c r="J460" s="696" t="s">
        <v>2412</v>
      </c>
      <c r="K460" s="696" t="s">
        <v>2413</v>
      </c>
      <c r="L460" s="699">
        <v>0</v>
      </c>
      <c r="M460" s="699">
        <v>0</v>
      </c>
      <c r="N460" s="696">
        <v>1</v>
      </c>
      <c r="O460" s="700">
        <v>0.5</v>
      </c>
      <c r="P460" s="699">
        <v>0</v>
      </c>
      <c r="Q460" s="701"/>
      <c r="R460" s="696">
        <v>1</v>
      </c>
      <c r="S460" s="701">
        <v>1</v>
      </c>
      <c r="T460" s="700">
        <v>0.5</v>
      </c>
      <c r="U460" s="702">
        <v>1</v>
      </c>
    </row>
    <row r="461" spans="1:21" ht="14.4" customHeight="1" x14ac:dyDescent="0.3">
      <c r="A461" s="695">
        <v>11</v>
      </c>
      <c r="B461" s="696" t="s">
        <v>555</v>
      </c>
      <c r="C461" s="696">
        <v>89301112</v>
      </c>
      <c r="D461" s="697" t="s">
        <v>3032</v>
      </c>
      <c r="E461" s="698" t="s">
        <v>1889</v>
      </c>
      <c r="F461" s="696" t="s">
        <v>1876</v>
      </c>
      <c r="G461" s="696" t="s">
        <v>1967</v>
      </c>
      <c r="H461" s="696" t="s">
        <v>556</v>
      </c>
      <c r="I461" s="696" t="s">
        <v>2148</v>
      </c>
      <c r="J461" s="696" t="s">
        <v>634</v>
      </c>
      <c r="K461" s="696" t="s">
        <v>2005</v>
      </c>
      <c r="L461" s="699">
        <v>57.65</v>
      </c>
      <c r="M461" s="699">
        <v>115.3</v>
      </c>
      <c r="N461" s="696">
        <v>2</v>
      </c>
      <c r="O461" s="700">
        <v>1</v>
      </c>
      <c r="P461" s="699">
        <v>57.65</v>
      </c>
      <c r="Q461" s="701">
        <v>0.5</v>
      </c>
      <c r="R461" s="696">
        <v>1</v>
      </c>
      <c r="S461" s="701">
        <v>0.5</v>
      </c>
      <c r="T461" s="700">
        <v>0.5</v>
      </c>
      <c r="U461" s="702">
        <v>0.5</v>
      </c>
    </row>
    <row r="462" spans="1:21" ht="14.4" customHeight="1" x14ac:dyDescent="0.3">
      <c r="A462" s="695">
        <v>11</v>
      </c>
      <c r="B462" s="696" t="s">
        <v>555</v>
      </c>
      <c r="C462" s="696">
        <v>89301112</v>
      </c>
      <c r="D462" s="697" t="s">
        <v>3032</v>
      </c>
      <c r="E462" s="698" t="s">
        <v>1889</v>
      </c>
      <c r="F462" s="696" t="s">
        <v>1876</v>
      </c>
      <c r="G462" s="696" t="s">
        <v>1967</v>
      </c>
      <c r="H462" s="696" t="s">
        <v>556</v>
      </c>
      <c r="I462" s="696" t="s">
        <v>2149</v>
      </c>
      <c r="J462" s="696" t="s">
        <v>634</v>
      </c>
      <c r="K462" s="696" t="s">
        <v>1854</v>
      </c>
      <c r="L462" s="699">
        <v>115.3</v>
      </c>
      <c r="M462" s="699">
        <v>230.6</v>
      </c>
      <c r="N462" s="696">
        <v>2</v>
      </c>
      <c r="O462" s="700">
        <v>1.5</v>
      </c>
      <c r="P462" s="699">
        <v>230.6</v>
      </c>
      <c r="Q462" s="701">
        <v>1</v>
      </c>
      <c r="R462" s="696">
        <v>2</v>
      </c>
      <c r="S462" s="701">
        <v>1</v>
      </c>
      <c r="T462" s="700">
        <v>1.5</v>
      </c>
      <c r="U462" s="702">
        <v>1</v>
      </c>
    </row>
    <row r="463" spans="1:21" ht="14.4" customHeight="1" x14ac:dyDescent="0.3">
      <c r="A463" s="695">
        <v>11</v>
      </c>
      <c r="B463" s="696" t="s">
        <v>555</v>
      </c>
      <c r="C463" s="696">
        <v>89301112</v>
      </c>
      <c r="D463" s="697" t="s">
        <v>3032</v>
      </c>
      <c r="E463" s="698" t="s">
        <v>1889</v>
      </c>
      <c r="F463" s="696" t="s">
        <v>1876</v>
      </c>
      <c r="G463" s="696" t="s">
        <v>1967</v>
      </c>
      <c r="H463" s="696" t="s">
        <v>556</v>
      </c>
      <c r="I463" s="696" t="s">
        <v>633</v>
      </c>
      <c r="J463" s="696" t="s">
        <v>634</v>
      </c>
      <c r="K463" s="696" t="s">
        <v>1854</v>
      </c>
      <c r="L463" s="699">
        <v>115.3</v>
      </c>
      <c r="M463" s="699">
        <v>2075.3999999999996</v>
      </c>
      <c r="N463" s="696">
        <v>18</v>
      </c>
      <c r="O463" s="700">
        <v>10.5</v>
      </c>
      <c r="P463" s="699">
        <v>1152.9999999999998</v>
      </c>
      <c r="Q463" s="701">
        <v>0.55555555555555558</v>
      </c>
      <c r="R463" s="696">
        <v>10</v>
      </c>
      <c r="S463" s="701">
        <v>0.55555555555555558</v>
      </c>
      <c r="T463" s="700">
        <v>6</v>
      </c>
      <c r="U463" s="702">
        <v>0.5714285714285714</v>
      </c>
    </row>
    <row r="464" spans="1:21" ht="14.4" customHeight="1" x14ac:dyDescent="0.3">
      <c r="A464" s="695">
        <v>11</v>
      </c>
      <c r="B464" s="696" t="s">
        <v>555</v>
      </c>
      <c r="C464" s="696">
        <v>89301112</v>
      </c>
      <c r="D464" s="697" t="s">
        <v>3032</v>
      </c>
      <c r="E464" s="698" t="s">
        <v>1889</v>
      </c>
      <c r="F464" s="696" t="s">
        <v>1876</v>
      </c>
      <c r="G464" s="696" t="s">
        <v>1967</v>
      </c>
      <c r="H464" s="696" t="s">
        <v>556</v>
      </c>
      <c r="I464" s="696" t="s">
        <v>1040</v>
      </c>
      <c r="J464" s="696" t="s">
        <v>634</v>
      </c>
      <c r="K464" s="696" t="s">
        <v>2005</v>
      </c>
      <c r="L464" s="699">
        <v>57.65</v>
      </c>
      <c r="M464" s="699">
        <v>807.09999999999991</v>
      </c>
      <c r="N464" s="696">
        <v>14</v>
      </c>
      <c r="O464" s="700">
        <v>7</v>
      </c>
      <c r="P464" s="699">
        <v>230.6</v>
      </c>
      <c r="Q464" s="701">
        <v>0.28571428571428575</v>
      </c>
      <c r="R464" s="696">
        <v>4</v>
      </c>
      <c r="S464" s="701">
        <v>0.2857142857142857</v>
      </c>
      <c r="T464" s="700">
        <v>2</v>
      </c>
      <c r="U464" s="702">
        <v>0.2857142857142857</v>
      </c>
    </row>
    <row r="465" spans="1:21" ht="14.4" customHeight="1" x14ac:dyDescent="0.3">
      <c r="A465" s="695">
        <v>11</v>
      </c>
      <c r="B465" s="696" t="s">
        <v>555</v>
      </c>
      <c r="C465" s="696">
        <v>89301112</v>
      </c>
      <c r="D465" s="697" t="s">
        <v>3032</v>
      </c>
      <c r="E465" s="698" t="s">
        <v>1889</v>
      </c>
      <c r="F465" s="696" t="s">
        <v>1876</v>
      </c>
      <c r="G465" s="696" t="s">
        <v>1967</v>
      </c>
      <c r="H465" s="696" t="s">
        <v>556</v>
      </c>
      <c r="I465" s="696" t="s">
        <v>2414</v>
      </c>
      <c r="J465" s="696" t="s">
        <v>634</v>
      </c>
      <c r="K465" s="696" t="s">
        <v>2415</v>
      </c>
      <c r="L465" s="699">
        <v>230.59</v>
      </c>
      <c r="M465" s="699">
        <v>230.59</v>
      </c>
      <c r="N465" s="696">
        <v>1</v>
      </c>
      <c r="O465" s="700">
        <v>0.5</v>
      </c>
      <c r="P465" s="699"/>
      <c r="Q465" s="701">
        <v>0</v>
      </c>
      <c r="R465" s="696"/>
      <c r="S465" s="701">
        <v>0</v>
      </c>
      <c r="T465" s="700"/>
      <c r="U465" s="702">
        <v>0</v>
      </c>
    </row>
    <row r="466" spans="1:21" ht="14.4" customHeight="1" x14ac:dyDescent="0.3">
      <c r="A466" s="695">
        <v>11</v>
      </c>
      <c r="B466" s="696" t="s">
        <v>555</v>
      </c>
      <c r="C466" s="696">
        <v>89301112</v>
      </c>
      <c r="D466" s="697" t="s">
        <v>3032</v>
      </c>
      <c r="E466" s="698" t="s">
        <v>1889</v>
      </c>
      <c r="F466" s="696" t="s">
        <v>1876</v>
      </c>
      <c r="G466" s="696" t="s">
        <v>2416</v>
      </c>
      <c r="H466" s="696" t="s">
        <v>556</v>
      </c>
      <c r="I466" s="696" t="s">
        <v>2417</v>
      </c>
      <c r="J466" s="696" t="s">
        <v>2418</v>
      </c>
      <c r="K466" s="696" t="s">
        <v>2419</v>
      </c>
      <c r="L466" s="699">
        <v>77.42</v>
      </c>
      <c r="M466" s="699">
        <v>77.42</v>
      </c>
      <c r="N466" s="696">
        <v>1</v>
      </c>
      <c r="O466" s="700">
        <v>0.5</v>
      </c>
      <c r="P466" s="699">
        <v>77.42</v>
      </c>
      <c r="Q466" s="701">
        <v>1</v>
      </c>
      <c r="R466" s="696">
        <v>1</v>
      </c>
      <c r="S466" s="701">
        <v>1</v>
      </c>
      <c r="T466" s="700">
        <v>0.5</v>
      </c>
      <c r="U466" s="702">
        <v>1</v>
      </c>
    </row>
    <row r="467" spans="1:21" ht="14.4" customHeight="1" x14ac:dyDescent="0.3">
      <c r="A467" s="695">
        <v>11</v>
      </c>
      <c r="B467" s="696" t="s">
        <v>555</v>
      </c>
      <c r="C467" s="696">
        <v>89301112</v>
      </c>
      <c r="D467" s="697" t="s">
        <v>3032</v>
      </c>
      <c r="E467" s="698" t="s">
        <v>1889</v>
      </c>
      <c r="F467" s="696" t="s">
        <v>1876</v>
      </c>
      <c r="G467" s="696" t="s">
        <v>1911</v>
      </c>
      <c r="H467" s="696" t="s">
        <v>556</v>
      </c>
      <c r="I467" s="696" t="s">
        <v>1912</v>
      </c>
      <c r="J467" s="696" t="s">
        <v>1913</v>
      </c>
      <c r="K467" s="696" t="s">
        <v>1914</v>
      </c>
      <c r="L467" s="699">
        <v>33.36</v>
      </c>
      <c r="M467" s="699">
        <v>600.48</v>
      </c>
      <c r="N467" s="696">
        <v>18</v>
      </c>
      <c r="O467" s="700">
        <v>5.5</v>
      </c>
      <c r="P467" s="699">
        <v>266.88</v>
      </c>
      <c r="Q467" s="701">
        <v>0.44444444444444442</v>
      </c>
      <c r="R467" s="696">
        <v>8</v>
      </c>
      <c r="S467" s="701">
        <v>0.44444444444444442</v>
      </c>
      <c r="T467" s="700">
        <v>2.5</v>
      </c>
      <c r="U467" s="702">
        <v>0.45454545454545453</v>
      </c>
    </row>
    <row r="468" spans="1:21" ht="14.4" customHeight="1" x14ac:dyDescent="0.3">
      <c r="A468" s="695">
        <v>11</v>
      </c>
      <c r="B468" s="696" t="s">
        <v>555</v>
      </c>
      <c r="C468" s="696">
        <v>89301112</v>
      </c>
      <c r="D468" s="697" t="s">
        <v>3032</v>
      </c>
      <c r="E468" s="698" t="s">
        <v>1889</v>
      </c>
      <c r="F468" s="696" t="s">
        <v>1876</v>
      </c>
      <c r="G468" s="696" t="s">
        <v>2077</v>
      </c>
      <c r="H468" s="696" t="s">
        <v>556</v>
      </c>
      <c r="I468" s="696" t="s">
        <v>2081</v>
      </c>
      <c r="J468" s="696" t="s">
        <v>2079</v>
      </c>
      <c r="K468" s="696" t="s">
        <v>2082</v>
      </c>
      <c r="L468" s="699">
        <v>0</v>
      </c>
      <c r="M468" s="699">
        <v>0</v>
      </c>
      <c r="N468" s="696">
        <v>1</v>
      </c>
      <c r="O468" s="700">
        <v>1</v>
      </c>
      <c r="P468" s="699"/>
      <c r="Q468" s="701"/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11</v>
      </c>
      <c r="B469" s="696" t="s">
        <v>555</v>
      </c>
      <c r="C469" s="696">
        <v>89301112</v>
      </c>
      <c r="D469" s="697" t="s">
        <v>3032</v>
      </c>
      <c r="E469" s="698" t="s">
        <v>1889</v>
      </c>
      <c r="F469" s="696" t="s">
        <v>1876</v>
      </c>
      <c r="G469" s="696" t="s">
        <v>2249</v>
      </c>
      <c r="H469" s="696" t="s">
        <v>556</v>
      </c>
      <c r="I469" s="696" t="s">
        <v>2420</v>
      </c>
      <c r="J469" s="696" t="s">
        <v>2421</v>
      </c>
      <c r="K469" s="696" t="s">
        <v>2422</v>
      </c>
      <c r="L469" s="699">
        <v>0</v>
      </c>
      <c r="M469" s="699">
        <v>0</v>
      </c>
      <c r="N469" s="696">
        <v>1</v>
      </c>
      <c r="O469" s="700">
        <v>0.5</v>
      </c>
      <c r="P469" s="699"/>
      <c r="Q469" s="701"/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11</v>
      </c>
      <c r="B470" s="696" t="s">
        <v>555</v>
      </c>
      <c r="C470" s="696">
        <v>89301112</v>
      </c>
      <c r="D470" s="697" t="s">
        <v>3032</v>
      </c>
      <c r="E470" s="698" t="s">
        <v>1889</v>
      </c>
      <c r="F470" s="696" t="s">
        <v>1876</v>
      </c>
      <c r="G470" s="696" t="s">
        <v>2162</v>
      </c>
      <c r="H470" s="696" t="s">
        <v>556</v>
      </c>
      <c r="I470" s="696" t="s">
        <v>1492</v>
      </c>
      <c r="J470" s="696" t="s">
        <v>1493</v>
      </c>
      <c r="K470" s="696" t="s">
        <v>2163</v>
      </c>
      <c r="L470" s="699">
        <v>63.67</v>
      </c>
      <c r="M470" s="699">
        <v>6367.0000000000018</v>
      </c>
      <c r="N470" s="696">
        <v>100</v>
      </c>
      <c r="O470" s="700">
        <v>18</v>
      </c>
      <c r="P470" s="699">
        <v>2546.8000000000002</v>
      </c>
      <c r="Q470" s="701">
        <v>0.39999999999999991</v>
      </c>
      <c r="R470" s="696">
        <v>40</v>
      </c>
      <c r="S470" s="701">
        <v>0.4</v>
      </c>
      <c r="T470" s="700">
        <v>8</v>
      </c>
      <c r="U470" s="702">
        <v>0.44444444444444442</v>
      </c>
    </row>
    <row r="471" spans="1:21" ht="14.4" customHeight="1" x14ac:dyDescent="0.3">
      <c r="A471" s="695">
        <v>11</v>
      </c>
      <c r="B471" s="696" t="s">
        <v>555</v>
      </c>
      <c r="C471" s="696">
        <v>89301112</v>
      </c>
      <c r="D471" s="697" t="s">
        <v>3032</v>
      </c>
      <c r="E471" s="698" t="s">
        <v>1889</v>
      </c>
      <c r="F471" s="696" t="s">
        <v>1876</v>
      </c>
      <c r="G471" s="696" t="s">
        <v>1915</v>
      </c>
      <c r="H471" s="696" t="s">
        <v>556</v>
      </c>
      <c r="I471" s="696" t="s">
        <v>726</v>
      </c>
      <c r="J471" s="696" t="s">
        <v>727</v>
      </c>
      <c r="K471" s="696" t="s">
        <v>1916</v>
      </c>
      <c r="L471" s="699">
        <v>0</v>
      </c>
      <c r="M471" s="699">
        <v>0</v>
      </c>
      <c r="N471" s="696">
        <v>97</v>
      </c>
      <c r="O471" s="700">
        <v>22.5</v>
      </c>
      <c r="P471" s="699">
        <v>0</v>
      </c>
      <c r="Q471" s="701"/>
      <c r="R471" s="696">
        <v>44</v>
      </c>
      <c r="S471" s="701">
        <v>0.45360824742268041</v>
      </c>
      <c r="T471" s="700">
        <v>10</v>
      </c>
      <c r="U471" s="702">
        <v>0.44444444444444442</v>
      </c>
    </row>
    <row r="472" spans="1:21" ht="14.4" customHeight="1" x14ac:dyDescent="0.3">
      <c r="A472" s="695">
        <v>11</v>
      </c>
      <c r="B472" s="696" t="s">
        <v>555</v>
      </c>
      <c r="C472" s="696">
        <v>89301112</v>
      </c>
      <c r="D472" s="697" t="s">
        <v>3032</v>
      </c>
      <c r="E472" s="698" t="s">
        <v>1889</v>
      </c>
      <c r="F472" s="696" t="s">
        <v>1876</v>
      </c>
      <c r="G472" s="696" t="s">
        <v>1976</v>
      </c>
      <c r="H472" s="696" t="s">
        <v>556</v>
      </c>
      <c r="I472" s="696" t="s">
        <v>2423</v>
      </c>
      <c r="J472" s="696" t="s">
        <v>2424</v>
      </c>
      <c r="K472" s="696" t="s">
        <v>2425</v>
      </c>
      <c r="L472" s="699">
        <v>0</v>
      </c>
      <c r="M472" s="699">
        <v>0</v>
      </c>
      <c r="N472" s="696">
        <v>3</v>
      </c>
      <c r="O472" s="700">
        <v>0.5</v>
      </c>
      <c r="P472" s="699">
        <v>0</v>
      </c>
      <c r="Q472" s="701"/>
      <c r="R472" s="696">
        <v>3</v>
      </c>
      <c r="S472" s="701">
        <v>1</v>
      </c>
      <c r="T472" s="700">
        <v>0.5</v>
      </c>
      <c r="U472" s="702">
        <v>1</v>
      </c>
    </row>
    <row r="473" spans="1:21" ht="14.4" customHeight="1" x14ac:dyDescent="0.3">
      <c r="A473" s="695">
        <v>11</v>
      </c>
      <c r="B473" s="696" t="s">
        <v>555</v>
      </c>
      <c r="C473" s="696">
        <v>89301112</v>
      </c>
      <c r="D473" s="697" t="s">
        <v>3032</v>
      </c>
      <c r="E473" s="698" t="s">
        <v>1889</v>
      </c>
      <c r="F473" s="696" t="s">
        <v>1876</v>
      </c>
      <c r="G473" s="696" t="s">
        <v>1976</v>
      </c>
      <c r="H473" s="696" t="s">
        <v>843</v>
      </c>
      <c r="I473" s="696" t="s">
        <v>2426</v>
      </c>
      <c r="J473" s="696" t="s">
        <v>2424</v>
      </c>
      <c r="K473" s="696" t="s">
        <v>2427</v>
      </c>
      <c r="L473" s="699">
        <v>175.19</v>
      </c>
      <c r="M473" s="699">
        <v>525.56999999999994</v>
      </c>
      <c r="N473" s="696">
        <v>3</v>
      </c>
      <c r="O473" s="700">
        <v>0.5</v>
      </c>
      <c r="P473" s="699">
        <v>525.56999999999994</v>
      </c>
      <c r="Q473" s="701">
        <v>1</v>
      </c>
      <c r="R473" s="696">
        <v>3</v>
      </c>
      <c r="S473" s="701">
        <v>1</v>
      </c>
      <c r="T473" s="700">
        <v>0.5</v>
      </c>
      <c r="U473" s="702">
        <v>1</v>
      </c>
    </row>
    <row r="474" spans="1:21" ht="14.4" customHeight="1" x14ac:dyDescent="0.3">
      <c r="A474" s="695">
        <v>11</v>
      </c>
      <c r="B474" s="696" t="s">
        <v>555</v>
      </c>
      <c r="C474" s="696">
        <v>89301112</v>
      </c>
      <c r="D474" s="697" t="s">
        <v>3032</v>
      </c>
      <c r="E474" s="698" t="s">
        <v>1889</v>
      </c>
      <c r="F474" s="696" t="s">
        <v>1876</v>
      </c>
      <c r="G474" s="696" t="s">
        <v>2428</v>
      </c>
      <c r="H474" s="696" t="s">
        <v>843</v>
      </c>
      <c r="I474" s="696" t="s">
        <v>2429</v>
      </c>
      <c r="J474" s="696" t="s">
        <v>2430</v>
      </c>
      <c r="K474" s="696" t="s">
        <v>2431</v>
      </c>
      <c r="L474" s="699">
        <v>647.77</v>
      </c>
      <c r="M474" s="699">
        <v>14898.710000000003</v>
      </c>
      <c r="N474" s="696">
        <v>23</v>
      </c>
      <c r="O474" s="700">
        <v>11.5</v>
      </c>
      <c r="P474" s="699">
        <v>8421.010000000002</v>
      </c>
      <c r="Q474" s="701">
        <v>0.56521739130434789</v>
      </c>
      <c r="R474" s="696">
        <v>13</v>
      </c>
      <c r="S474" s="701">
        <v>0.56521739130434778</v>
      </c>
      <c r="T474" s="700">
        <v>6.5</v>
      </c>
      <c r="U474" s="702">
        <v>0.56521739130434778</v>
      </c>
    </row>
    <row r="475" spans="1:21" ht="14.4" customHeight="1" x14ac:dyDescent="0.3">
      <c r="A475" s="695">
        <v>11</v>
      </c>
      <c r="B475" s="696" t="s">
        <v>555</v>
      </c>
      <c r="C475" s="696">
        <v>89301112</v>
      </c>
      <c r="D475" s="697" t="s">
        <v>3032</v>
      </c>
      <c r="E475" s="698" t="s">
        <v>1889</v>
      </c>
      <c r="F475" s="696" t="s">
        <v>1876</v>
      </c>
      <c r="G475" s="696" t="s">
        <v>2083</v>
      </c>
      <c r="H475" s="696" t="s">
        <v>556</v>
      </c>
      <c r="I475" s="696" t="s">
        <v>2261</v>
      </c>
      <c r="J475" s="696" t="s">
        <v>2262</v>
      </c>
      <c r="K475" s="696" t="s">
        <v>2086</v>
      </c>
      <c r="L475" s="699">
        <v>1857.43</v>
      </c>
      <c r="M475" s="699">
        <v>3714.86</v>
      </c>
      <c r="N475" s="696">
        <v>2</v>
      </c>
      <c r="O475" s="700">
        <v>1</v>
      </c>
      <c r="P475" s="699">
        <v>3714.86</v>
      </c>
      <c r="Q475" s="701">
        <v>1</v>
      </c>
      <c r="R475" s="696">
        <v>2</v>
      </c>
      <c r="S475" s="701">
        <v>1</v>
      </c>
      <c r="T475" s="700">
        <v>1</v>
      </c>
      <c r="U475" s="702">
        <v>1</v>
      </c>
    </row>
    <row r="476" spans="1:21" ht="14.4" customHeight="1" x14ac:dyDescent="0.3">
      <c r="A476" s="695">
        <v>11</v>
      </c>
      <c r="B476" s="696" t="s">
        <v>555</v>
      </c>
      <c r="C476" s="696">
        <v>89301112</v>
      </c>
      <c r="D476" s="697" t="s">
        <v>3032</v>
      </c>
      <c r="E476" s="698" t="s">
        <v>1889</v>
      </c>
      <c r="F476" s="696" t="s">
        <v>1876</v>
      </c>
      <c r="G476" s="696" t="s">
        <v>2030</v>
      </c>
      <c r="H476" s="696" t="s">
        <v>556</v>
      </c>
      <c r="I476" s="696" t="s">
        <v>684</v>
      </c>
      <c r="J476" s="696" t="s">
        <v>2432</v>
      </c>
      <c r="K476" s="696" t="s">
        <v>2433</v>
      </c>
      <c r="L476" s="699">
        <v>0</v>
      </c>
      <c r="M476" s="699">
        <v>0</v>
      </c>
      <c r="N476" s="696">
        <v>28</v>
      </c>
      <c r="O476" s="700">
        <v>18.5</v>
      </c>
      <c r="P476" s="699">
        <v>0</v>
      </c>
      <c r="Q476" s="701"/>
      <c r="R476" s="696">
        <v>11</v>
      </c>
      <c r="S476" s="701">
        <v>0.39285714285714285</v>
      </c>
      <c r="T476" s="700">
        <v>8.5</v>
      </c>
      <c r="U476" s="702">
        <v>0.45945945945945948</v>
      </c>
    </row>
    <row r="477" spans="1:21" ht="14.4" customHeight="1" x14ac:dyDescent="0.3">
      <c r="A477" s="695">
        <v>11</v>
      </c>
      <c r="B477" s="696" t="s">
        <v>555</v>
      </c>
      <c r="C477" s="696">
        <v>89301112</v>
      </c>
      <c r="D477" s="697" t="s">
        <v>3032</v>
      </c>
      <c r="E477" s="698" t="s">
        <v>1889</v>
      </c>
      <c r="F477" s="696" t="s">
        <v>1876</v>
      </c>
      <c r="G477" s="696" t="s">
        <v>2176</v>
      </c>
      <c r="H477" s="696" t="s">
        <v>556</v>
      </c>
      <c r="I477" s="696" t="s">
        <v>2434</v>
      </c>
      <c r="J477" s="696" t="s">
        <v>2435</v>
      </c>
      <c r="K477" s="696" t="s">
        <v>2178</v>
      </c>
      <c r="L477" s="699">
        <v>193.26</v>
      </c>
      <c r="M477" s="699">
        <v>193.26</v>
      </c>
      <c r="N477" s="696">
        <v>1</v>
      </c>
      <c r="O477" s="700">
        <v>1</v>
      </c>
      <c r="P477" s="699"/>
      <c r="Q477" s="701">
        <v>0</v>
      </c>
      <c r="R477" s="696"/>
      <c r="S477" s="701">
        <v>0</v>
      </c>
      <c r="T477" s="700"/>
      <c r="U477" s="702">
        <v>0</v>
      </c>
    </row>
    <row r="478" spans="1:21" ht="14.4" customHeight="1" x14ac:dyDescent="0.3">
      <c r="A478" s="695">
        <v>11</v>
      </c>
      <c r="B478" s="696" t="s">
        <v>555</v>
      </c>
      <c r="C478" s="696">
        <v>89301112</v>
      </c>
      <c r="D478" s="697" t="s">
        <v>3032</v>
      </c>
      <c r="E478" s="698" t="s">
        <v>1889</v>
      </c>
      <c r="F478" s="696" t="s">
        <v>1876</v>
      </c>
      <c r="G478" s="696" t="s">
        <v>2176</v>
      </c>
      <c r="H478" s="696" t="s">
        <v>556</v>
      </c>
      <c r="I478" s="696" t="s">
        <v>2436</v>
      </c>
      <c r="J478" s="696" t="s">
        <v>2435</v>
      </c>
      <c r="K478" s="696" t="s">
        <v>2437</v>
      </c>
      <c r="L478" s="699">
        <v>0</v>
      </c>
      <c r="M478" s="699">
        <v>0</v>
      </c>
      <c r="N478" s="696">
        <v>1</v>
      </c>
      <c r="O478" s="700">
        <v>1</v>
      </c>
      <c r="P478" s="699"/>
      <c r="Q478" s="701"/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11</v>
      </c>
      <c r="B479" s="696" t="s">
        <v>555</v>
      </c>
      <c r="C479" s="696">
        <v>89301112</v>
      </c>
      <c r="D479" s="697" t="s">
        <v>3032</v>
      </c>
      <c r="E479" s="698" t="s">
        <v>1889</v>
      </c>
      <c r="F479" s="696" t="s">
        <v>1876</v>
      </c>
      <c r="G479" s="696" t="s">
        <v>1920</v>
      </c>
      <c r="H479" s="696" t="s">
        <v>843</v>
      </c>
      <c r="I479" s="696" t="s">
        <v>919</v>
      </c>
      <c r="J479" s="696" t="s">
        <v>852</v>
      </c>
      <c r="K479" s="696" t="s">
        <v>920</v>
      </c>
      <c r="L479" s="699">
        <v>625.29</v>
      </c>
      <c r="M479" s="699">
        <v>11255.22</v>
      </c>
      <c r="N479" s="696">
        <v>18</v>
      </c>
      <c r="O479" s="700">
        <v>7.5</v>
      </c>
      <c r="P479" s="699">
        <v>6878.19</v>
      </c>
      <c r="Q479" s="701">
        <v>0.61111111111111116</v>
      </c>
      <c r="R479" s="696">
        <v>11</v>
      </c>
      <c r="S479" s="701">
        <v>0.61111111111111116</v>
      </c>
      <c r="T479" s="700">
        <v>5</v>
      </c>
      <c r="U479" s="702">
        <v>0.66666666666666663</v>
      </c>
    </row>
    <row r="480" spans="1:21" ht="14.4" customHeight="1" x14ac:dyDescent="0.3">
      <c r="A480" s="695">
        <v>11</v>
      </c>
      <c r="B480" s="696" t="s">
        <v>555</v>
      </c>
      <c r="C480" s="696">
        <v>89301112</v>
      </c>
      <c r="D480" s="697" t="s">
        <v>3032</v>
      </c>
      <c r="E480" s="698" t="s">
        <v>1889</v>
      </c>
      <c r="F480" s="696" t="s">
        <v>1876</v>
      </c>
      <c r="G480" s="696" t="s">
        <v>1920</v>
      </c>
      <c r="H480" s="696" t="s">
        <v>843</v>
      </c>
      <c r="I480" s="696" t="s">
        <v>851</v>
      </c>
      <c r="J480" s="696" t="s">
        <v>852</v>
      </c>
      <c r="K480" s="696" t="s">
        <v>853</v>
      </c>
      <c r="L480" s="699">
        <v>937.93</v>
      </c>
      <c r="M480" s="699">
        <v>2813.79</v>
      </c>
      <c r="N480" s="696">
        <v>3</v>
      </c>
      <c r="O480" s="700">
        <v>1</v>
      </c>
      <c r="P480" s="699"/>
      <c r="Q480" s="701">
        <v>0</v>
      </c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11</v>
      </c>
      <c r="B481" s="696" t="s">
        <v>555</v>
      </c>
      <c r="C481" s="696">
        <v>89301112</v>
      </c>
      <c r="D481" s="697" t="s">
        <v>3032</v>
      </c>
      <c r="E481" s="698" t="s">
        <v>1889</v>
      </c>
      <c r="F481" s="696" t="s">
        <v>1876</v>
      </c>
      <c r="G481" s="696" t="s">
        <v>1920</v>
      </c>
      <c r="H481" s="696" t="s">
        <v>843</v>
      </c>
      <c r="I481" s="696" t="s">
        <v>855</v>
      </c>
      <c r="J481" s="696" t="s">
        <v>852</v>
      </c>
      <c r="K481" s="696" t="s">
        <v>856</v>
      </c>
      <c r="L481" s="699">
        <v>1166.47</v>
      </c>
      <c r="M481" s="699">
        <v>2332.94</v>
      </c>
      <c r="N481" s="696">
        <v>2</v>
      </c>
      <c r="O481" s="700">
        <v>1</v>
      </c>
      <c r="P481" s="699">
        <v>2332.94</v>
      </c>
      <c r="Q481" s="701">
        <v>1</v>
      </c>
      <c r="R481" s="696">
        <v>2</v>
      </c>
      <c r="S481" s="701">
        <v>1</v>
      </c>
      <c r="T481" s="700">
        <v>1</v>
      </c>
      <c r="U481" s="702">
        <v>1</v>
      </c>
    </row>
    <row r="482" spans="1:21" ht="14.4" customHeight="1" x14ac:dyDescent="0.3">
      <c r="A482" s="695">
        <v>11</v>
      </c>
      <c r="B482" s="696" t="s">
        <v>555</v>
      </c>
      <c r="C482" s="696">
        <v>89301112</v>
      </c>
      <c r="D482" s="697" t="s">
        <v>3032</v>
      </c>
      <c r="E482" s="698" t="s">
        <v>1889</v>
      </c>
      <c r="F482" s="696" t="s">
        <v>1876</v>
      </c>
      <c r="G482" s="696" t="s">
        <v>1921</v>
      </c>
      <c r="H482" s="696" t="s">
        <v>843</v>
      </c>
      <c r="I482" s="696" t="s">
        <v>909</v>
      </c>
      <c r="J482" s="696" t="s">
        <v>586</v>
      </c>
      <c r="K482" s="696" t="s">
        <v>1800</v>
      </c>
      <c r="L482" s="699">
        <v>48.31</v>
      </c>
      <c r="M482" s="699">
        <v>48.31</v>
      </c>
      <c r="N482" s="696">
        <v>1</v>
      </c>
      <c r="O482" s="700">
        <v>0.5</v>
      </c>
      <c r="P482" s="699">
        <v>48.31</v>
      </c>
      <c r="Q482" s="701">
        <v>1</v>
      </c>
      <c r="R482" s="696">
        <v>1</v>
      </c>
      <c r="S482" s="701">
        <v>1</v>
      </c>
      <c r="T482" s="700">
        <v>0.5</v>
      </c>
      <c r="U482" s="702">
        <v>1</v>
      </c>
    </row>
    <row r="483" spans="1:21" ht="14.4" customHeight="1" x14ac:dyDescent="0.3">
      <c r="A483" s="695">
        <v>11</v>
      </c>
      <c r="B483" s="696" t="s">
        <v>555</v>
      </c>
      <c r="C483" s="696">
        <v>89301112</v>
      </c>
      <c r="D483" s="697" t="s">
        <v>3032</v>
      </c>
      <c r="E483" s="698" t="s">
        <v>1889</v>
      </c>
      <c r="F483" s="696" t="s">
        <v>1876</v>
      </c>
      <c r="G483" s="696" t="s">
        <v>1921</v>
      </c>
      <c r="H483" s="696" t="s">
        <v>556</v>
      </c>
      <c r="I483" s="696" t="s">
        <v>1968</v>
      </c>
      <c r="J483" s="696" t="s">
        <v>586</v>
      </c>
      <c r="K483" s="696" t="s">
        <v>1969</v>
      </c>
      <c r="L483" s="699">
        <v>96.63</v>
      </c>
      <c r="M483" s="699">
        <v>9566.3700000000063</v>
      </c>
      <c r="N483" s="696">
        <v>99</v>
      </c>
      <c r="O483" s="700">
        <v>51.5</v>
      </c>
      <c r="P483" s="699">
        <v>4831.5000000000036</v>
      </c>
      <c r="Q483" s="701">
        <v>0.50505050505050508</v>
      </c>
      <c r="R483" s="696">
        <v>50</v>
      </c>
      <c r="S483" s="701">
        <v>0.50505050505050508</v>
      </c>
      <c r="T483" s="700">
        <v>27.5</v>
      </c>
      <c r="U483" s="702">
        <v>0.53398058252427183</v>
      </c>
    </row>
    <row r="484" spans="1:21" ht="14.4" customHeight="1" x14ac:dyDescent="0.3">
      <c r="A484" s="695">
        <v>11</v>
      </c>
      <c r="B484" s="696" t="s">
        <v>555</v>
      </c>
      <c r="C484" s="696">
        <v>89301112</v>
      </c>
      <c r="D484" s="697" t="s">
        <v>3032</v>
      </c>
      <c r="E484" s="698" t="s">
        <v>1889</v>
      </c>
      <c r="F484" s="696" t="s">
        <v>1876</v>
      </c>
      <c r="G484" s="696" t="s">
        <v>1921</v>
      </c>
      <c r="H484" s="696" t="s">
        <v>556</v>
      </c>
      <c r="I484" s="696" t="s">
        <v>2438</v>
      </c>
      <c r="J484" s="696" t="s">
        <v>586</v>
      </c>
      <c r="K484" s="696" t="s">
        <v>2439</v>
      </c>
      <c r="L484" s="699">
        <v>0</v>
      </c>
      <c r="M484" s="699">
        <v>0</v>
      </c>
      <c r="N484" s="696">
        <v>1</v>
      </c>
      <c r="O484" s="700">
        <v>1</v>
      </c>
      <c r="P484" s="699"/>
      <c r="Q484" s="701"/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11</v>
      </c>
      <c r="B485" s="696" t="s">
        <v>555</v>
      </c>
      <c r="C485" s="696">
        <v>89301112</v>
      </c>
      <c r="D485" s="697" t="s">
        <v>3032</v>
      </c>
      <c r="E485" s="698" t="s">
        <v>1889</v>
      </c>
      <c r="F485" s="696" t="s">
        <v>1876</v>
      </c>
      <c r="G485" s="696" t="s">
        <v>1921</v>
      </c>
      <c r="H485" s="696" t="s">
        <v>556</v>
      </c>
      <c r="I485" s="696" t="s">
        <v>2440</v>
      </c>
      <c r="J485" s="696" t="s">
        <v>586</v>
      </c>
      <c r="K485" s="696" t="s">
        <v>2441</v>
      </c>
      <c r="L485" s="699">
        <v>0</v>
      </c>
      <c r="M485" s="699">
        <v>0</v>
      </c>
      <c r="N485" s="696">
        <v>2</v>
      </c>
      <c r="O485" s="700">
        <v>1</v>
      </c>
      <c r="P485" s="699"/>
      <c r="Q485" s="701"/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11</v>
      </c>
      <c r="B486" s="696" t="s">
        <v>555</v>
      </c>
      <c r="C486" s="696">
        <v>89301112</v>
      </c>
      <c r="D486" s="697" t="s">
        <v>3032</v>
      </c>
      <c r="E486" s="698" t="s">
        <v>1889</v>
      </c>
      <c r="F486" s="696" t="s">
        <v>1876</v>
      </c>
      <c r="G486" s="696" t="s">
        <v>1921</v>
      </c>
      <c r="H486" s="696" t="s">
        <v>556</v>
      </c>
      <c r="I486" s="696" t="s">
        <v>2442</v>
      </c>
      <c r="J486" s="696" t="s">
        <v>2443</v>
      </c>
      <c r="K486" s="696" t="s">
        <v>2444</v>
      </c>
      <c r="L486" s="699">
        <v>0</v>
      </c>
      <c r="M486" s="699">
        <v>0</v>
      </c>
      <c r="N486" s="696">
        <v>2</v>
      </c>
      <c r="O486" s="700">
        <v>0.5</v>
      </c>
      <c r="P486" s="699">
        <v>0</v>
      </c>
      <c r="Q486" s="701"/>
      <c r="R486" s="696">
        <v>2</v>
      </c>
      <c r="S486" s="701">
        <v>1</v>
      </c>
      <c r="T486" s="700">
        <v>0.5</v>
      </c>
      <c r="U486" s="702">
        <v>1</v>
      </c>
    </row>
    <row r="487" spans="1:21" ht="14.4" customHeight="1" x14ac:dyDescent="0.3">
      <c r="A487" s="695">
        <v>11</v>
      </c>
      <c r="B487" s="696" t="s">
        <v>555</v>
      </c>
      <c r="C487" s="696">
        <v>89301112</v>
      </c>
      <c r="D487" s="697" t="s">
        <v>3032</v>
      </c>
      <c r="E487" s="698" t="s">
        <v>1889</v>
      </c>
      <c r="F487" s="696" t="s">
        <v>1876</v>
      </c>
      <c r="G487" s="696" t="s">
        <v>1921</v>
      </c>
      <c r="H487" s="696" t="s">
        <v>556</v>
      </c>
      <c r="I487" s="696" t="s">
        <v>1019</v>
      </c>
      <c r="J487" s="696" t="s">
        <v>586</v>
      </c>
      <c r="K487" s="696" t="s">
        <v>2181</v>
      </c>
      <c r="L487" s="699">
        <v>48.31</v>
      </c>
      <c r="M487" s="699">
        <v>48.31</v>
      </c>
      <c r="N487" s="696">
        <v>1</v>
      </c>
      <c r="O487" s="700">
        <v>1</v>
      </c>
      <c r="P487" s="699">
        <v>48.31</v>
      </c>
      <c r="Q487" s="701">
        <v>1</v>
      </c>
      <c r="R487" s="696">
        <v>1</v>
      </c>
      <c r="S487" s="701">
        <v>1</v>
      </c>
      <c r="T487" s="700">
        <v>1</v>
      </c>
      <c r="U487" s="702">
        <v>1</v>
      </c>
    </row>
    <row r="488" spans="1:21" ht="14.4" customHeight="1" x14ac:dyDescent="0.3">
      <c r="A488" s="695">
        <v>11</v>
      </c>
      <c r="B488" s="696" t="s">
        <v>555</v>
      </c>
      <c r="C488" s="696">
        <v>89301112</v>
      </c>
      <c r="D488" s="697" t="s">
        <v>3032</v>
      </c>
      <c r="E488" s="698" t="s">
        <v>1889</v>
      </c>
      <c r="F488" s="696" t="s">
        <v>1876</v>
      </c>
      <c r="G488" s="696" t="s">
        <v>2445</v>
      </c>
      <c r="H488" s="696" t="s">
        <v>556</v>
      </c>
      <c r="I488" s="696" t="s">
        <v>2446</v>
      </c>
      <c r="J488" s="696" t="s">
        <v>2447</v>
      </c>
      <c r="K488" s="696" t="s">
        <v>2448</v>
      </c>
      <c r="L488" s="699">
        <v>52.32</v>
      </c>
      <c r="M488" s="699">
        <v>104.64</v>
      </c>
      <c r="N488" s="696">
        <v>2</v>
      </c>
      <c r="O488" s="700">
        <v>0.5</v>
      </c>
      <c r="P488" s="699">
        <v>104.64</v>
      </c>
      <c r="Q488" s="701">
        <v>1</v>
      </c>
      <c r="R488" s="696">
        <v>2</v>
      </c>
      <c r="S488" s="701">
        <v>1</v>
      </c>
      <c r="T488" s="700">
        <v>0.5</v>
      </c>
      <c r="U488" s="702">
        <v>1</v>
      </c>
    </row>
    <row r="489" spans="1:21" ht="14.4" customHeight="1" x14ac:dyDescent="0.3">
      <c r="A489" s="695">
        <v>11</v>
      </c>
      <c r="B489" s="696" t="s">
        <v>555</v>
      </c>
      <c r="C489" s="696">
        <v>89301112</v>
      </c>
      <c r="D489" s="697" t="s">
        <v>3032</v>
      </c>
      <c r="E489" s="698" t="s">
        <v>1889</v>
      </c>
      <c r="F489" s="696" t="s">
        <v>1876</v>
      </c>
      <c r="G489" s="696" t="s">
        <v>1926</v>
      </c>
      <c r="H489" s="696" t="s">
        <v>556</v>
      </c>
      <c r="I489" s="696" t="s">
        <v>1927</v>
      </c>
      <c r="J489" s="696" t="s">
        <v>1928</v>
      </c>
      <c r="K489" s="696" t="s">
        <v>1929</v>
      </c>
      <c r="L489" s="699">
        <v>0</v>
      </c>
      <c r="M489" s="699">
        <v>0</v>
      </c>
      <c r="N489" s="696">
        <v>1</v>
      </c>
      <c r="O489" s="700">
        <v>0.5</v>
      </c>
      <c r="P489" s="699"/>
      <c r="Q489" s="701"/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11</v>
      </c>
      <c r="B490" s="696" t="s">
        <v>555</v>
      </c>
      <c r="C490" s="696">
        <v>89301112</v>
      </c>
      <c r="D490" s="697" t="s">
        <v>3032</v>
      </c>
      <c r="E490" s="698" t="s">
        <v>1889</v>
      </c>
      <c r="F490" s="696" t="s">
        <v>1876</v>
      </c>
      <c r="G490" s="696" t="s">
        <v>1930</v>
      </c>
      <c r="H490" s="696" t="s">
        <v>556</v>
      </c>
      <c r="I490" s="696" t="s">
        <v>660</v>
      </c>
      <c r="J490" s="696" t="s">
        <v>1931</v>
      </c>
      <c r="K490" s="696" t="s">
        <v>1932</v>
      </c>
      <c r="L490" s="699">
        <v>0</v>
      </c>
      <c r="M490" s="699">
        <v>0</v>
      </c>
      <c r="N490" s="696">
        <v>8</v>
      </c>
      <c r="O490" s="700">
        <v>3</v>
      </c>
      <c r="P490" s="699">
        <v>0</v>
      </c>
      <c r="Q490" s="701"/>
      <c r="R490" s="696">
        <v>2</v>
      </c>
      <c r="S490" s="701">
        <v>0.25</v>
      </c>
      <c r="T490" s="700">
        <v>0.5</v>
      </c>
      <c r="U490" s="702">
        <v>0.16666666666666666</v>
      </c>
    </row>
    <row r="491" spans="1:21" ht="14.4" customHeight="1" x14ac:dyDescent="0.3">
      <c r="A491" s="695">
        <v>11</v>
      </c>
      <c r="B491" s="696" t="s">
        <v>555</v>
      </c>
      <c r="C491" s="696">
        <v>89301112</v>
      </c>
      <c r="D491" s="697" t="s">
        <v>3032</v>
      </c>
      <c r="E491" s="698" t="s">
        <v>1889</v>
      </c>
      <c r="F491" s="696" t="s">
        <v>1876</v>
      </c>
      <c r="G491" s="696" t="s">
        <v>2449</v>
      </c>
      <c r="H491" s="696" t="s">
        <v>556</v>
      </c>
      <c r="I491" s="696" t="s">
        <v>2450</v>
      </c>
      <c r="J491" s="696" t="s">
        <v>2451</v>
      </c>
      <c r="K491" s="696" t="s">
        <v>2026</v>
      </c>
      <c r="L491" s="699">
        <v>85.49</v>
      </c>
      <c r="M491" s="699">
        <v>256.46999999999997</v>
      </c>
      <c r="N491" s="696">
        <v>3</v>
      </c>
      <c r="O491" s="700">
        <v>0.5</v>
      </c>
      <c r="P491" s="699">
        <v>256.46999999999997</v>
      </c>
      <c r="Q491" s="701">
        <v>1</v>
      </c>
      <c r="R491" s="696">
        <v>3</v>
      </c>
      <c r="S491" s="701">
        <v>1</v>
      </c>
      <c r="T491" s="700">
        <v>0.5</v>
      </c>
      <c r="U491" s="702">
        <v>1</v>
      </c>
    </row>
    <row r="492" spans="1:21" ht="14.4" customHeight="1" x14ac:dyDescent="0.3">
      <c r="A492" s="695">
        <v>11</v>
      </c>
      <c r="B492" s="696" t="s">
        <v>555</v>
      </c>
      <c r="C492" s="696">
        <v>89301112</v>
      </c>
      <c r="D492" s="697" t="s">
        <v>3032</v>
      </c>
      <c r="E492" s="698" t="s">
        <v>1889</v>
      </c>
      <c r="F492" s="696" t="s">
        <v>1876</v>
      </c>
      <c r="G492" s="696" t="s">
        <v>2452</v>
      </c>
      <c r="H492" s="696" t="s">
        <v>556</v>
      </c>
      <c r="I492" s="696" t="s">
        <v>2453</v>
      </c>
      <c r="J492" s="696" t="s">
        <v>810</v>
      </c>
      <c r="K492" s="696" t="s">
        <v>2165</v>
      </c>
      <c r="L492" s="699">
        <v>0</v>
      </c>
      <c r="M492" s="699">
        <v>0</v>
      </c>
      <c r="N492" s="696">
        <v>5</v>
      </c>
      <c r="O492" s="700">
        <v>2.5</v>
      </c>
      <c r="P492" s="699">
        <v>0</v>
      </c>
      <c r="Q492" s="701"/>
      <c r="R492" s="696">
        <v>4</v>
      </c>
      <c r="S492" s="701">
        <v>0.8</v>
      </c>
      <c r="T492" s="700">
        <v>2</v>
      </c>
      <c r="U492" s="702">
        <v>0.8</v>
      </c>
    </row>
    <row r="493" spans="1:21" ht="14.4" customHeight="1" x14ac:dyDescent="0.3">
      <c r="A493" s="695">
        <v>11</v>
      </c>
      <c r="B493" s="696" t="s">
        <v>555</v>
      </c>
      <c r="C493" s="696">
        <v>89301112</v>
      </c>
      <c r="D493" s="697" t="s">
        <v>3032</v>
      </c>
      <c r="E493" s="698" t="s">
        <v>1889</v>
      </c>
      <c r="F493" s="696" t="s">
        <v>1876</v>
      </c>
      <c r="G493" s="696" t="s">
        <v>2452</v>
      </c>
      <c r="H493" s="696" t="s">
        <v>556</v>
      </c>
      <c r="I493" s="696" t="s">
        <v>2454</v>
      </c>
      <c r="J493" s="696" t="s">
        <v>2455</v>
      </c>
      <c r="K493" s="696" t="s">
        <v>2456</v>
      </c>
      <c r="L493" s="699">
        <v>85.49</v>
      </c>
      <c r="M493" s="699">
        <v>85.49</v>
      </c>
      <c r="N493" s="696">
        <v>1</v>
      </c>
      <c r="O493" s="700">
        <v>0.5</v>
      </c>
      <c r="P493" s="699">
        <v>85.49</v>
      </c>
      <c r="Q493" s="701">
        <v>1</v>
      </c>
      <c r="R493" s="696">
        <v>1</v>
      </c>
      <c r="S493" s="701">
        <v>1</v>
      </c>
      <c r="T493" s="700">
        <v>0.5</v>
      </c>
      <c r="U493" s="702">
        <v>1</v>
      </c>
    </row>
    <row r="494" spans="1:21" ht="14.4" customHeight="1" x14ac:dyDescent="0.3">
      <c r="A494" s="695">
        <v>11</v>
      </c>
      <c r="B494" s="696" t="s">
        <v>555</v>
      </c>
      <c r="C494" s="696">
        <v>89301112</v>
      </c>
      <c r="D494" s="697" t="s">
        <v>3032</v>
      </c>
      <c r="E494" s="698" t="s">
        <v>1889</v>
      </c>
      <c r="F494" s="696" t="s">
        <v>1876</v>
      </c>
      <c r="G494" s="696" t="s">
        <v>1960</v>
      </c>
      <c r="H494" s="696" t="s">
        <v>556</v>
      </c>
      <c r="I494" s="696" t="s">
        <v>2457</v>
      </c>
      <c r="J494" s="696" t="s">
        <v>2458</v>
      </c>
      <c r="K494" s="696" t="s">
        <v>2091</v>
      </c>
      <c r="L494" s="699">
        <v>314.33999999999997</v>
      </c>
      <c r="M494" s="699">
        <v>628.67999999999995</v>
      </c>
      <c r="N494" s="696">
        <v>2</v>
      </c>
      <c r="O494" s="700">
        <v>1</v>
      </c>
      <c r="P494" s="699"/>
      <c r="Q494" s="701">
        <v>0</v>
      </c>
      <c r="R494" s="696"/>
      <c r="S494" s="701">
        <v>0</v>
      </c>
      <c r="T494" s="700"/>
      <c r="U494" s="702">
        <v>0</v>
      </c>
    </row>
    <row r="495" spans="1:21" ht="14.4" customHeight="1" x14ac:dyDescent="0.3">
      <c r="A495" s="695">
        <v>11</v>
      </c>
      <c r="B495" s="696" t="s">
        <v>555</v>
      </c>
      <c r="C495" s="696">
        <v>89301112</v>
      </c>
      <c r="D495" s="697" t="s">
        <v>3032</v>
      </c>
      <c r="E495" s="698" t="s">
        <v>1889</v>
      </c>
      <c r="F495" s="696" t="s">
        <v>1876</v>
      </c>
      <c r="G495" s="696" t="s">
        <v>1960</v>
      </c>
      <c r="H495" s="696" t="s">
        <v>556</v>
      </c>
      <c r="I495" s="696" t="s">
        <v>2459</v>
      </c>
      <c r="J495" s="696" t="s">
        <v>2458</v>
      </c>
      <c r="K495" s="696" t="s">
        <v>2091</v>
      </c>
      <c r="L495" s="699">
        <v>314.33999999999997</v>
      </c>
      <c r="M495" s="699">
        <v>628.67999999999995</v>
      </c>
      <c r="N495" s="696">
        <v>2</v>
      </c>
      <c r="O495" s="700">
        <v>0.5</v>
      </c>
      <c r="P495" s="699"/>
      <c r="Q495" s="701">
        <v>0</v>
      </c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11</v>
      </c>
      <c r="B496" s="696" t="s">
        <v>555</v>
      </c>
      <c r="C496" s="696">
        <v>89301112</v>
      </c>
      <c r="D496" s="697" t="s">
        <v>3032</v>
      </c>
      <c r="E496" s="698" t="s">
        <v>1889</v>
      </c>
      <c r="F496" s="696" t="s">
        <v>1876</v>
      </c>
      <c r="G496" s="696" t="s">
        <v>2460</v>
      </c>
      <c r="H496" s="696" t="s">
        <v>556</v>
      </c>
      <c r="I496" s="696" t="s">
        <v>2461</v>
      </c>
      <c r="J496" s="696" t="s">
        <v>2462</v>
      </c>
      <c r="K496" s="696" t="s">
        <v>2463</v>
      </c>
      <c r="L496" s="699">
        <v>0</v>
      </c>
      <c r="M496" s="699">
        <v>0</v>
      </c>
      <c r="N496" s="696">
        <v>3</v>
      </c>
      <c r="O496" s="700">
        <v>0.5</v>
      </c>
      <c r="P496" s="699"/>
      <c r="Q496" s="701"/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11</v>
      </c>
      <c r="B497" s="696" t="s">
        <v>555</v>
      </c>
      <c r="C497" s="696">
        <v>89301112</v>
      </c>
      <c r="D497" s="697" t="s">
        <v>3032</v>
      </c>
      <c r="E497" s="698" t="s">
        <v>1889</v>
      </c>
      <c r="F497" s="696" t="s">
        <v>1876</v>
      </c>
      <c r="G497" s="696" t="s">
        <v>2189</v>
      </c>
      <c r="H497" s="696" t="s">
        <v>556</v>
      </c>
      <c r="I497" s="696" t="s">
        <v>2464</v>
      </c>
      <c r="J497" s="696" t="s">
        <v>1054</v>
      </c>
      <c r="K497" s="696" t="s">
        <v>635</v>
      </c>
      <c r="L497" s="699">
        <v>0</v>
      </c>
      <c r="M497" s="699">
        <v>0</v>
      </c>
      <c r="N497" s="696">
        <v>1</v>
      </c>
      <c r="O497" s="700">
        <v>1</v>
      </c>
      <c r="P497" s="699"/>
      <c r="Q497" s="701"/>
      <c r="R497" s="696"/>
      <c r="S497" s="701">
        <v>0</v>
      </c>
      <c r="T497" s="700"/>
      <c r="U497" s="702">
        <v>0</v>
      </c>
    </row>
    <row r="498" spans="1:21" ht="14.4" customHeight="1" x14ac:dyDescent="0.3">
      <c r="A498" s="695">
        <v>11</v>
      </c>
      <c r="B498" s="696" t="s">
        <v>555</v>
      </c>
      <c r="C498" s="696">
        <v>89301112</v>
      </c>
      <c r="D498" s="697" t="s">
        <v>3032</v>
      </c>
      <c r="E498" s="698" t="s">
        <v>1889</v>
      </c>
      <c r="F498" s="696" t="s">
        <v>1876</v>
      </c>
      <c r="G498" s="696" t="s">
        <v>2189</v>
      </c>
      <c r="H498" s="696" t="s">
        <v>556</v>
      </c>
      <c r="I498" s="696" t="s">
        <v>2465</v>
      </c>
      <c r="J498" s="696" t="s">
        <v>2466</v>
      </c>
      <c r="K498" s="696" t="s">
        <v>2467</v>
      </c>
      <c r="L498" s="699">
        <v>161.16999999999999</v>
      </c>
      <c r="M498" s="699">
        <v>10798.390000000003</v>
      </c>
      <c r="N498" s="696">
        <v>67</v>
      </c>
      <c r="O498" s="700">
        <v>11.5</v>
      </c>
      <c r="P498" s="699">
        <v>5963.2900000000018</v>
      </c>
      <c r="Q498" s="701">
        <v>0.55223880597014929</v>
      </c>
      <c r="R498" s="696">
        <v>37</v>
      </c>
      <c r="S498" s="701">
        <v>0.55223880597014929</v>
      </c>
      <c r="T498" s="700">
        <v>6.5</v>
      </c>
      <c r="U498" s="702">
        <v>0.56521739130434778</v>
      </c>
    </row>
    <row r="499" spans="1:21" ht="14.4" customHeight="1" x14ac:dyDescent="0.3">
      <c r="A499" s="695">
        <v>11</v>
      </c>
      <c r="B499" s="696" t="s">
        <v>555</v>
      </c>
      <c r="C499" s="696">
        <v>89301112</v>
      </c>
      <c r="D499" s="697" t="s">
        <v>3032</v>
      </c>
      <c r="E499" s="698" t="s">
        <v>1889</v>
      </c>
      <c r="F499" s="696" t="s">
        <v>1876</v>
      </c>
      <c r="G499" s="696" t="s">
        <v>2189</v>
      </c>
      <c r="H499" s="696" t="s">
        <v>556</v>
      </c>
      <c r="I499" s="696" t="s">
        <v>2468</v>
      </c>
      <c r="J499" s="696" t="s">
        <v>2469</v>
      </c>
      <c r="K499" s="696" t="s">
        <v>2470</v>
      </c>
      <c r="L499" s="699">
        <v>0</v>
      </c>
      <c r="M499" s="699">
        <v>0</v>
      </c>
      <c r="N499" s="696">
        <v>1</v>
      </c>
      <c r="O499" s="700">
        <v>1</v>
      </c>
      <c r="P499" s="699"/>
      <c r="Q499" s="701"/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11</v>
      </c>
      <c r="B500" s="696" t="s">
        <v>555</v>
      </c>
      <c r="C500" s="696">
        <v>89301112</v>
      </c>
      <c r="D500" s="697" t="s">
        <v>3032</v>
      </c>
      <c r="E500" s="698" t="s">
        <v>1889</v>
      </c>
      <c r="F500" s="696" t="s">
        <v>1877</v>
      </c>
      <c r="G500" s="696" t="s">
        <v>2092</v>
      </c>
      <c r="H500" s="696" t="s">
        <v>556</v>
      </c>
      <c r="I500" s="696" t="s">
        <v>2093</v>
      </c>
      <c r="J500" s="696" t="s">
        <v>2094</v>
      </c>
      <c r="K500" s="696" t="s">
        <v>2095</v>
      </c>
      <c r="L500" s="699">
        <v>0</v>
      </c>
      <c r="M500" s="699">
        <v>0</v>
      </c>
      <c r="N500" s="696">
        <v>4</v>
      </c>
      <c r="O500" s="700">
        <v>4</v>
      </c>
      <c r="P500" s="699"/>
      <c r="Q500" s="701"/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11</v>
      </c>
      <c r="B501" s="696" t="s">
        <v>555</v>
      </c>
      <c r="C501" s="696">
        <v>89301112</v>
      </c>
      <c r="D501" s="697" t="s">
        <v>3032</v>
      </c>
      <c r="E501" s="698" t="s">
        <v>1889</v>
      </c>
      <c r="F501" s="696" t="s">
        <v>1877</v>
      </c>
      <c r="G501" s="696" t="s">
        <v>2096</v>
      </c>
      <c r="H501" s="696" t="s">
        <v>556</v>
      </c>
      <c r="I501" s="696" t="s">
        <v>2100</v>
      </c>
      <c r="J501" s="696" t="s">
        <v>2101</v>
      </c>
      <c r="K501" s="696" t="s">
        <v>2102</v>
      </c>
      <c r="L501" s="699">
        <v>35.75</v>
      </c>
      <c r="M501" s="699">
        <v>71.5</v>
      </c>
      <c r="N501" s="696">
        <v>2</v>
      </c>
      <c r="O501" s="700">
        <v>2</v>
      </c>
      <c r="P501" s="699">
        <v>71.5</v>
      </c>
      <c r="Q501" s="701">
        <v>1</v>
      </c>
      <c r="R501" s="696">
        <v>2</v>
      </c>
      <c r="S501" s="701">
        <v>1</v>
      </c>
      <c r="T501" s="700">
        <v>2</v>
      </c>
      <c r="U501" s="702">
        <v>1</v>
      </c>
    </row>
    <row r="502" spans="1:21" ht="14.4" customHeight="1" x14ac:dyDescent="0.3">
      <c r="A502" s="695">
        <v>11</v>
      </c>
      <c r="B502" s="696" t="s">
        <v>555</v>
      </c>
      <c r="C502" s="696">
        <v>89301112</v>
      </c>
      <c r="D502" s="697" t="s">
        <v>3032</v>
      </c>
      <c r="E502" s="698" t="s">
        <v>1889</v>
      </c>
      <c r="F502" s="696" t="s">
        <v>1877</v>
      </c>
      <c r="G502" s="696" t="s">
        <v>1933</v>
      </c>
      <c r="H502" s="696" t="s">
        <v>556</v>
      </c>
      <c r="I502" s="696" t="s">
        <v>2471</v>
      </c>
      <c r="J502" s="696" t="s">
        <v>2472</v>
      </c>
      <c r="K502" s="696" t="s">
        <v>2473</v>
      </c>
      <c r="L502" s="699">
        <v>200</v>
      </c>
      <c r="M502" s="699">
        <v>400</v>
      </c>
      <c r="N502" s="696">
        <v>2</v>
      </c>
      <c r="O502" s="700">
        <v>1</v>
      </c>
      <c r="P502" s="699">
        <v>400</v>
      </c>
      <c r="Q502" s="701">
        <v>1</v>
      </c>
      <c r="R502" s="696">
        <v>2</v>
      </c>
      <c r="S502" s="701">
        <v>1</v>
      </c>
      <c r="T502" s="700">
        <v>1</v>
      </c>
      <c r="U502" s="702">
        <v>1</v>
      </c>
    </row>
    <row r="503" spans="1:21" ht="14.4" customHeight="1" x14ac:dyDescent="0.3">
      <c r="A503" s="695">
        <v>11</v>
      </c>
      <c r="B503" s="696" t="s">
        <v>555</v>
      </c>
      <c r="C503" s="696">
        <v>89301112</v>
      </c>
      <c r="D503" s="697" t="s">
        <v>3032</v>
      </c>
      <c r="E503" s="698" t="s">
        <v>1889</v>
      </c>
      <c r="F503" s="696" t="s">
        <v>1877</v>
      </c>
      <c r="G503" s="696" t="s">
        <v>1933</v>
      </c>
      <c r="H503" s="696" t="s">
        <v>556</v>
      </c>
      <c r="I503" s="696" t="s">
        <v>1934</v>
      </c>
      <c r="J503" s="696" t="s">
        <v>1935</v>
      </c>
      <c r="K503" s="696" t="s">
        <v>1936</v>
      </c>
      <c r="L503" s="699">
        <v>200</v>
      </c>
      <c r="M503" s="699">
        <v>5200</v>
      </c>
      <c r="N503" s="696">
        <v>26</v>
      </c>
      <c r="O503" s="700">
        <v>13</v>
      </c>
      <c r="P503" s="699">
        <v>4000</v>
      </c>
      <c r="Q503" s="701">
        <v>0.76923076923076927</v>
      </c>
      <c r="R503" s="696">
        <v>20</v>
      </c>
      <c r="S503" s="701">
        <v>0.76923076923076927</v>
      </c>
      <c r="T503" s="700">
        <v>10</v>
      </c>
      <c r="U503" s="702">
        <v>0.76923076923076927</v>
      </c>
    </row>
    <row r="504" spans="1:21" ht="14.4" customHeight="1" x14ac:dyDescent="0.3">
      <c r="A504" s="695">
        <v>11</v>
      </c>
      <c r="B504" s="696" t="s">
        <v>555</v>
      </c>
      <c r="C504" s="696">
        <v>89301112</v>
      </c>
      <c r="D504" s="697" t="s">
        <v>3032</v>
      </c>
      <c r="E504" s="698" t="s">
        <v>1889</v>
      </c>
      <c r="F504" s="696" t="s">
        <v>1877</v>
      </c>
      <c r="G504" s="696" t="s">
        <v>1933</v>
      </c>
      <c r="H504" s="696" t="s">
        <v>556</v>
      </c>
      <c r="I504" s="696" t="s">
        <v>1937</v>
      </c>
      <c r="J504" s="696" t="s">
        <v>1938</v>
      </c>
      <c r="K504" s="696" t="s">
        <v>1939</v>
      </c>
      <c r="L504" s="699">
        <v>278.75</v>
      </c>
      <c r="M504" s="699">
        <v>30662.5</v>
      </c>
      <c r="N504" s="696">
        <v>110</v>
      </c>
      <c r="O504" s="700">
        <v>55</v>
      </c>
      <c r="P504" s="699">
        <v>22300</v>
      </c>
      <c r="Q504" s="701">
        <v>0.72727272727272729</v>
      </c>
      <c r="R504" s="696">
        <v>80</v>
      </c>
      <c r="S504" s="701">
        <v>0.72727272727272729</v>
      </c>
      <c r="T504" s="700">
        <v>40</v>
      </c>
      <c r="U504" s="702">
        <v>0.72727272727272729</v>
      </c>
    </row>
    <row r="505" spans="1:21" ht="14.4" customHeight="1" x14ac:dyDescent="0.3">
      <c r="A505" s="695">
        <v>11</v>
      </c>
      <c r="B505" s="696" t="s">
        <v>555</v>
      </c>
      <c r="C505" s="696">
        <v>89301112</v>
      </c>
      <c r="D505" s="697" t="s">
        <v>3032</v>
      </c>
      <c r="E505" s="698" t="s">
        <v>1889</v>
      </c>
      <c r="F505" s="696" t="s">
        <v>1877</v>
      </c>
      <c r="G505" s="696" t="s">
        <v>2103</v>
      </c>
      <c r="H505" s="696" t="s">
        <v>556</v>
      </c>
      <c r="I505" s="696" t="s">
        <v>2474</v>
      </c>
      <c r="J505" s="696" t="s">
        <v>2475</v>
      </c>
      <c r="K505" s="696" t="s">
        <v>2476</v>
      </c>
      <c r="L505" s="699">
        <v>1659.44</v>
      </c>
      <c r="M505" s="699">
        <v>4978.32</v>
      </c>
      <c r="N505" s="696">
        <v>3</v>
      </c>
      <c r="O505" s="700">
        <v>3</v>
      </c>
      <c r="P505" s="699"/>
      <c r="Q505" s="701">
        <v>0</v>
      </c>
      <c r="R505" s="696"/>
      <c r="S505" s="701">
        <v>0</v>
      </c>
      <c r="T505" s="700"/>
      <c r="U505" s="702">
        <v>0</v>
      </c>
    </row>
    <row r="506" spans="1:21" ht="14.4" customHeight="1" x14ac:dyDescent="0.3">
      <c r="A506" s="695">
        <v>11</v>
      </c>
      <c r="B506" s="696" t="s">
        <v>555</v>
      </c>
      <c r="C506" s="696">
        <v>89301112</v>
      </c>
      <c r="D506" s="697" t="s">
        <v>3032</v>
      </c>
      <c r="E506" s="698" t="s">
        <v>1889</v>
      </c>
      <c r="F506" s="696" t="s">
        <v>1877</v>
      </c>
      <c r="G506" s="696" t="s">
        <v>2103</v>
      </c>
      <c r="H506" s="696" t="s">
        <v>556</v>
      </c>
      <c r="I506" s="696" t="s">
        <v>2107</v>
      </c>
      <c r="J506" s="696" t="s">
        <v>2108</v>
      </c>
      <c r="K506" s="696" t="s">
        <v>2109</v>
      </c>
      <c r="L506" s="699">
        <v>553.15</v>
      </c>
      <c r="M506" s="699">
        <v>3318.8999999999996</v>
      </c>
      <c r="N506" s="696">
        <v>6</v>
      </c>
      <c r="O506" s="700">
        <v>2</v>
      </c>
      <c r="P506" s="699">
        <v>1659.4499999999998</v>
      </c>
      <c r="Q506" s="701">
        <v>0.5</v>
      </c>
      <c r="R506" s="696">
        <v>3</v>
      </c>
      <c r="S506" s="701">
        <v>0.5</v>
      </c>
      <c r="T506" s="700">
        <v>1</v>
      </c>
      <c r="U506" s="702">
        <v>0.5</v>
      </c>
    </row>
    <row r="507" spans="1:21" ht="14.4" customHeight="1" x14ac:dyDescent="0.3">
      <c r="A507" s="695">
        <v>11</v>
      </c>
      <c r="B507" s="696" t="s">
        <v>555</v>
      </c>
      <c r="C507" s="696">
        <v>89301112</v>
      </c>
      <c r="D507" s="697" t="s">
        <v>3032</v>
      </c>
      <c r="E507" s="698" t="s">
        <v>1889</v>
      </c>
      <c r="F507" s="696" t="s">
        <v>1877</v>
      </c>
      <c r="G507" s="696" t="s">
        <v>1940</v>
      </c>
      <c r="H507" s="696" t="s">
        <v>556</v>
      </c>
      <c r="I507" s="696" t="s">
        <v>1941</v>
      </c>
      <c r="J507" s="696" t="s">
        <v>1942</v>
      </c>
      <c r="K507" s="696" t="s">
        <v>1943</v>
      </c>
      <c r="L507" s="699">
        <v>492.18</v>
      </c>
      <c r="M507" s="699">
        <v>492.18</v>
      </c>
      <c r="N507" s="696">
        <v>1</v>
      </c>
      <c r="O507" s="700">
        <v>1</v>
      </c>
      <c r="P507" s="699">
        <v>492.18</v>
      </c>
      <c r="Q507" s="701">
        <v>1</v>
      </c>
      <c r="R507" s="696">
        <v>1</v>
      </c>
      <c r="S507" s="701">
        <v>1</v>
      </c>
      <c r="T507" s="700">
        <v>1</v>
      </c>
      <c r="U507" s="702">
        <v>1</v>
      </c>
    </row>
    <row r="508" spans="1:21" ht="14.4" customHeight="1" x14ac:dyDescent="0.3">
      <c r="A508" s="695">
        <v>11</v>
      </c>
      <c r="B508" s="696" t="s">
        <v>555</v>
      </c>
      <c r="C508" s="696">
        <v>89301112</v>
      </c>
      <c r="D508" s="697" t="s">
        <v>3032</v>
      </c>
      <c r="E508" s="698" t="s">
        <v>1889</v>
      </c>
      <c r="F508" s="696" t="s">
        <v>1877</v>
      </c>
      <c r="G508" s="696" t="s">
        <v>1940</v>
      </c>
      <c r="H508" s="696" t="s">
        <v>556</v>
      </c>
      <c r="I508" s="696" t="s">
        <v>1194</v>
      </c>
      <c r="J508" s="696" t="s">
        <v>2034</v>
      </c>
      <c r="K508" s="696" t="s">
        <v>2035</v>
      </c>
      <c r="L508" s="699">
        <v>748.12</v>
      </c>
      <c r="M508" s="699">
        <v>748.12</v>
      </c>
      <c r="N508" s="696">
        <v>1</v>
      </c>
      <c r="O508" s="700">
        <v>1</v>
      </c>
      <c r="P508" s="699">
        <v>748.12</v>
      </c>
      <c r="Q508" s="701">
        <v>1</v>
      </c>
      <c r="R508" s="696">
        <v>1</v>
      </c>
      <c r="S508" s="701">
        <v>1</v>
      </c>
      <c r="T508" s="700">
        <v>1</v>
      </c>
      <c r="U508" s="702">
        <v>1</v>
      </c>
    </row>
    <row r="509" spans="1:21" ht="14.4" customHeight="1" x14ac:dyDescent="0.3">
      <c r="A509" s="695">
        <v>11</v>
      </c>
      <c r="B509" s="696" t="s">
        <v>555</v>
      </c>
      <c r="C509" s="696">
        <v>89301112</v>
      </c>
      <c r="D509" s="697" t="s">
        <v>3032</v>
      </c>
      <c r="E509" s="698" t="s">
        <v>1889</v>
      </c>
      <c r="F509" s="696" t="s">
        <v>1877</v>
      </c>
      <c r="G509" s="696" t="s">
        <v>1940</v>
      </c>
      <c r="H509" s="696" t="s">
        <v>556</v>
      </c>
      <c r="I509" s="696" t="s">
        <v>1964</v>
      </c>
      <c r="J509" s="696" t="s">
        <v>1965</v>
      </c>
      <c r="K509" s="696" t="s">
        <v>1966</v>
      </c>
      <c r="L509" s="699">
        <v>350</v>
      </c>
      <c r="M509" s="699">
        <v>350</v>
      </c>
      <c r="N509" s="696">
        <v>1</v>
      </c>
      <c r="O509" s="700">
        <v>1</v>
      </c>
      <c r="P509" s="699">
        <v>350</v>
      </c>
      <c r="Q509" s="701">
        <v>1</v>
      </c>
      <c r="R509" s="696">
        <v>1</v>
      </c>
      <c r="S509" s="701">
        <v>1</v>
      </c>
      <c r="T509" s="700">
        <v>1</v>
      </c>
      <c r="U509" s="702">
        <v>1</v>
      </c>
    </row>
    <row r="510" spans="1:21" ht="14.4" customHeight="1" x14ac:dyDescent="0.3">
      <c r="A510" s="695">
        <v>11</v>
      </c>
      <c r="B510" s="696" t="s">
        <v>555</v>
      </c>
      <c r="C510" s="696">
        <v>89301112</v>
      </c>
      <c r="D510" s="697" t="s">
        <v>3032</v>
      </c>
      <c r="E510" s="698" t="s">
        <v>1889</v>
      </c>
      <c r="F510" s="696" t="s">
        <v>1877</v>
      </c>
      <c r="G510" s="696" t="s">
        <v>1940</v>
      </c>
      <c r="H510" s="696" t="s">
        <v>556</v>
      </c>
      <c r="I510" s="696" t="s">
        <v>1947</v>
      </c>
      <c r="J510" s="696" t="s">
        <v>1948</v>
      </c>
      <c r="K510" s="696" t="s">
        <v>1949</v>
      </c>
      <c r="L510" s="699">
        <v>500</v>
      </c>
      <c r="M510" s="699">
        <v>1000</v>
      </c>
      <c r="N510" s="696">
        <v>2</v>
      </c>
      <c r="O510" s="700">
        <v>2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11</v>
      </c>
      <c r="B511" s="696" t="s">
        <v>555</v>
      </c>
      <c r="C511" s="696">
        <v>89301112</v>
      </c>
      <c r="D511" s="697" t="s">
        <v>3032</v>
      </c>
      <c r="E511" s="698" t="s">
        <v>1889</v>
      </c>
      <c r="F511" s="696" t="s">
        <v>1877</v>
      </c>
      <c r="G511" s="696" t="s">
        <v>1940</v>
      </c>
      <c r="H511" s="696" t="s">
        <v>556</v>
      </c>
      <c r="I511" s="696" t="s">
        <v>2477</v>
      </c>
      <c r="J511" s="696" t="s">
        <v>2215</v>
      </c>
      <c r="K511" s="696" t="s">
        <v>2478</v>
      </c>
      <c r="L511" s="699">
        <v>2200</v>
      </c>
      <c r="M511" s="699">
        <v>2200</v>
      </c>
      <c r="N511" s="696">
        <v>1</v>
      </c>
      <c r="O511" s="700">
        <v>1</v>
      </c>
      <c r="P511" s="699"/>
      <c r="Q511" s="701">
        <v>0</v>
      </c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11</v>
      </c>
      <c r="B512" s="696" t="s">
        <v>555</v>
      </c>
      <c r="C512" s="696">
        <v>89301112</v>
      </c>
      <c r="D512" s="697" t="s">
        <v>3032</v>
      </c>
      <c r="E512" s="698" t="s">
        <v>1889</v>
      </c>
      <c r="F512" s="696" t="s">
        <v>1877</v>
      </c>
      <c r="G512" s="696" t="s">
        <v>1940</v>
      </c>
      <c r="H512" s="696" t="s">
        <v>556</v>
      </c>
      <c r="I512" s="696" t="s">
        <v>2214</v>
      </c>
      <c r="J512" s="696" t="s">
        <v>2215</v>
      </c>
      <c r="K512" s="696" t="s">
        <v>2216</v>
      </c>
      <c r="L512" s="699">
        <v>1600</v>
      </c>
      <c r="M512" s="699">
        <v>4800</v>
      </c>
      <c r="N512" s="696">
        <v>3</v>
      </c>
      <c r="O512" s="700">
        <v>3</v>
      </c>
      <c r="P512" s="699"/>
      <c r="Q512" s="701">
        <v>0</v>
      </c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11</v>
      </c>
      <c r="B513" s="696" t="s">
        <v>555</v>
      </c>
      <c r="C513" s="696">
        <v>89301112</v>
      </c>
      <c r="D513" s="697" t="s">
        <v>3032</v>
      </c>
      <c r="E513" s="698" t="s">
        <v>1889</v>
      </c>
      <c r="F513" s="696" t="s">
        <v>1877</v>
      </c>
      <c r="G513" s="696" t="s">
        <v>1940</v>
      </c>
      <c r="H513" s="696" t="s">
        <v>556</v>
      </c>
      <c r="I513" s="696" t="s">
        <v>1950</v>
      </c>
      <c r="J513" s="696" t="s">
        <v>1951</v>
      </c>
      <c r="K513" s="696" t="s">
        <v>1952</v>
      </c>
      <c r="L513" s="699">
        <v>999.46</v>
      </c>
      <c r="M513" s="699">
        <v>999.46</v>
      </c>
      <c r="N513" s="696">
        <v>1</v>
      </c>
      <c r="O513" s="700">
        <v>1</v>
      </c>
      <c r="P513" s="699">
        <v>999.46</v>
      </c>
      <c r="Q513" s="701">
        <v>1</v>
      </c>
      <c r="R513" s="696">
        <v>1</v>
      </c>
      <c r="S513" s="701">
        <v>1</v>
      </c>
      <c r="T513" s="700">
        <v>1</v>
      </c>
      <c r="U513" s="702">
        <v>1</v>
      </c>
    </row>
    <row r="514" spans="1:21" ht="14.4" customHeight="1" x14ac:dyDescent="0.3">
      <c r="A514" s="695">
        <v>11</v>
      </c>
      <c r="B514" s="696" t="s">
        <v>555</v>
      </c>
      <c r="C514" s="696">
        <v>89301112</v>
      </c>
      <c r="D514" s="697" t="s">
        <v>3032</v>
      </c>
      <c r="E514" s="698" t="s">
        <v>1889</v>
      </c>
      <c r="F514" s="696" t="s">
        <v>1877</v>
      </c>
      <c r="G514" s="696" t="s">
        <v>1940</v>
      </c>
      <c r="H514" s="696" t="s">
        <v>556</v>
      </c>
      <c r="I514" s="696" t="s">
        <v>2479</v>
      </c>
      <c r="J514" s="696" t="s">
        <v>2480</v>
      </c>
      <c r="K514" s="696"/>
      <c r="L514" s="699">
        <v>496.18</v>
      </c>
      <c r="M514" s="699">
        <v>992.36</v>
      </c>
      <c r="N514" s="696">
        <v>2</v>
      </c>
      <c r="O514" s="700">
        <v>2</v>
      </c>
      <c r="P514" s="699">
        <v>496.18</v>
      </c>
      <c r="Q514" s="701">
        <v>0.5</v>
      </c>
      <c r="R514" s="696">
        <v>1</v>
      </c>
      <c r="S514" s="701">
        <v>0.5</v>
      </c>
      <c r="T514" s="700">
        <v>1</v>
      </c>
      <c r="U514" s="702">
        <v>0.5</v>
      </c>
    </row>
    <row r="515" spans="1:21" ht="14.4" customHeight="1" x14ac:dyDescent="0.3">
      <c r="A515" s="695">
        <v>11</v>
      </c>
      <c r="B515" s="696" t="s">
        <v>555</v>
      </c>
      <c r="C515" s="696">
        <v>89301112</v>
      </c>
      <c r="D515" s="697" t="s">
        <v>3032</v>
      </c>
      <c r="E515" s="698" t="s">
        <v>1889</v>
      </c>
      <c r="F515" s="696" t="s">
        <v>1877</v>
      </c>
      <c r="G515" s="696" t="s">
        <v>1940</v>
      </c>
      <c r="H515" s="696" t="s">
        <v>556</v>
      </c>
      <c r="I515" s="696" t="s">
        <v>1953</v>
      </c>
      <c r="J515" s="696" t="s">
        <v>1954</v>
      </c>
      <c r="K515" s="696" t="s">
        <v>1955</v>
      </c>
      <c r="L515" s="699">
        <v>971.25</v>
      </c>
      <c r="M515" s="699">
        <v>7770</v>
      </c>
      <c r="N515" s="696">
        <v>8</v>
      </c>
      <c r="O515" s="700">
        <v>8</v>
      </c>
      <c r="P515" s="699">
        <v>5827.5</v>
      </c>
      <c r="Q515" s="701">
        <v>0.75</v>
      </c>
      <c r="R515" s="696">
        <v>6</v>
      </c>
      <c r="S515" s="701">
        <v>0.75</v>
      </c>
      <c r="T515" s="700">
        <v>6</v>
      </c>
      <c r="U515" s="702">
        <v>0.75</v>
      </c>
    </row>
    <row r="516" spans="1:21" ht="14.4" customHeight="1" x14ac:dyDescent="0.3">
      <c r="A516" s="695">
        <v>11</v>
      </c>
      <c r="B516" s="696" t="s">
        <v>555</v>
      </c>
      <c r="C516" s="696">
        <v>89301112</v>
      </c>
      <c r="D516" s="697" t="s">
        <v>3032</v>
      </c>
      <c r="E516" s="698" t="s">
        <v>1889</v>
      </c>
      <c r="F516" s="696" t="s">
        <v>1877</v>
      </c>
      <c r="G516" s="696" t="s">
        <v>1940</v>
      </c>
      <c r="H516" s="696" t="s">
        <v>556</v>
      </c>
      <c r="I516" s="696" t="s">
        <v>2314</v>
      </c>
      <c r="J516" s="696" t="s">
        <v>2315</v>
      </c>
      <c r="K516" s="696" t="s">
        <v>2316</v>
      </c>
      <c r="L516" s="699">
        <v>600</v>
      </c>
      <c r="M516" s="699">
        <v>600</v>
      </c>
      <c r="N516" s="696">
        <v>1</v>
      </c>
      <c r="O516" s="700">
        <v>1</v>
      </c>
      <c r="P516" s="699">
        <v>600</v>
      </c>
      <c r="Q516" s="701">
        <v>1</v>
      </c>
      <c r="R516" s="696">
        <v>1</v>
      </c>
      <c r="S516" s="701">
        <v>1</v>
      </c>
      <c r="T516" s="700">
        <v>1</v>
      </c>
      <c r="U516" s="702">
        <v>1</v>
      </c>
    </row>
    <row r="517" spans="1:21" ht="14.4" customHeight="1" x14ac:dyDescent="0.3">
      <c r="A517" s="695">
        <v>11</v>
      </c>
      <c r="B517" s="696" t="s">
        <v>555</v>
      </c>
      <c r="C517" s="696">
        <v>89301112</v>
      </c>
      <c r="D517" s="697" t="s">
        <v>3032</v>
      </c>
      <c r="E517" s="698" t="s">
        <v>1889</v>
      </c>
      <c r="F517" s="696" t="s">
        <v>1877</v>
      </c>
      <c r="G517" s="696" t="s">
        <v>1940</v>
      </c>
      <c r="H517" s="696" t="s">
        <v>556</v>
      </c>
      <c r="I517" s="696" t="s">
        <v>2481</v>
      </c>
      <c r="J517" s="696" t="s">
        <v>2482</v>
      </c>
      <c r="K517" s="696" t="s">
        <v>2483</v>
      </c>
      <c r="L517" s="699">
        <v>700</v>
      </c>
      <c r="M517" s="699">
        <v>700</v>
      </c>
      <c r="N517" s="696">
        <v>1</v>
      </c>
      <c r="O517" s="700">
        <v>1</v>
      </c>
      <c r="P517" s="699">
        <v>700</v>
      </c>
      <c r="Q517" s="701">
        <v>1</v>
      </c>
      <c r="R517" s="696">
        <v>1</v>
      </c>
      <c r="S517" s="701">
        <v>1</v>
      </c>
      <c r="T517" s="700">
        <v>1</v>
      </c>
      <c r="U517" s="702">
        <v>1</v>
      </c>
    </row>
    <row r="518" spans="1:21" ht="14.4" customHeight="1" x14ac:dyDescent="0.3">
      <c r="A518" s="695">
        <v>11</v>
      </c>
      <c r="B518" s="696" t="s">
        <v>555</v>
      </c>
      <c r="C518" s="696">
        <v>89301112</v>
      </c>
      <c r="D518" s="697" t="s">
        <v>3032</v>
      </c>
      <c r="E518" s="698" t="s">
        <v>1889</v>
      </c>
      <c r="F518" s="696" t="s">
        <v>1877</v>
      </c>
      <c r="G518" s="696" t="s">
        <v>1940</v>
      </c>
      <c r="H518" s="696" t="s">
        <v>556</v>
      </c>
      <c r="I518" s="696" t="s">
        <v>2484</v>
      </c>
      <c r="J518" s="696" t="s">
        <v>2485</v>
      </c>
      <c r="K518" s="696" t="s">
        <v>2486</v>
      </c>
      <c r="L518" s="699">
        <v>1600</v>
      </c>
      <c r="M518" s="699">
        <v>1600</v>
      </c>
      <c r="N518" s="696">
        <v>1</v>
      </c>
      <c r="O518" s="700">
        <v>1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11</v>
      </c>
      <c r="B519" s="696" t="s">
        <v>555</v>
      </c>
      <c r="C519" s="696">
        <v>89301112</v>
      </c>
      <c r="D519" s="697" t="s">
        <v>3032</v>
      </c>
      <c r="E519" s="698" t="s">
        <v>1890</v>
      </c>
      <c r="F519" s="696" t="s">
        <v>1876</v>
      </c>
      <c r="G519" s="696" t="s">
        <v>1906</v>
      </c>
      <c r="H519" s="696" t="s">
        <v>843</v>
      </c>
      <c r="I519" s="696" t="s">
        <v>951</v>
      </c>
      <c r="J519" s="696" t="s">
        <v>1785</v>
      </c>
      <c r="K519" s="696" t="s">
        <v>1786</v>
      </c>
      <c r="L519" s="699">
        <v>333.31</v>
      </c>
      <c r="M519" s="699">
        <v>3666.41</v>
      </c>
      <c r="N519" s="696">
        <v>11</v>
      </c>
      <c r="O519" s="700">
        <v>8</v>
      </c>
      <c r="P519" s="699">
        <v>1666.55</v>
      </c>
      <c r="Q519" s="701">
        <v>0.45454545454545453</v>
      </c>
      <c r="R519" s="696">
        <v>5</v>
      </c>
      <c r="S519" s="701">
        <v>0.45454545454545453</v>
      </c>
      <c r="T519" s="700">
        <v>4</v>
      </c>
      <c r="U519" s="702">
        <v>0.5</v>
      </c>
    </row>
    <row r="520" spans="1:21" ht="14.4" customHeight="1" x14ac:dyDescent="0.3">
      <c r="A520" s="695">
        <v>11</v>
      </c>
      <c r="B520" s="696" t="s">
        <v>555</v>
      </c>
      <c r="C520" s="696">
        <v>89301112</v>
      </c>
      <c r="D520" s="697" t="s">
        <v>3032</v>
      </c>
      <c r="E520" s="698" t="s">
        <v>1890</v>
      </c>
      <c r="F520" s="696" t="s">
        <v>1876</v>
      </c>
      <c r="G520" s="696" t="s">
        <v>1906</v>
      </c>
      <c r="H520" s="696" t="s">
        <v>843</v>
      </c>
      <c r="I520" s="696" t="s">
        <v>951</v>
      </c>
      <c r="J520" s="696" t="s">
        <v>1785</v>
      </c>
      <c r="K520" s="696" t="s">
        <v>1786</v>
      </c>
      <c r="L520" s="699">
        <v>156.86000000000001</v>
      </c>
      <c r="M520" s="699">
        <v>627.44000000000005</v>
      </c>
      <c r="N520" s="696">
        <v>4</v>
      </c>
      <c r="O520" s="700">
        <v>2.5</v>
      </c>
      <c r="P520" s="699">
        <v>156.86000000000001</v>
      </c>
      <c r="Q520" s="701">
        <v>0.25</v>
      </c>
      <c r="R520" s="696">
        <v>1</v>
      </c>
      <c r="S520" s="701">
        <v>0.25</v>
      </c>
      <c r="T520" s="700">
        <v>1</v>
      </c>
      <c r="U520" s="702">
        <v>0.4</v>
      </c>
    </row>
    <row r="521" spans="1:21" ht="14.4" customHeight="1" x14ac:dyDescent="0.3">
      <c r="A521" s="695">
        <v>11</v>
      </c>
      <c r="B521" s="696" t="s">
        <v>555</v>
      </c>
      <c r="C521" s="696">
        <v>89301112</v>
      </c>
      <c r="D521" s="697" t="s">
        <v>3032</v>
      </c>
      <c r="E521" s="698" t="s">
        <v>1890</v>
      </c>
      <c r="F521" s="696" t="s">
        <v>1876</v>
      </c>
      <c r="G521" s="696" t="s">
        <v>1906</v>
      </c>
      <c r="H521" s="696" t="s">
        <v>556</v>
      </c>
      <c r="I521" s="696" t="s">
        <v>2487</v>
      </c>
      <c r="J521" s="696" t="s">
        <v>1785</v>
      </c>
      <c r="K521" s="696" t="s">
        <v>1786</v>
      </c>
      <c r="L521" s="699">
        <v>333.31</v>
      </c>
      <c r="M521" s="699">
        <v>666.62</v>
      </c>
      <c r="N521" s="696">
        <v>2</v>
      </c>
      <c r="O521" s="700">
        <v>1</v>
      </c>
      <c r="P521" s="699">
        <v>666.62</v>
      </c>
      <c r="Q521" s="701">
        <v>1</v>
      </c>
      <c r="R521" s="696">
        <v>2</v>
      </c>
      <c r="S521" s="701">
        <v>1</v>
      </c>
      <c r="T521" s="700">
        <v>1</v>
      </c>
      <c r="U521" s="702">
        <v>1</v>
      </c>
    </row>
    <row r="522" spans="1:21" ht="14.4" customHeight="1" x14ac:dyDescent="0.3">
      <c r="A522" s="695">
        <v>11</v>
      </c>
      <c r="B522" s="696" t="s">
        <v>555</v>
      </c>
      <c r="C522" s="696">
        <v>89301112</v>
      </c>
      <c r="D522" s="697" t="s">
        <v>3032</v>
      </c>
      <c r="E522" s="698" t="s">
        <v>1890</v>
      </c>
      <c r="F522" s="696" t="s">
        <v>1876</v>
      </c>
      <c r="G522" s="696" t="s">
        <v>2230</v>
      </c>
      <c r="H522" s="696" t="s">
        <v>556</v>
      </c>
      <c r="I522" s="696" t="s">
        <v>2488</v>
      </c>
      <c r="J522" s="696" t="s">
        <v>2232</v>
      </c>
      <c r="K522" s="696" t="s">
        <v>2489</v>
      </c>
      <c r="L522" s="699">
        <v>83.48</v>
      </c>
      <c r="M522" s="699">
        <v>1001.76</v>
      </c>
      <c r="N522" s="696">
        <v>12</v>
      </c>
      <c r="O522" s="700">
        <v>2</v>
      </c>
      <c r="P522" s="699">
        <v>1001.76</v>
      </c>
      <c r="Q522" s="701">
        <v>1</v>
      </c>
      <c r="R522" s="696">
        <v>12</v>
      </c>
      <c r="S522" s="701">
        <v>1</v>
      </c>
      <c r="T522" s="700">
        <v>2</v>
      </c>
      <c r="U522" s="702">
        <v>1</v>
      </c>
    </row>
    <row r="523" spans="1:21" ht="14.4" customHeight="1" x14ac:dyDescent="0.3">
      <c r="A523" s="695">
        <v>11</v>
      </c>
      <c r="B523" s="696" t="s">
        <v>555</v>
      </c>
      <c r="C523" s="696">
        <v>89301112</v>
      </c>
      <c r="D523" s="697" t="s">
        <v>3032</v>
      </c>
      <c r="E523" s="698" t="s">
        <v>1890</v>
      </c>
      <c r="F523" s="696" t="s">
        <v>1876</v>
      </c>
      <c r="G523" s="696" t="s">
        <v>1907</v>
      </c>
      <c r="H523" s="696" t="s">
        <v>843</v>
      </c>
      <c r="I523" s="696" t="s">
        <v>959</v>
      </c>
      <c r="J523" s="696" t="s">
        <v>960</v>
      </c>
      <c r="K523" s="696" t="s">
        <v>1792</v>
      </c>
      <c r="L523" s="699">
        <v>184.22</v>
      </c>
      <c r="M523" s="699">
        <v>184.22</v>
      </c>
      <c r="N523" s="696">
        <v>1</v>
      </c>
      <c r="O523" s="700">
        <v>0.5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11</v>
      </c>
      <c r="B524" s="696" t="s">
        <v>555</v>
      </c>
      <c r="C524" s="696">
        <v>89301112</v>
      </c>
      <c r="D524" s="697" t="s">
        <v>3032</v>
      </c>
      <c r="E524" s="698" t="s">
        <v>1890</v>
      </c>
      <c r="F524" s="696" t="s">
        <v>1876</v>
      </c>
      <c r="G524" s="696" t="s">
        <v>1974</v>
      </c>
      <c r="H524" s="696" t="s">
        <v>843</v>
      </c>
      <c r="I524" s="696" t="s">
        <v>963</v>
      </c>
      <c r="J524" s="696" t="s">
        <v>964</v>
      </c>
      <c r="K524" s="696" t="s">
        <v>1792</v>
      </c>
      <c r="L524" s="699">
        <v>69.86</v>
      </c>
      <c r="M524" s="699">
        <v>628.74</v>
      </c>
      <c r="N524" s="696">
        <v>9</v>
      </c>
      <c r="O524" s="700">
        <v>2.5</v>
      </c>
      <c r="P524" s="699">
        <v>349.3</v>
      </c>
      <c r="Q524" s="701">
        <v>0.55555555555555558</v>
      </c>
      <c r="R524" s="696">
        <v>5</v>
      </c>
      <c r="S524" s="701">
        <v>0.55555555555555558</v>
      </c>
      <c r="T524" s="700">
        <v>1</v>
      </c>
      <c r="U524" s="702">
        <v>0.4</v>
      </c>
    </row>
    <row r="525" spans="1:21" ht="14.4" customHeight="1" x14ac:dyDescent="0.3">
      <c r="A525" s="695">
        <v>11</v>
      </c>
      <c r="B525" s="696" t="s">
        <v>555</v>
      </c>
      <c r="C525" s="696">
        <v>89301112</v>
      </c>
      <c r="D525" s="697" t="s">
        <v>3032</v>
      </c>
      <c r="E525" s="698" t="s">
        <v>1890</v>
      </c>
      <c r="F525" s="696" t="s">
        <v>1876</v>
      </c>
      <c r="G525" s="696" t="s">
        <v>2023</v>
      </c>
      <c r="H525" s="696" t="s">
        <v>556</v>
      </c>
      <c r="I525" s="696" t="s">
        <v>776</v>
      </c>
      <c r="J525" s="696" t="s">
        <v>777</v>
      </c>
      <c r="K525" s="696" t="s">
        <v>778</v>
      </c>
      <c r="L525" s="699">
        <v>84.78</v>
      </c>
      <c r="M525" s="699">
        <v>169.56</v>
      </c>
      <c r="N525" s="696">
        <v>2</v>
      </c>
      <c r="O525" s="700">
        <v>0.5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11</v>
      </c>
      <c r="B526" s="696" t="s">
        <v>555</v>
      </c>
      <c r="C526" s="696">
        <v>89301112</v>
      </c>
      <c r="D526" s="697" t="s">
        <v>3032</v>
      </c>
      <c r="E526" s="698" t="s">
        <v>1890</v>
      </c>
      <c r="F526" s="696" t="s">
        <v>1876</v>
      </c>
      <c r="G526" s="696" t="s">
        <v>2023</v>
      </c>
      <c r="H526" s="696" t="s">
        <v>556</v>
      </c>
      <c r="I526" s="696" t="s">
        <v>2490</v>
      </c>
      <c r="J526" s="696" t="s">
        <v>2025</v>
      </c>
      <c r="K526" s="696" t="s">
        <v>900</v>
      </c>
      <c r="L526" s="699">
        <v>0</v>
      </c>
      <c r="M526" s="699">
        <v>0</v>
      </c>
      <c r="N526" s="696">
        <v>1</v>
      </c>
      <c r="O526" s="700">
        <v>1</v>
      </c>
      <c r="P526" s="699">
        <v>0</v>
      </c>
      <c r="Q526" s="701"/>
      <c r="R526" s="696">
        <v>1</v>
      </c>
      <c r="S526" s="701">
        <v>1</v>
      </c>
      <c r="T526" s="700">
        <v>1</v>
      </c>
      <c r="U526" s="702">
        <v>1</v>
      </c>
    </row>
    <row r="527" spans="1:21" ht="14.4" customHeight="1" x14ac:dyDescent="0.3">
      <c r="A527" s="695">
        <v>11</v>
      </c>
      <c r="B527" s="696" t="s">
        <v>555</v>
      </c>
      <c r="C527" s="696">
        <v>89301112</v>
      </c>
      <c r="D527" s="697" t="s">
        <v>3032</v>
      </c>
      <c r="E527" s="698" t="s">
        <v>1890</v>
      </c>
      <c r="F527" s="696" t="s">
        <v>1876</v>
      </c>
      <c r="G527" s="696" t="s">
        <v>1967</v>
      </c>
      <c r="H527" s="696" t="s">
        <v>556</v>
      </c>
      <c r="I527" s="696" t="s">
        <v>2491</v>
      </c>
      <c r="J527" s="696" t="s">
        <v>634</v>
      </c>
      <c r="K527" s="696" t="s">
        <v>1854</v>
      </c>
      <c r="L527" s="699">
        <v>115.3</v>
      </c>
      <c r="M527" s="699">
        <v>115.3</v>
      </c>
      <c r="N527" s="696">
        <v>1</v>
      </c>
      <c r="O527" s="700">
        <v>1</v>
      </c>
      <c r="P527" s="699">
        <v>115.3</v>
      </c>
      <c r="Q527" s="701">
        <v>1</v>
      </c>
      <c r="R527" s="696">
        <v>1</v>
      </c>
      <c r="S527" s="701">
        <v>1</v>
      </c>
      <c r="T527" s="700">
        <v>1</v>
      </c>
      <c r="U527" s="702">
        <v>1</v>
      </c>
    </row>
    <row r="528" spans="1:21" ht="14.4" customHeight="1" x14ac:dyDescent="0.3">
      <c r="A528" s="695">
        <v>11</v>
      </c>
      <c r="B528" s="696" t="s">
        <v>555</v>
      </c>
      <c r="C528" s="696">
        <v>89301112</v>
      </c>
      <c r="D528" s="697" t="s">
        <v>3032</v>
      </c>
      <c r="E528" s="698" t="s">
        <v>1890</v>
      </c>
      <c r="F528" s="696" t="s">
        <v>1876</v>
      </c>
      <c r="G528" s="696" t="s">
        <v>1915</v>
      </c>
      <c r="H528" s="696" t="s">
        <v>556</v>
      </c>
      <c r="I528" s="696" t="s">
        <v>726</v>
      </c>
      <c r="J528" s="696" t="s">
        <v>727</v>
      </c>
      <c r="K528" s="696" t="s">
        <v>1916</v>
      </c>
      <c r="L528" s="699">
        <v>0</v>
      </c>
      <c r="M528" s="699">
        <v>0</v>
      </c>
      <c r="N528" s="696">
        <v>4</v>
      </c>
      <c r="O528" s="700">
        <v>0.5</v>
      </c>
      <c r="P528" s="699"/>
      <c r="Q528" s="701"/>
      <c r="R528" s="696"/>
      <c r="S528" s="701">
        <v>0</v>
      </c>
      <c r="T528" s="700"/>
      <c r="U528" s="702">
        <v>0</v>
      </c>
    </row>
    <row r="529" spans="1:21" ht="14.4" customHeight="1" x14ac:dyDescent="0.3">
      <c r="A529" s="695">
        <v>11</v>
      </c>
      <c r="B529" s="696" t="s">
        <v>555</v>
      </c>
      <c r="C529" s="696">
        <v>89301112</v>
      </c>
      <c r="D529" s="697" t="s">
        <v>3032</v>
      </c>
      <c r="E529" s="698" t="s">
        <v>1890</v>
      </c>
      <c r="F529" s="696" t="s">
        <v>1876</v>
      </c>
      <c r="G529" s="696" t="s">
        <v>1976</v>
      </c>
      <c r="H529" s="696" t="s">
        <v>843</v>
      </c>
      <c r="I529" s="696" t="s">
        <v>1977</v>
      </c>
      <c r="J529" s="696" t="s">
        <v>1978</v>
      </c>
      <c r="K529" s="696" t="s">
        <v>1979</v>
      </c>
      <c r="L529" s="699">
        <v>116.8</v>
      </c>
      <c r="M529" s="699">
        <v>350.4</v>
      </c>
      <c r="N529" s="696">
        <v>3</v>
      </c>
      <c r="O529" s="700">
        <v>1</v>
      </c>
      <c r="P529" s="699">
        <v>350.4</v>
      </c>
      <c r="Q529" s="701">
        <v>1</v>
      </c>
      <c r="R529" s="696">
        <v>3</v>
      </c>
      <c r="S529" s="701">
        <v>1</v>
      </c>
      <c r="T529" s="700">
        <v>1</v>
      </c>
      <c r="U529" s="702">
        <v>1</v>
      </c>
    </row>
    <row r="530" spans="1:21" ht="14.4" customHeight="1" x14ac:dyDescent="0.3">
      <c r="A530" s="695">
        <v>11</v>
      </c>
      <c r="B530" s="696" t="s">
        <v>555</v>
      </c>
      <c r="C530" s="696">
        <v>89301112</v>
      </c>
      <c r="D530" s="697" t="s">
        <v>3032</v>
      </c>
      <c r="E530" s="698" t="s">
        <v>1890</v>
      </c>
      <c r="F530" s="696" t="s">
        <v>1876</v>
      </c>
      <c r="G530" s="696" t="s">
        <v>1919</v>
      </c>
      <c r="H530" s="696" t="s">
        <v>843</v>
      </c>
      <c r="I530" s="696" t="s">
        <v>978</v>
      </c>
      <c r="J530" s="696" t="s">
        <v>979</v>
      </c>
      <c r="K530" s="696" t="s">
        <v>980</v>
      </c>
      <c r="L530" s="699">
        <v>154.01</v>
      </c>
      <c r="M530" s="699">
        <v>1078.07</v>
      </c>
      <c r="N530" s="696">
        <v>7</v>
      </c>
      <c r="O530" s="700">
        <v>2.5</v>
      </c>
      <c r="P530" s="699">
        <v>154.01</v>
      </c>
      <c r="Q530" s="701">
        <v>0.14285714285714285</v>
      </c>
      <c r="R530" s="696">
        <v>1</v>
      </c>
      <c r="S530" s="701">
        <v>0.14285714285714285</v>
      </c>
      <c r="T530" s="700">
        <v>1</v>
      </c>
      <c r="U530" s="702">
        <v>0.4</v>
      </c>
    </row>
    <row r="531" spans="1:21" ht="14.4" customHeight="1" x14ac:dyDescent="0.3">
      <c r="A531" s="695">
        <v>11</v>
      </c>
      <c r="B531" s="696" t="s">
        <v>555</v>
      </c>
      <c r="C531" s="696">
        <v>89301112</v>
      </c>
      <c r="D531" s="697" t="s">
        <v>3032</v>
      </c>
      <c r="E531" s="698" t="s">
        <v>1890</v>
      </c>
      <c r="F531" s="696" t="s">
        <v>1876</v>
      </c>
      <c r="G531" s="696" t="s">
        <v>1919</v>
      </c>
      <c r="H531" s="696" t="s">
        <v>843</v>
      </c>
      <c r="I531" s="696" t="s">
        <v>2492</v>
      </c>
      <c r="J531" s="696" t="s">
        <v>2493</v>
      </c>
      <c r="K531" s="696" t="s">
        <v>2494</v>
      </c>
      <c r="L531" s="699">
        <v>77.010000000000005</v>
      </c>
      <c r="M531" s="699">
        <v>154.02000000000001</v>
      </c>
      <c r="N531" s="696">
        <v>2</v>
      </c>
      <c r="O531" s="700">
        <v>0.5</v>
      </c>
      <c r="P531" s="699"/>
      <c r="Q531" s="701">
        <v>0</v>
      </c>
      <c r="R531" s="696"/>
      <c r="S531" s="701">
        <v>0</v>
      </c>
      <c r="T531" s="700"/>
      <c r="U531" s="702">
        <v>0</v>
      </c>
    </row>
    <row r="532" spans="1:21" ht="14.4" customHeight="1" x14ac:dyDescent="0.3">
      <c r="A532" s="695">
        <v>11</v>
      </c>
      <c r="B532" s="696" t="s">
        <v>555</v>
      </c>
      <c r="C532" s="696">
        <v>89301112</v>
      </c>
      <c r="D532" s="697" t="s">
        <v>3032</v>
      </c>
      <c r="E532" s="698" t="s">
        <v>1890</v>
      </c>
      <c r="F532" s="696" t="s">
        <v>1876</v>
      </c>
      <c r="G532" s="696" t="s">
        <v>2495</v>
      </c>
      <c r="H532" s="696" t="s">
        <v>556</v>
      </c>
      <c r="I532" s="696" t="s">
        <v>2496</v>
      </c>
      <c r="J532" s="696" t="s">
        <v>2497</v>
      </c>
      <c r="K532" s="696" t="s">
        <v>1973</v>
      </c>
      <c r="L532" s="699">
        <v>64.13</v>
      </c>
      <c r="M532" s="699">
        <v>64.13</v>
      </c>
      <c r="N532" s="696">
        <v>1</v>
      </c>
      <c r="O532" s="700">
        <v>1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11</v>
      </c>
      <c r="B533" s="696" t="s">
        <v>555</v>
      </c>
      <c r="C533" s="696">
        <v>89301112</v>
      </c>
      <c r="D533" s="697" t="s">
        <v>3032</v>
      </c>
      <c r="E533" s="698" t="s">
        <v>1890</v>
      </c>
      <c r="F533" s="696" t="s">
        <v>1876</v>
      </c>
      <c r="G533" s="696" t="s">
        <v>1920</v>
      </c>
      <c r="H533" s="696" t="s">
        <v>843</v>
      </c>
      <c r="I533" s="696" t="s">
        <v>919</v>
      </c>
      <c r="J533" s="696" t="s">
        <v>852</v>
      </c>
      <c r="K533" s="696" t="s">
        <v>920</v>
      </c>
      <c r="L533" s="699">
        <v>625.29</v>
      </c>
      <c r="M533" s="699">
        <v>625.29</v>
      </c>
      <c r="N533" s="696">
        <v>1</v>
      </c>
      <c r="O533" s="700">
        <v>1</v>
      </c>
      <c r="P533" s="699">
        <v>625.29</v>
      </c>
      <c r="Q533" s="701">
        <v>1</v>
      </c>
      <c r="R533" s="696">
        <v>1</v>
      </c>
      <c r="S533" s="701">
        <v>1</v>
      </c>
      <c r="T533" s="700">
        <v>1</v>
      </c>
      <c r="U533" s="702">
        <v>1</v>
      </c>
    </row>
    <row r="534" spans="1:21" ht="14.4" customHeight="1" x14ac:dyDescent="0.3">
      <c r="A534" s="695">
        <v>11</v>
      </c>
      <c r="B534" s="696" t="s">
        <v>555</v>
      </c>
      <c r="C534" s="696">
        <v>89301112</v>
      </c>
      <c r="D534" s="697" t="s">
        <v>3032</v>
      </c>
      <c r="E534" s="698" t="s">
        <v>1890</v>
      </c>
      <c r="F534" s="696" t="s">
        <v>1876</v>
      </c>
      <c r="G534" s="696" t="s">
        <v>1920</v>
      </c>
      <c r="H534" s="696" t="s">
        <v>843</v>
      </c>
      <c r="I534" s="696" t="s">
        <v>851</v>
      </c>
      <c r="J534" s="696" t="s">
        <v>852</v>
      </c>
      <c r="K534" s="696" t="s">
        <v>853</v>
      </c>
      <c r="L534" s="699">
        <v>937.93</v>
      </c>
      <c r="M534" s="699">
        <v>937.93</v>
      </c>
      <c r="N534" s="696">
        <v>1</v>
      </c>
      <c r="O534" s="700">
        <v>0.5</v>
      </c>
      <c r="P534" s="699"/>
      <c r="Q534" s="701">
        <v>0</v>
      </c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11</v>
      </c>
      <c r="B535" s="696" t="s">
        <v>555</v>
      </c>
      <c r="C535" s="696">
        <v>89301112</v>
      </c>
      <c r="D535" s="697" t="s">
        <v>3032</v>
      </c>
      <c r="E535" s="698" t="s">
        <v>1890</v>
      </c>
      <c r="F535" s="696" t="s">
        <v>1876</v>
      </c>
      <c r="G535" s="696" t="s">
        <v>1921</v>
      </c>
      <c r="H535" s="696" t="s">
        <v>843</v>
      </c>
      <c r="I535" s="696" t="s">
        <v>845</v>
      </c>
      <c r="J535" s="696" t="s">
        <v>586</v>
      </c>
      <c r="K535" s="696" t="s">
        <v>587</v>
      </c>
      <c r="L535" s="699">
        <v>96.63</v>
      </c>
      <c r="M535" s="699">
        <v>676.41</v>
      </c>
      <c r="N535" s="696">
        <v>7</v>
      </c>
      <c r="O535" s="700">
        <v>6.5</v>
      </c>
      <c r="P535" s="699">
        <v>193.26</v>
      </c>
      <c r="Q535" s="701">
        <v>0.2857142857142857</v>
      </c>
      <c r="R535" s="696">
        <v>2</v>
      </c>
      <c r="S535" s="701">
        <v>0.2857142857142857</v>
      </c>
      <c r="T535" s="700">
        <v>2</v>
      </c>
      <c r="U535" s="702">
        <v>0.30769230769230771</v>
      </c>
    </row>
    <row r="536" spans="1:21" ht="14.4" customHeight="1" x14ac:dyDescent="0.3">
      <c r="A536" s="695">
        <v>11</v>
      </c>
      <c r="B536" s="696" t="s">
        <v>555</v>
      </c>
      <c r="C536" s="696">
        <v>89301112</v>
      </c>
      <c r="D536" s="697" t="s">
        <v>3032</v>
      </c>
      <c r="E536" s="698" t="s">
        <v>1890</v>
      </c>
      <c r="F536" s="696" t="s">
        <v>1876</v>
      </c>
      <c r="G536" s="696" t="s">
        <v>1921</v>
      </c>
      <c r="H536" s="696" t="s">
        <v>556</v>
      </c>
      <c r="I536" s="696" t="s">
        <v>1968</v>
      </c>
      <c r="J536" s="696" t="s">
        <v>586</v>
      </c>
      <c r="K536" s="696" t="s">
        <v>1969</v>
      </c>
      <c r="L536" s="699">
        <v>96.63</v>
      </c>
      <c r="M536" s="699">
        <v>193.26</v>
      </c>
      <c r="N536" s="696">
        <v>2</v>
      </c>
      <c r="O536" s="700">
        <v>2</v>
      </c>
      <c r="P536" s="699">
        <v>96.63</v>
      </c>
      <c r="Q536" s="701">
        <v>0.5</v>
      </c>
      <c r="R536" s="696">
        <v>1</v>
      </c>
      <c r="S536" s="701">
        <v>0.5</v>
      </c>
      <c r="T536" s="700">
        <v>1</v>
      </c>
      <c r="U536" s="702">
        <v>0.5</v>
      </c>
    </row>
    <row r="537" spans="1:21" ht="14.4" customHeight="1" x14ac:dyDescent="0.3">
      <c r="A537" s="695">
        <v>11</v>
      </c>
      <c r="B537" s="696" t="s">
        <v>555</v>
      </c>
      <c r="C537" s="696">
        <v>89301112</v>
      </c>
      <c r="D537" s="697" t="s">
        <v>3032</v>
      </c>
      <c r="E537" s="698" t="s">
        <v>1890</v>
      </c>
      <c r="F537" s="696" t="s">
        <v>1876</v>
      </c>
      <c r="G537" s="696" t="s">
        <v>2279</v>
      </c>
      <c r="H537" s="696" t="s">
        <v>556</v>
      </c>
      <c r="I537" s="696" t="s">
        <v>2498</v>
      </c>
      <c r="J537" s="696" t="s">
        <v>2499</v>
      </c>
      <c r="K537" s="696" t="s">
        <v>2500</v>
      </c>
      <c r="L537" s="699">
        <v>169</v>
      </c>
      <c r="M537" s="699">
        <v>169</v>
      </c>
      <c r="N537" s="696">
        <v>1</v>
      </c>
      <c r="O537" s="700">
        <v>1</v>
      </c>
      <c r="P537" s="699"/>
      <c r="Q537" s="701">
        <v>0</v>
      </c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11</v>
      </c>
      <c r="B538" s="696" t="s">
        <v>555</v>
      </c>
      <c r="C538" s="696">
        <v>89301112</v>
      </c>
      <c r="D538" s="697" t="s">
        <v>3032</v>
      </c>
      <c r="E538" s="698" t="s">
        <v>1890</v>
      </c>
      <c r="F538" s="696" t="s">
        <v>1876</v>
      </c>
      <c r="G538" s="696" t="s">
        <v>1930</v>
      </c>
      <c r="H538" s="696" t="s">
        <v>556</v>
      </c>
      <c r="I538" s="696" t="s">
        <v>660</v>
      </c>
      <c r="J538" s="696" t="s">
        <v>1931</v>
      </c>
      <c r="K538" s="696" t="s">
        <v>1932</v>
      </c>
      <c r="L538" s="699">
        <v>0</v>
      </c>
      <c r="M538" s="699">
        <v>0</v>
      </c>
      <c r="N538" s="696">
        <v>8</v>
      </c>
      <c r="O538" s="700">
        <v>4.5</v>
      </c>
      <c r="P538" s="699">
        <v>0</v>
      </c>
      <c r="Q538" s="701"/>
      <c r="R538" s="696">
        <v>4</v>
      </c>
      <c r="S538" s="701">
        <v>0.5</v>
      </c>
      <c r="T538" s="700">
        <v>2</v>
      </c>
      <c r="U538" s="702">
        <v>0.44444444444444442</v>
      </c>
    </row>
    <row r="539" spans="1:21" ht="14.4" customHeight="1" x14ac:dyDescent="0.3">
      <c r="A539" s="695">
        <v>11</v>
      </c>
      <c r="B539" s="696" t="s">
        <v>555</v>
      </c>
      <c r="C539" s="696">
        <v>89301112</v>
      </c>
      <c r="D539" s="697" t="s">
        <v>3032</v>
      </c>
      <c r="E539" s="698" t="s">
        <v>1890</v>
      </c>
      <c r="F539" s="696" t="s">
        <v>1876</v>
      </c>
      <c r="G539" s="696" t="s">
        <v>1960</v>
      </c>
      <c r="H539" s="696" t="s">
        <v>843</v>
      </c>
      <c r="I539" s="696" t="s">
        <v>1982</v>
      </c>
      <c r="J539" s="696" t="s">
        <v>1983</v>
      </c>
      <c r="K539" s="696" t="s">
        <v>1984</v>
      </c>
      <c r="L539" s="699">
        <v>32.74</v>
      </c>
      <c r="M539" s="699">
        <v>130.96</v>
      </c>
      <c r="N539" s="696">
        <v>4</v>
      </c>
      <c r="O539" s="700">
        <v>4</v>
      </c>
      <c r="P539" s="699">
        <v>65.48</v>
      </c>
      <c r="Q539" s="701">
        <v>0.5</v>
      </c>
      <c r="R539" s="696">
        <v>2</v>
      </c>
      <c r="S539" s="701">
        <v>0.5</v>
      </c>
      <c r="T539" s="700">
        <v>2</v>
      </c>
      <c r="U539" s="702">
        <v>0.5</v>
      </c>
    </row>
    <row r="540" spans="1:21" ht="14.4" customHeight="1" x14ac:dyDescent="0.3">
      <c r="A540" s="695">
        <v>11</v>
      </c>
      <c r="B540" s="696" t="s">
        <v>555</v>
      </c>
      <c r="C540" s="696">
        <v>89301112</v>
      </c>
      <c r="D540" s="697" t="s">
        <v>3032</v>
      </c>
      <c r="E540" s="698" t="s">
        <v>1890</v>
      </c>
      <c r="F540" s="696" t="s">
        <v>1877</v>
      </c>
      <c r="G540" s="696" t="s">
        <v>2501</v>
      </c>
      <c r="H540" s="696" t="s">
        <v>556</v>
      </c>
      <c r="I540" s="696" t="s">
        <v>2502</v>
      </c>
      <c r="J540" s="696" t="s">
        <v>2503</v>
      </c>
      <c r="K540" s="696"/>
      <c r="L540" s="699">
        <v>405.5</v>
      </c>
      <c r="M540" s="699">
        <v>405.5</v>
      </c>
      <c r="N540" s="696">
        <v>1</v>
      </c>
      <c r="O540" s="700">
        <v>1</v>
      </c>
      <c r="P540" s="699"/>
      <c r="Q540" s="701">
        <v>0</v>
      </c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11</v>
      </c>
      <c r="B541" s="696" t="s">
        <v>555</v>
      </c>
      <c r="C541" s="696">
        <v>89301112</v>
      </c>
      <c r="D541" s="697" t="s">
        <v>3032</v>
      </c>
      <c r="E541" s="698" t="s">
        <v>1890</v>
      </c>
      <c r="F541" s="696" t="s">
        <v>1877</v>
      </c>
      <c r="G541" s="696" t="s">
        <v>2092</v>
      </c>
      <c r="H541" s="696" t="s">
        <v>556</v>
      </c>
      <c r="I541" s="696" t="s">
        <v>2197</v>
      </c>
      <c r="J541" s="696" t="s">
        <v>2198</v>
      </c>
      <c r="K541" s="696"/>
      <c r="L541" s="699">
        <v>0</v>
      </c>
      <c r="M541" s="699">
        <v>0</v>
      </c>
      <c r="N541" s="696">
        <v>1</v>
      </c>
      <c r="O541" s="700">
        <v>1</v>
      </c>
      <c r="P541" s="699"/>
      <c r="Q541" s="701"/>
      <c r="R541" s="696"/>
      <c r="S541" s="701">
        <v>0</v>
      </c>
      <c r="T541" s="700"/>
      <c r="U541" s="702">
        <v>0</v>
      </c>
    </row>
    <row r="542" spans="1:21" ht="14.4" customHeight="1" x14ac:dyDescent="0.3">
      <c r="A542" s="695">
        <v>11</v>
      </c>
      <c r="B542" s="696" t="s">
        <v>555</v>
      </c>
      <c r="C542" s="696">
        <v>89301112</v>
      </c>
      <c r="D542" s="697" t="s">
        <v>3032</v>
      </c>
      <c r="E542" s="698" t="s">
        <v>1890</v>
      </c>
      <c r="F542" s="696" t="s">
        <v>1877</v>
      </c>
      <c r="G542" s="696" t="s">
        <v>2092</v>
      </c>
      <c r="H542" s="696" t="s">
        <v>556</v>
      </c>
      <c r="I542" s="696" t="s">
        <v>2093</v>
      </c>
      <c r="J542" s="696" t="s">
        <v>2094</v>
      </c>
      <c r="K542" s="696" t="s">
        <v>2095</v>
      </c>
      <c r="L542" s="699">
        <v>0</v>
      </c>
      <c r="M542" s="699">
        <v>0</v>
      </c>
      <c r="N542" s="696">
        <v>3</v>
      </c>
      <c r="O542" s="700">
        <v>3</v>
      </c>
      <c r="P542" s="699"/>
      <c r="Q542" s="701"/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11</v>
      </c>
      <c r="B543" s="696" t="s">
        <v>555</v>
      </c>
      <c r="C543" s="696">
        <v>89301112</v>
      </c>
      <c r="D543" s="697" t="s">
        <v>3032</v>
      </c>
      <c r="E543" s="698" t="s">
        <v>1890</v>
      </c>
      <c r="F543" s="696" t="s">
        <v>1877</v>
      </c>
      <c r="G543" s="696" t="s">
        <v>2092</v>
      </c>
      <c r="H543" s="696" t="s">
        <v>556</v>
      </c>
      <c r="I543" s="696" t="s">
        <v>2504</v>
      </c>
      <c r="J543" s="696" t="s">
        <v>2505</v>
      </c>
      <c r="K543" s="696" t="s">
        <v>2506</v>
      </c>
      <c r="L543" s="699">
        <v>707.12</v>
      </c>
      <c r="M543" s="699">
        <v>707.12</v>
      </c>
      <c r="N543" s="696">
        <v>1</v>
      </c>
      <c r="O543" s="700">
        <v>1</v>
      </c>
      <c r="P543" s="699"/>
      <c r="Q543" s="701">
        <v>0</v>
      </c>
      <c r="R543" s="696"/>
      <c r="S543" s="701">
        <v>0</v>
      </c>
      <c r="T543" s="700"/>
      <c r="U543" s="702">
        <v>0</v>
      </c>
    </row>
    <row r="544" spans="1:21" ht="14.4" customHeight="1" x14ac:dyDescent="0.3">
      <c r="A544" s="695">
        <v>11</v>
      </c>
      <c r="B544" s="696" t="s">
        <v>555</v>
      </c>
      <c r="C544" s="696">
        <v>89301112</v>
      </c>
      <c r="D544" s="697" t="s">
        <v>3032</v>
      </c>
      <c r="E544" s="698" t="s">
        <v>1890</v>
      </c>
      <c r="F544" s="696" t="s">
        <v>1877</v>
      </c>
      <c r="G544" s="696" t="s">
        <v>2092</v>
      </c>
      <c r="H544" s="696" t="s">
        <v>556</v>
      </c>
      <c r="I544" s="696" t="s">
        <v>2507</v>
      </c>
      <c r="J544" s="696" t="s">
        <v>2508</v>
      </c>
      <c r="K544" s="696" t="s">
        <v>2509</v>
      </c>
      <c r="L544" s="699">
        <v>0</v>
      </c>
      <c r="M544" s="699">
        <v>0</v>
      </c>
      <c r="N544" s="696">
        <v>1</v>
      </c>
      <c r="O544" s="700">
        <v>1</v>
      </c>
      <c r="P544" s="699"/>
      <c r="Q544" s="701"/>
      <c r="R544" s="696"/>
      <c r="S544" s="701">
        <v>0</v>
      </c>
      <c r="T544" s="700"/>
      <c r="U544" s="702">
        <v>0</v>
      </c>
    </row>
    <row r="545" spans="1:21" ht="14.4" customHeight="1" x14ac:dyDescent="0.3">
      <c r="A545" s="695">
        <v>11</v>
      </c>
      <c r="B545" s="696" t="s">
        <v>555</v>
      </c>
      <c r="C545" s="696">
        <v>89301112</v>
      </c>
      <c r="D545" s="697" t="s">
        <v>3032</v>
      </c>
      <c r="E545" s="698" t="s">
        <v>1890</v>
      </c>
      <c r="F545" s="696" t="s">
        <v>1877</v>
      </c>
      <c r="G545" s="696" t="s">
        <v>2092</v>
      </c>
      <c r="H545" s="696" t="s">
        <v>556</v>
      </c>
      <c r="I545" s="696" t="s">
        <v>2202</v>
      </c>
      <c r="J545" s="696" t="s">
        <v>2203</v>
      </c>
      <c r="K545" s="696" t="s">
        <v>2204</v>
      </c>
      <c r="L545" s="699">
        <v>0</v>
      </c>
      <c r="M545" s="699">
        <v>0</v>
      </c>
      <c r="N545" s="696">
        <v>1</v>
      </c>
      <c r="O545" s="700">
        <v>1</v>
      </c>
      <c r="P545" s="699"/>
      <c r="Q545" s="701"/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11</v>
      </c>
      <c r="B546" s="696" t="s">
        <v>555</v>
      </c>
      <c r="C546" s="696">
        <v>89301112</v>
      </c>
      <c r="D546" s="697" t="s">
        <v>3032</v>
      </c>
      <c r="E546" s="698" t="s">
        <v>1890</v>
      </c>
      <c r="F546" s="696" t="s">
        <v>1877</v>
      </c>
      <c r="G546" s="696" t="s">
        <v>2096</v>
      </c>
      <c r="H546" s="696" t="s">
        <v>556</v>
      </c>
      <c r="I546" s="696" t="s">
        <v>2510</v>
      </c>
      <c r="J546" s="696" t="s">
        <v>2511</v>
      </c>
      <c r="K546" s="696" t="s">
        <v>2512</v>
      </c>
      <c r="L546" s="699">
        <v>1600</v>
      </c>
      <c r="M546" s="699">
        <v>1600</v>
      </c>
      <c r="N546" s="696">
        <v>1</v>
      </c>
      <c r="O546" s="700">
        <v>1</v>
      </c>
      <c r="P546" s="699">
        <v>1600</v>
      </c>
      <c r="Q546" s="701">
        <v>1</v>
      </c>
      <c r="R546" s="696">
        <v>1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11</v>
      </c>
      <c r="B547" s="696" t="s">
        <v>555</v>
      </c>
      <c r="C547" s="696">
        <v>89301112</v>
      </c>
      <c r="D547" s="697" t="s">
        <v>3032</v>
      </c>
      <c r="E547" s="698" t="s">
        <v>1890</v>
      </c>
      <c r="F547" s="696" t="s">
        <v>1877</v>
      </c>
      <c r="G547" s="696" t="s">
        <v>2096</v>
      </c>
      <c r="H547" s="696" t="s">
        <v>556</v>
      </c>
      <c r="I547" s="696" t="s">
        <v>2513</v>
      </c>
      <c r="J547" s="696" t="s">
        <v>2098</v>
      </c>
      <c r="K547" s="696" t="s">
        <v>2514</v>
      </c>
      <c r="L547" s="699">
        <v>934.8</v>
      </c>
      <c r="M547" s="699">
        <v>934.8</v>
      </c>
      <c r="N547" s="696">
        <v>1</v>
      </c>
      <c r="O547" s="700">
        <v>1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11</v>
      </c>
      <c r="B548" s="696" t="s">
        <v>555</v>
      </c>
      <c r="C548" s="696">
        <v>89301112</v>
      </c>
      <c r="D548" s="697" t="s">
        <v>3032</v>
      </c>
      <c r="E548" s="698" t="s">
        <v>1890</v>
      </c>
      <c r="F548" s="696" t="s">
        <v>1877</v>
      </c>
      <c r="G548" s="696" t="s">
        <v>2096</v>
      </c>
      <c r="H548" s="696" t="s">
        <v>556</v>
      </c>
      <c r="I548" s="696" t="s">
        <v>2100</v>
      </c>
      <c r="J548" s="696" t="s">
        <v>2101</v>
      </c>
      <c r="K548" s="696" t="s">
        <v>2102</v>
      </c>
      <c r="L548" s="699">
        <v>35.75</v>
      </c>
      <c r="M548" s="699">
        <v>286</v>
      </c>
      <c r="N548" s="696">
        <v>8</v>
      </c>
      <c r="O548" s="700">
        <v>6</v>
      </c>
      <c r="P548" s="699">
        <v>286</v>
      </c>
      <c r="Q548" s="701">
        <v>1</v>
      </c>
      <c r="R548" s="696">
        <v>8</v>
      </c>
      <c r="S548" s="701">
        <v>1</v>
      </c>
      <c r="T548" s="700">
        <v>6</v>
      </c>
      <c r="U548" s="702">
        <v>1</v>
      </c>
    </row>
    <row r="549" spans="1:21" ht="14.4" customHeight="1" x14ac:dyDescent="0.3">
      <c r="A549" s="695">
        <v>11</v>
      </c>
      <c r="B549" s="696" t="s">
        <v>555</v>
      </c>
      <c r="C549" s="696">
        <v>89301112</v>
      </c>
      <c r="D549" s="697" t="s">
        <v>3032</v>
      </c>
      <c r="E549" s="698" t="s">
        <v>1890</v>
      </c>
      <c r="F549" s="696" t="s">
        <v>1877</v>
      </c>
      <c r="G549" s="696" t="s">
        <v>2096</v>
      </c>
      <c r="H549" s="696" t="s">
        <v>556</v>
      </c>
      <c r="I549" s="696" t="s">
        <v>2515</v>
      </c>
      <c r="J549" s="696" t="s">
        <v>2516</v>
      </c>
      <c r="K549" s="696" t="s">
        <v>2517</v>
      </c>
      <c r="L549" s="699">
        <v>553</v>
      </c>
      <c r="M549" s="699">
        <v>1106</v>
      </c>
      <c r="N549" s="696">
        <v>2</v>
      </c>
      <c r="O549" s="700">
        <v>1</v>
      </c>
      <c r="P549" s="699">
        <v>1106</v>
      </c>
      <c r="Q549" s="701">
        <v>1</v>
      </c>
      <c r="R549" s="696">
        <v>2</v>
      </c>
      <c r="S549" s="701">
        <v>1</v>
      </c>
      <c r="T549" s="700">
        <v>1</v>
      </c>
      <c r="U549" s="702">
        <v>1</v>
      </c>
    </row>
    <row r="550" spans="1:21" ht="14.4" customHeight="1" x14ac:dyDescent="0.3">
      <c r="A550" s="695">
        <v>11</v>
      </c>
      <c r="B550" s="696" t="s">
        <v>555</v>
      </c>
      <c r="C550" s="696">
        <v>89301112</v>
      </c>
      <c r="D550" s="697" t="s">
        <v>3032</v>
      </c>
      <c r="E550" s="698" t="s">
        <v>1890</v>
      </c>
      <c r="F550" s="696" t="s">
        <v>1877</v>
      </c>
      <c r="G550" s="696" t="s">
        <v>2096</v>
      </c>
      <c r="H550" s="696" t="s">
        <v>556</v>
      </c>
      <c r="I550" s="696" t="s">
        <v>2518</v>
      </c>
      <c r="J550" s="696" t="s">
        <v>2519</v>
      </c>
      <c r="K550" s="696" t="s">
        <v>2520</v>
      </c>
      <c r="L550" s="699">
        <v>905.37</v>
      </c>
      <c r="M550" s="699">
        <v>905.37</v>
      </c>
      <c r="N550" s="696">
        <v>1</v>
      </c>
      <c r="O550" s="700">
        <v>1</v>
      </c>
      <c r="P550" s="699"/>
      <c r="Q550" s="701">
        <v>0</v>
      </c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11</v>
      </c>
      <c r="B551" s="696" t="s">
        <v>555</v>
      </c>
      <c r="C551" s="696">
        <v>89301112</v>
      </c>
      <c r="D551" s="697" t="s">
        <v>3032</v>
      </c>
      <c r="E551" s="698" t="s">
        <v>1890</v>
      </c>
      <c r="F551" s="696" t="s">
        <v>1877</v>
      </c>
      <c r="G551" s="696" t="s">
        <v>1933</v>
      </c>
      <c r="H551" s="696" t="s">
        <v>556</v>
      </c>
      <c r="I551" s="696" t="s">
        <v>2521</v>
      </c>
      <c r="J551" s="696" t="s">
        <v>2522</v>
      </c>
      <c r="K551" s="696" t="s">
        <v>2523</v>
      </c>
      <c r="L551" s="699">
        <v>1300</v>
      </c>
      <c r="M551" s="699">
        <v>1300</v>
      </c>
      <c r="N551" s="696">
        <v>1</v>
      </c>
      <c r="O551" s="700">
        <v>1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11</v>
      </c>
      <c r="B552" s="696" t="s">
        <v>555</v>
      </c>
      <c r="C552" s="696">
        <v>89301112</v>
      </c>
      <c r="D552" s="697" t="s">
        <v>3032</v>
      </c>
      <c r="E552" s="698" t="s">
        <v>1890</v>
      </c>
      <c r="F552" s="696" t="s">
        <v>1877</v>
      </c>
      <c r="G552" s="696" t="s">
        <v>1933</v>
      </c>
      <c r="H552" s="696" t="s">
        <v>556</v>
      </c>
      <c r="I552" s="696" t="s">
        <v>1987</v>
      </c>
      <c r="J552" s="696" t="s">
        <v>1988</v>
      </c>
      <c r="K552" s="696" t="s">
        <v>1989</v>
      </c>
      <c r="L552" s="699">
        <v>1110</v>
      </c>
      <c r="M552" s="699">
        <v>1110</v>
      </c>
      <c r="N552" s="696">
        <v>1</v>
      </c>
      <c r="O552" s="700">
        <v>1</v>
      </c>
      <c r="P552" s="699">
        <v>1110</v>
      </c>
      <c r="Q552" s="701">
        <v>1</v>
      </c>
      <c r="R552" s="696">
        <v>1</v>
      </c>
      <c r="S552" s="701">
        <v>1</v>
      </c>
      <c r="T552" s="700">
        <v>1</v>
      </c>
      <c r="U552" s="702">
        <v>1</v>
      </c>
    </row>
    <row r="553" spans="1:21" ht="14.4" customHeight="1" x14ac:dyDescent="0.3">
      <c r="A553" s="695">
        <v>11</v>
      </c>
      <c r="B553" s="696" t="s">
        <v>555</v>
      </c>
      <c r="C553" s="696">
        <v>89301112</v>
      </c>
      <c r="D553" s="697" t="s">
        <v>3032</v>
      </c>
      <c r="E553" s="698" t="s">
        <v>1890</v>
      </c>
      <c r="F553" s="696" t="s">
        <v>1877</v>
      </c>
      <c r="G553" s="696" t="s">
        <v>1933</v>
      </c>
      <c r="H553" s="696" t="s">
        <v>556</v>
      </c>
      <c r="I553" s="696" t="s">
        <v>2205</v>
      </c>
      <c r="J553" s="696" t="s">
        <v>2206</v>
      </c>
      <c r="K553" s="696" t="s">
        <v>2207</v>
      </c>
      <c r="L553" s="699">
        <v>1150</v>
      </c>
      <c r="M553" s="699">
        <v>1150</v>
      </c>
      <c r="N553" s="696">
        <v>1</v>
      </c>
      <c r="O553" s="700">
        <v>1</v>
      </c>
      <c r="P553" s="699">
        <v>1150</v>
      </c>
      <c r="Q553" s="701">
        <v>1</v>
      </c>
      <c r="R553" s="696">
        <v>1</v>
      </c>
      <c r="S553" s="701">
        <v>1</v>
      </c>
      <c r="T553" s="700">
        <v>1</v>
      </c>
      <c r="U553" s="702">
        <v>1</v>
      </c>
    </row>
    <row r="554" spans="1:21" ht="14.4" customHeight="1" x14ac:dyDescent="0.3">
      <c r="A554" s="695">
        <v>11</v>
      </c>
      <c r="B554" s="696" t="s">
        <v>555</v>
      </c>
      <c r="C554" s="696">
        <v>89301112</v>
      </c>
      <c r="D554" s="697" t="s">
        <v>3032</v>
      </c>
      <c r="E554" s="698" t="s">
        <v>1890</v>
      </c>
      <c r="F554" s="696" t="s">
        <v>1877</v>
      </c>
      <c r="G554" s="696" t="s">
        <v>1933</v>
      </c>
      <c r="H554" s="696" t="s">
        <v>556</v>
      </c>
      <c r="I554" s="696" t="s">
        <v>1934</v>
      </c>
      <c r="J554" s="696" t="s">
        <v>1935</v>
      </c>
      <c r="K554" s="696" t="s">
        <v>1936</v>
      </c>
      <c r="L554" s="699">
        <v>200</v>
      </c>
      <c r="M554" s="699">
        <v>400</v>
      </c>
      <c r="N554" s="696">
        <v>2</v>
      </c>
      <c r="O554" s="700">
        <v>1</v>
      </c>
      <c r="P554" s="699">
        <v>400</v>
      </c>
      <c r="Q554" s="701">
        <v>1</v>
      </c>
      <c r="R554" s="696">
        <v>2</v>
      </c>
      <c r="S554" s="701">
        <v>1</v>
      </c>
      <c r="T554" s="700">
        <v>1</v>
      </c>
      <c r="U554" s="702">
        <v>1</v>
      </c>
    </row>
    <row r="555" spans="1:21" ht="14.4" customHeight="1" x14ac:dyDescent="0.3">
      <c r="A555" s="695">
        <v>11</v>
      </c>
      <c r="B555" s="696" t="s">
        <v>555</v>
      </c>
      <c r="C555" s="696">
        <v>89301112</v>
      </c>
      <c r="D555" s="697" t="s">
        <v>3032</v>
      </c>
      <c r="E555" s="698" t="s">
        <v>1890</v>
      </c>
      <c r="F555" s="696" t="s">
        <v>1877</v>
      </c>
      <c r="G555" s="696" t="s">
        <v>1933</v>
      </c>
      <c r="H555" s="696" t="s">
        <v>556</v>
      </c>
      <c r="I555" s="696" t="s">
        <v>2524</v>
      </c>
      <c r="J555" s="696" t="s">
        <v>2525</v>
      </c>
      <c r="K555" s="696" t="s">
        <v>2526</v>
      </c>
      <c r="L555" s="699">
        <v>188.02</v>
      </c>
      <c r="M555" s="699">
        <v>188.02</v>
      </c>
      <c r="N555" s="696">
        <v>1</v>
      </c>
      <c r="O555" s="700">
        <v>1</v>
      </c>
      <c r="P555" s="699"/>
      <c r="Q555" s="701">
        <v>0</v>
      </c>
      <c r="R555" s="696"/>
      <c r="S555" s="701">
        <v>0</v>
      </c>
      <c r="T555" s="700"/>
      <c r="U555" s="702">
        <v>0</v>
      </c>
    </row>
    <row r="556" spans="1:21" ht="14.4" customHeight="1" x14ac:dyDescent="0.3">
      <c r="A556" s="695">
        <v>11</v>
      </c>
      <c r="B556" s="696" t="s">
        <v>555</v>
      </c>
      <c r="C556" s="696">
        <v>89301112</v>
      </c>
      <c r="D556" s="697" t="s">
        <v>3032</v>
      </c>
      <c r="E556" s="698" t="s">
        <v>1890</v>
      </c>
      <c r="F556" s="696" t="s">
        <v>1877</v>
      </c>
      <c r="G556" s="696" t="s">
        <v>1933</v>
      </c>
      <c r="H556" s="696" t="s">
        <v>556</v>
      </c>
      <c r="I556" s="696" t="s">
        <v>1937</v>
      </c>
      <c r="J556" s="696" t="s">
        <v>1938</v>
      </c>
      <c r="K556" s="696" t="s">
        <v>1939</v>
      </c>
      <c r="L556" s="699">
        <v>278.75</v>
      </c>
      <c r="M556" s="699">
        <v>5017.5</v>
      </c>
      <c r="N556" s="696">
        <v>18</v>
      </c>
      <c r="O556" s="700">
        <v>9</v>
      </c>
      <c r="P556" s="699">
        <v>3902.5</v>
      </c>
      <c r="Q556" s="701">
        <v>0.77777777777777779</v>
      </c>
      <c r="R556" s="696">
        <v>14</v>
      </c>
      <c r="S556" s="701">
        <v>0.77777777777777779</v>
      </c>
      <c r="T556" s="700">
        <v>7</v>
      </c>
      <c r="U556" s="702">
        <v>0.77777777777777779</v>
      </c>
    </row>
    <row r="557" spans="1:21" ht="14.4" customHeight="1" x14ac:dyDescent="0.3">
      <c r="A557" s="695">
        <v>11</v>
      </c>
      <c r="B557" s="696" t="s">
        <v>555</v>
      </c>
      <c r="C557" s="696">
        <v>89301112</v>
      </c>
      <c r="D557" s="697" t="s">
        <v>3032</v>
      </c>
      <c r="E557" s="698" t="s">
        <v>1890</v>
      </c>
      <c r="F557" s="696" t="s">
        <v>1877</v>
      </c>
      <c r="G557" s="696" t="s">
        <v>1933</v>
      </c>
      <c r="H557" s="696" t="s">
        <v>556</v>
      </c>
      <c r="I557" s="696" t="s">
        <v>1993</v>
      </c>
      <c r="J557" s="696" t="s">
        <v>1994</v>
      </c>
      <c r="K557" s="696" t="s">
        <v>1995</v>
      </c>
      <c r="L557" s="699">
        <v>2400</v>
      </c>
      <c r="M557" s="699">
        <v>2400</v>
      </c>
      <c r="N557" s="696">
        <v>1</v>
      </c>
      <c r="O557" s="700">
        <v>1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11</v>
      </c>
      <c r="B558" s="696" t="s">
        <v>555</v>
      </c>
      <c r="C558" s="696">
        <v>89301112</v>
      </c>
      <c r="D558" s="697" t="s">
        <v>3032</v>
      </c>
      <c r="E558" s="698" t="s">
        <v>1890</v>
      </c>
      <c r="F558" s="696" t="s">
        <v>1877</v>
      </c>
      <c r="G558" s="696" t="s">
        <v>1933</v>
      </c>
      <c r="H558" s="696" t="s">
        <v>556</v>
      </c>
      <c r="I558" s="696" t="s">
        <v>2527</v>
      </c>
      <c r="J558" s="696" t="s">
        <v>2528</v>
      </c>
      <c r="K558" s="696" t="s">
        <v>2529</v>
      </c>
      <c r="L558" s="699">
        <v>1200</v>
      </c>
      <c r="M558" s="699">
        <v>1200</v>
      </c>
      <c r="N558" s="696">
        <v>1</v>
      </c>
      <c r="O558" s="700">
        <v>1</v>
      </c>
      <c r="P558" s="699">
        <v>1200</v>
      </c>
      <c r="Q558" s="701">
        <v>1</v>
      </c>
      <c r="R558" s="696">
        <v>1</v>
      </c>
      <c r="S558" s="701">
        <v>1</v>
      </c>
      <c r="T558" s="700">
        <v>1</v>
      </c>
      <c r="U558" s="702">
        <v>1</v>
      </c>
    </row>
    <row r="559" spans="1:21" ht="14.4" customHeight="1" x14ac:dyDescent="0.3">
      <c r="A559" s="695">
        <v>11</v>
      </c>
      <c r="B559" s="696" t="s">
        <v>555</v>
      </c>
      <c r="C559" s="696">
        <v>89301112</v>
      </c>
      <c r="D559" s="697" t="s">
        <v>3032</v>
      </c>
      <c r="E559" s="698" t="s">
        <v>1890</v>
      </c>
      <c r="F559" s="696" t="s">
        <v>1877</v>
      </c>
      <c r="G559" s="696" t="s">
        <v>2103</v>
      </c>
      <c r="H559" s="696" t="s">
        <v>556</v>
      </c>
      <c r="I559" s="696" t="s">
        <v>2530</v>
      </c>
      <c r="J559" s="696" t="s">
        <v>2531</v>
      </c>
      <c r="K559" s="696" t="s">
        <v>2532</v>
      </c>
      <c r="L559" s="699">
        <v>3000</v>
      </c>
      <c r="M559" s="699">
        <v>6000</v>
      </c>
      <c r="N559" s="696">
        <v>2</v>
      </c>
      <c r="O559" s="700">
        <v>2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11</v>
      </c>
      <c r="B560" s="696" t="s">
        <v>555</v>
      </c>
      <c r="C560" s="696">
        <v>89301112</v>
      </c>
      <c r="D560" s="697" t="s">
        <v>3032</v>
      </c>
      <c r="E560" s="698" t="s">
        <v>1890</v>
      </c>
      <c r="F560" s="696" t="s">
        <v>1877</v>
      </c>
      <c r="G560" s="696" t="s">
        <v>2103</v>
      </c>
      <c r="H560" s="696" t="s">
        <v>556</v>
      </c>
      <c r="I560" s="696" t="s">
        <v>2104</v>
      </c>
      <c r="J560" s="696" t="s">
        <v>2105</v>
      </c>
      <c r="K560" s="696" t="s">
        <v>2106</v>
      </c>
      <c r="L560" s="699">
        <v>1659.44</v>
      </c>
      <c r="M560" s="699">
        <v>6637.76</v>
      </c>
      <c r="N560" s="696">
        <v>4</v>
      </c>
      <c r="O560" s="700">
        <v>4</v>
      </c>
      <c r="P560" s="699">
        <v>6637.76</v>
      </c>
      <c r="Q560" s="701">
        <v>1</v>
      </c>
      <c r="R560" s="696">
        <v>4</v>
      </c>
      <c r="S560" s="701">
        <v>1</v>
      </c>
      <c r="T560" s="700">
        <v>4</v>
      </c>
      <c r="U560" s="702">
        <v>1</v>
      </c>
    </row>
    <row r="561" spans="1:21" ht="14.4" customHeight="1" x14ac:dyDescent="0.3">
      <c r="A561" s="695">
        <v>11</v>
      </c>
      <c r="B561" s="696" t="s">
        <v>555</v>
      </c>
      <c r="C561" s="696">
        <v>89301112</v>
      </c>
      <c r="D561" s="697" t="s">
        <v>3032</v>
      </c>
      <c r="E561" s="698" t="s">
        <v>1890</v>
      </c>
      <c r="F561" s="696" t="s">
        <v>1877</v>
      </c>
      <c r="G561" s="696" t="s">
        <v>2103</v>
      </c>
      <c r="H561" s="696" t="s">
        <v>556</v>
      </c>
      <c r="I561" s="696" t="s">
        <v>2533</v>
      </c>
      <c r="J561" s="696" t="s">
        <v>2534</v>
      </c>
      <c r="K561" s="696" t="s">
        <v>2535</v>
      </c>
      <c r="L561" s="699">
        <v>1270</v>
      </c>
      <c r="M561" s="699">
        <v>1270</v>
      </c>
      <c r="N561" s="696">
        <v>1</v>
      </c>
      <c r="O561" s="700">
        <v>1</v>
      </c>
      <c r="P561" s="699"/>
      <c r="Q561" s="701">
        <v>0</v>
      </c>
      <c r="R561" s="696"/>
      <c r="S561" s="701">
        <v>0</v>
      </c>
      <c r="T561" s="700"/>
      <c r="U561" s="702">
        <v>0</v>
      </c>
    </row>
    <row r="562" spans="1:21" ht="14.4" customHeight="1" x14ac:dyDescent="0.3">
      <c r="A562" s="695">
        <v>11</v>
      </c>
      <c r="B562" s="696" t="s">
        <v>555</v>
      </c>
      <c r="C562" s="696">
        <v>89301112</v>
      </c>
      <c r="D562" s="697" t="s">
        <v>3032</v>
      </c>
      <c r="E562" s="698" t="s">
        <v>1890</v>
      </c>
      <c r="F562" s="696" t="s">
        <v>1877</v>
      </c>
      <c r="G562" s="696" t="s">
        <v>1940</v>
      </c>
      <c r="H562" s="696" t="s">
        <v>556</v>
      </c>
      <c r="I562" s="696" t="s">
        <v>2536</v>
      </c>
      <c r="J562" s="696" t="s">
        <v>2537</v>
      </c>
      <c r="K562" s="696" t="s">
        <v>2538</v>
      </c>
      <c r="L562" s="699">
        <v>1575</v>
      </c>
      <c r="M562" s="699">
        <v>1575</v>
      </c>
      <c r="N562" s="696">
        <v>1</v>
      </c>
      <c r="O562" s="700">
        <v>1</v>
      </c>
      <c r="P562" s="699">
        <v>1575</v>
      </c>
      <c r="Q562" s="701">
        <v>1</v>
      </c>
      <c r="R562" s="696">
        <v>1</v>
      </c>
      <c r="S562" s="701">
        <v>1</v>
      </c>
      <c r="T562" s="700">
        <v>1</v>
      </c>
      <c r="U562" s="702">
        <v>1</v>
      </c>
    </row>
    <row r="563" spans="1:21" ht="14.4" customHeight="1" x14ac:dyDescent="0.3">
      <c r="A563" s="695">
        <v>11</v>
      </c>
      <c r="B563" s="696" t="s">
        <v>555</v>
      </c>
      <c r="C563" s="696">
        <v>89301112</v>
      </c>
      <c r="D563" s="697" t="s">
        <v>3032</v>
      </c>
      <c r="E563" s="698" t="s">
        <v>1890</v>
      </c>
      <c r="F563" s="696" t="s">
        <v>1877</v>
      </c>
      <c r="G563" s="696" t="s">
        <v>1940</v>
      </c>
      <c r="H563" s="696" t="s">
        <v>556</v>
      </c>
      <c r="I563" s="696" t="s">
        <v>1964</v>
      </c>
      <c r="J563" s="696" t="s">
        <v>1965</v>
      </c>
      <c r="K563" s="696" t="s">
        <v>1966</v>
      </c>
      <c r="L563" s="699">
        <v>350</v>
      </c>
      <c r="M563" s="699">
        <v>1400</v>
      </c>
      <c r="N563" s="696">
        <v>4</v>
      </c>
      <c r="O563" s="700">
        <v>4</v>
      </c>
      <c r="P563" s="699">
        <v>1400</v>
      </c>
      <c r="Q563" s="701">
        <v>1</v>
      </c>
      <c r="R563" s="696">
        <v>4</v>
      </c>
      <c r="S563" s="701">
        <v>1</v>
      </c>
      <c r="T563" s="700">
        <v>4</v>
      </c>
      <c r="U563" s="702">
        <v>1</v>
      </c>
    </row>
    <row r="564" spans="1:21" ht="14.4" customHeight="1" x14ac:dyDescent="0.3">
      <c r="A564" s="695">
        <v>11</v>
      </c>
      <c r="B564" s="696" t="s">
        <v>555</v>
      </c>
      <c r="C564" s="696">
        <v>89301112</v>
      </c>
      <c r="D564" s="697" t="s">
        <v>3032</v>
      </c>
      <c r="E564" s="698" t="s">
        <v>1890</v>
      </c>
      <c r="F564" s="696" t="s">
        <v>1877</v>
      </c>
      <c r="G564" s="696" t="s">
        <v>1940</v>
      </c>
      <c r="H564" s="696" t="s">
        <v>556</v>
      </c>
      <c r="I564" s="696" t="s">
        <v>2539</v>
      </c>
      <c r="J564" s="696" t="s">
        <v>2540</v>
      </c>
      <c r="K564" s="696" t="s">
        <v>2541</v>
      </c>
      <c r="L564" s="699">
        <v>350</v>
      </c>
      <c r="M564" s="699">
        <v>350</v>
      </c>
      <c r="N564" s="696">
        <v>1</v>
      </c>
      <c r="O564" s="700">
        <v>1</v>
      </c>
      <c r="P564" s="699"/>
      <c r="Q564" s="701">
        <v>0</v>
      </c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11</v>
      </c>
      <c r="B565" s="696" t="s">
        <v>555</v>
      </c>
      <c r="C565" s="696">
        <v>89301112</v>
      </c>
      <c r="D565" s="697" t="s">
        <v>3032</v>
      </c>
      <c r="E565" s="698" t="s">
        <v>1890</v>
      </c>
      <c r="F565" s="696" t="s">
        <v>1877</v>
      </c>
      <c r="G565" s="696" t="s">
        <v>1940</v>
      </c>
      <c r="H565" s="696" t="s">
        <v>556</v>
      </c>
      <c r="I565" s="696" t="s">
        <v>2214</v>
      </c>
      <c r="J565" s="696" t="s">
        <v>2215</v>
      </c>
      <c r="K565" s="696" t="s">
        <v>2216</v>
      </c>
      <c r="L565" s="699">
        <v>1600</v>
      </c>
      <c r="M565" s="699">
        <v>3200</v>
      </c>
      <c r="N565" s="696">
        <v>2</v>
      </c>
      <c r="O565" s="700">
        <v>1</v>
      </c>
      <c r="P565" s="699"/>
      <c r="Q565" s="701">
        <v>0</v>
      </c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11</v>
      </c>
      <c r="B566" s="696" t="s">
        <v>555</v>
      </c>
      <c r="C566" s="696">
        <v>89301112</v>
      </c>
      <c r="D566" s="697" t="s">
        <v>3032</v>
      </c>
      <c r="E566" s="698" t="s">
        <v>1890</v>
      </c>
      <c r="F566" s="696" t="s">
        <v>1877</v>
      </c>
      <c r="G566" s="696" t="s">
        <v>1940</v>
      </c>
      <c r="H566" s="696" t="s">
        <v>556</v>
      </c>
      <c r="I566" s="696" t="s">
        <v>2542</v>
      </c>
      <c r="J566" s="696" t="s">
        <v>2543</v>
      </c>
      <c r="K566" s="696" t="s">
        <v>2544</v>
      </c>
      <c r="L566" s="699">
        <v>2202.1999999999998</v>
      </c>
      <c r="M566" s="699">
        <v>2202.1999999999998</v>
      </c>
      <c r="N566" s="696">
        <v>1</v>
      </c>
      <c r="O566" s="700">
        <v>1</v>
      </c>
      <c r="P566" s="699">
        <v>2202.1999999999998</v>
      </c>
      <c r="Q566" s="701">
        <v>1</v>
      </c>
      <c r="R566" s="696">
        <v>1</v>
      </c>
      <c r="S566" s="701">
        <v>1</v>
      </c>
      <c r="T566" s="700">
        <v>1</v>
      </c>
      <c r="U566" s="702">
        <v>1</v>
      </c>
    </row>
    <row r="567" spans="1:21" ht="14.4" customHeight="1" x14ac:dyDescent="0.3">
      <c r="A567" s="695">
        <v>11</v>
      </c>
      <c r="B567" s="696" t="s">
        <v>555</v>
      </c>
      <c r="C567" s="696">
        <v>89301112</v>
      </c>
      <c r="D567" s="697" t="s">
        <v>3032</v>
      </c>
      <c r="E567" s="698" t="s">
        <v>1890</v>
      </c>
      <c r="F567" s="696" t="s">
        <v>1877</v>
      </c>
      <c r="G567" s="696" t="s">
        <v>1940</v>
      </c>
      <c r="H567" s="696" t="s">
        <v>556</v>
      </c>
      <c r="I567" s="696" t="s">
        <v>2043</v>
      </c>
      <c r="J567" s="696" t="s">
        <v>2044</v>
      </c>
      <c r="K567" s="696" t="s">
        <v>2045</v>
      </c>
      <c r="L567" s="699">
        <v>58.5</v>
      </c>
      <c r="M567" s="699">
        <v>58.5</v>
      </c>
      <c r="N567" s="696">
        <v>1</v>
      </c>
      <c r="O567" s="700">
        <v>1</v>
      </c>
      <c r="P567" s="699">
        <v>58.5</v>
      </c>
      <c r="Q567" s="701">
        <v>1</v>
      </c>
      <c r="R567" s="696">
        <v>1</v>
      </c>
      <c r="S567" s="701">
        <v>1</v>
      </c>
      <c r="T567" s="700">
        <v>1</v>
      </c>
      <c r="U567" s="702">
        <v>1</v>
      </c>
    </row>
    <row r="568" spans="1:21" ht="14.4" customHeight="1" x14ac:dyDescent="0.3">
      <c r="A568" s="695">
        <v>11</v>
      </c>
      <c r="B568" s="696" t="s">
        <v>555</v>
      </c>
      <c r="C568" s="696">
        <v>89301112</v>
      </c>
      <c r="D568" s="697" t="s">
        <v>3032</v>
      </c>
      <c r="E568" s="698" t="s">
        <v>1890</v>
      </c>
      <c r="F568" s="696" t="s">
        <v>1877</v>
      </c>
      <c r="G568" s="696" t="s">
        <v>1940</v>
      </c>
      <c r="H568" s="696" t="s">
        <v>556</v>
      </c>
      <c r="I568" s="696" t="s">
        <v>2306</v>
      </c>
      <c r="J568" s="696" t="s">
        <v>2307</v>
      </c>
      <c r="K568" s="696" t="s">
        <v>2308</v>
      </c>
      <c r="L568" s="699">
        <v>180</v>
      </c>
      <c r="M568" s="699">
        <v>360</v>
      </c>
      <c r="N568" s="696">
        <v>2</v>
      </c>
      <c r="O568" s="700">
        <v>2</v>
      </c>
      <c r="P568" s="699">
        <v>360</v>
      </c>
      <c r="Q568" s="701">
        <v>1</v>
      </c>
      <c r="R568" s="696">
        <v>2</v>
      </c>
      <c r="S568" s="701">
        <v>1</v>
      </c>
      <c r="T568" s="700">
        <v>2</v>
      </c>
      <c r="U568" s="702">
        <v>1</v>
      </c>
    </row>
    <row r="569" spans="1:21" ht="14.4" customHeight="1" x14ac:dyDescent="0.3">
      <c r="A569" s="695">
        <v>11</v>
      </c>
      <c r="B569" s="696" t="s">
        <v>555</v>
      </c>
      <c r="C569" s="696">
        <v>89301112</v>
      </c>
      <c r="D569" s="697" t="s">
        <v>3032</v>
      </c>
      <c r="E569" s="698" t="s">
        <v>1890</v>
      </c>
      <c r="F569" s="696" t="s">
        <v>1877</v>
      </c>
      <c r="G569" s="696" t="s">
        <v>1940</v>
      </c>
      <c r="H569" s="696" t="s">
        <v>556</v>
      </c>
      <c r="I569" s="696" t="s">
        <v>2545</v>
      </c>
      <c r="J569" s="696" t="s">
        <v>2546</v>
      </c>
      <c r="K569" s="696" t="s">
        <v>2547</v>
      </c>
      <c r="L569" s="699">
        <v>300</v>
      </c>
      <c r="M569" s="699">
        <v>300</v>
      </c>
      <c r="N569" s="696">
        <v>1</v>
      </c>
      <c r="O569" s="700">
        <v>1</v>
      </c>
      <c r="P569" s="699"/>
      <c r="Q569" s="701">
        <v>0</v>
      </c>
      <c r="R569" s="696"/>
      <c r="S569" s="701">
        <v>0</v>
      </c>
      <c r="T569" s="700"/>
      <c r="U569" s="702">
        <v>0</v>
      </c>
    </row>
    <row r="570" spans="1:21" ht="14.4" customHeight="1" x14ac:dyDescent="0.3">
      <c r="A570" s="695">
        <v>11</v>
      </c>
      <c r="B570" s="696" t="s">
        <v>555</v>
      </c>
      <c r="C570" s="696">
        <v>89301112</v>
      </c>
      <c r="D570" s="697" t="s">
        <v>3032</v>
      </c>
      <c r="E570" s="698" t="s">
        <v>1890</v>
      </c>
      <c r="F570" s="696" t="s">
        <v>1877</v>
      </c>
      <c r="G570" s="696" t="s">
        <v>1940</v>
      </c>
      <c r="H570" s="696" t="s">
        <v>556</v>
      </c>
      <c r="I570" s="696" t="s">
        <v>2309</v>
      </c>
      <c r="J570" s="696" t="s">
        <v>2310</v>
      </c>
      <c r="K570" s="696" t="s">
        <v>2311</v>
      </c>
      <c r="L570" s="699">
        <v>100</v>
      </c>
      <c r="M570" s="699">
        <v>200</v>
      </c>
      <c r="N570" s="696">
        <v>2</v>
      </c>
      <c r="O570" s="700">
        <v>2</v>
      </c>
      <c r="P570" s="699">
        <v>100</v>
      </c>
      <c r="Q570" s="701">
        <v>0.5</v>
      </c>
      <c r="R570" s="696">
        <v>1</v>
      </c>
      <c r="S570" s="701">
        <v>0.5</v>
      </c>
      <c r="T570" s="700">
        <v>1</v>
      </c>
      <c r="U570" s="702">
        <v>0.5</v>
      </c>
    </row>
    <row r="571" spans="1:21" ht="14.4" customHeight="1" x14ac:dyDescent="0.3">
      <c r="A571" s="695">
        <v>11</v>
      </c>
      <c r="B571" s="696" t="s">
        <v>555</v>
      </c>
      <c r="C571" s="696">
        <v>89301112</v>
      </c>
      <c r="D571" s="697" t="s">
        <v>3032</v>
      </c>
      <c r="E571" s="698" t="s">
        <v>1890</v>
      </c>
      <c r="F571" s="696" t="s">
        <v>1877</v>
      </c>
      <c r="G571" s="696" t="s">
        <v>1940</v>
      </c>
      <c r="H571" s="696" t="s">
        <v>556</v>
      </c>
      <c r="I571" s="696" t="s">
        <v>2122</v>
      </c>
      <c r="J571" s="696" t="s">
        <v>2123</v>
      </c>
      <c r="K571" s="696"/>
      <c r="L571" s="699">
        <v>600</v>
      </c>
      <c r="M571" s="699">
        <v>600</v>
      </c>
      <c r="N571" s="696">
        <v>1</v>
      </c>
      <c r="O571" s="700">
        <v>1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11</v>
      </c>
      <c r="B572" s="696" t="s">
        <v>555</v>
      </c>
      <c r="C572" s="696">
        <v>89301112</v>
      </c>
      <c r="D572" s="697" t="s">
        <v>3032</v>
      </c>
      <c r="E572" s="698" t="s">
        <v>1890</v>
      </c>
      <c r="F572" s="696" t="s">
        <v>1877</v>
      </c>
      <c r="G572" s="696" t="s">
        <v>1940</v>
      </c>
      <c r="H572" s="696" t="s">
        <v>556</v>
      </c>
      <c r="I572" s="696" t="s">
        <v>2548</v>
      </c>
      <c r="J572" s="696" t="s">
        <v>2549</v>
      </c>
      <c r="K572" s="696"/>
      <c r="L572" s="699">
        <v>250</v>
      </c>
      <c r="M572" s="699">
        <v>250</v>
      </c>
      <c r="N572" s="696">
        <v>1</v>
      </c>
      <c r="O572" s="700">
        <v>1</v>
      </c>
      <c r="P572" s="699">
        <v>250</v>
      </c>
      <c r="Q572" s="701">
        <v>1</v>
      </c>
      <c r="R572" s="696">
        <v>1</v>
      </c>
      <c r="S572" s="701">
        <v>1</v>
      </c>
      <c r="T572" s="700">
        <v>1</v>
      </c>
      <c r="U572" s="702">
        <v>1</v>
      </c>
    </row>
    <row r="573" spans="1:21" ht="14.4" customHeight="1" x14ac:dyDescent="0.3">
      <c r="A573" s="695">
        <v>11</v>
      </c>
      <c r="B573" s="696" t="s">
        <v>555</v>
      </c>
      <c r="C573" s="696">
        <v>89301112</v>
      </c>
      <c r="D573" s="697" t="s">
        <v>3032</v>
      </c>
      <c r="E573" s="698" t="s">
        <v>1890</v>
      </c>
      <c r="F573" s="696" t="s">
        <v>1877</v>
      </c>
      <c r="G573" s="696" t="s">
        <v>1940</v>
      </c>
      <c r="H573" s="696" t="s">
        <v>556</v>
      </c>
      <c r="I573" s="696" t="s">
        <v>2550</v>
      </c>
      <c r="J573" s="696" t="s">
        <v>2551</v>
      </c>
      <c r="K573" s="696" t="s">
        <v>2552</v>
      </c>
      <c r="L573" s="699">
        <v>338.94</v>
      </c>
      <c r="M573" s="699">
        <v>338.94</v>
      </c>
      <c r="N573" s="696">
        <v>1</v>
      </c>
      <c r="O573" s="700">
        <v>1</v>
      </c>
      <c r="P573" s="699">
        <v>338.94</v>
      </c>
      <c r="Q573" s="701">
        <v>1</v>
      </c>
      <c r="R573" s="696">
        <v>1</v>
      </c>
      <c r="S573" s="701">
        <v>1</v>
      </c>
      <c r="T573" s="700">
        <v>1</v>
      </c>
      <c r="U573" s="702">
        <v>1</v>
      </c>
    </row>
    <row r="574" spans="1:21" ht="14.4" customHeight="1" x14ac:dyDescent="0.3">
      <c r="A574" s="695">
        <v>11</v>
      </c>
      <c r="B574" s="696" t="s">
        <v>555</v>
      </c>
      <c r="C574" s="696">
        <v>89301112</v>
      </c>
      <c r="D574" s="697" t="s">
        <v>3032</v>
      </c>
      <c r="E574" s="698" t="s">
        <v>1890</v>
      </c>
      <c r="F574" s="696" t="s">
        <v>1877</v>
      </c>
      <c r="G574" s="696" t="s">
        <v>1940</v>
      </c>
      <c r="H574" s="696" t="s">
        <v>556</v>
      </c>
      <c r="I574" s="696" t="s">
        <v>2553</v>
      </c>
      <c r="J574" s="696" t="s">
        <v>2554</v>
      </c>
      <c r="K574" s="696" t="s">
        <v>2555</v>
      </c>
      <c r="L574" s="699">
        <v>180</v>
      </c>
      <c r="M574" s="699">
        <v>360</v>
      </c>
      <c r="N574" s="696">
        <v>2</v>
      </c>
      <c r="O574" s="700">
        <v>2</v>
      </c>
      <c r="P574" s="699">
        <v>180</v>
      </c>
      <c r="Q574" s="701">
        <v>0.5</v>
      </c>
      <c r="R574" s="696">
        <v>1</v>
      </c>
      <c r="S574" s="701">
        <v>0.5</v>
      </c>
      <c r="T574" s="700">
        <v>1</v>
      </c>
      <c r="U574" s="702">
        <v>0.5</v>
      </c>
    </row>
    <row r="575" spans="1:21" ht="14.4" customHeight="1" x14ac:dyDescent="0.3">
      <c r="A575" s="695">
        <v>11</v>
      </c>
      <c r="B575" s="696" t="s">
        <v>555</v>
      </c>
      <c r="C575" s="696">
        <v>89301112</v>
      </c>
      <c r="D575" s="697" t="s">
        <v>3032</v>
      </c>
      <c r="E575" s="698" t="s">
        <v>1890</v>
      </c>
      <c r="F575" s="696" t="s">
        <v>1877</v>
      </c>
      <c r="G575" s="696" t="s">
        <v>1940</v>
      </c>
      <c r="H575" s="696" t="s">
        <v>556</v>
      </c>
      <c r="I575" s="696" t="s">
        <v>2217</v>
      </c>
      <c r="J575" s="696" t="s">
        <v>2125</v>
      </c>
      <c r="K575" s="696" t="s">
        <v>2218</v>
      </c>
      <c r="L575" s="699">
        <v>2200</v>
      </c>
      <c r="M575" s="699">
        <v>2200</v>
      </c>
      <c r="N575" s="696">
        <v>1</v>
      </c>
      <c r="O575" s="700">
        <v>1</v>
      </c>
      <c r="P575" s="699">
        <v>2200</v>
      </c>
      <c r="Q575" s="701">
        <v>1</v>
      </c>
      <c r="R575" s="696">
        <v>1</v>
      </c>
      <c r="S575" s="701">
        <v>1</v>
      </c>
      <c r="T575" s="700">
        <v>1</v>
      </c>
      <c r="U575" s="702">
        <v>1</v>
      </c>
    </row>
    <row r="576" spans="1:21" ht="14.4" customHeight="1" x14ac:dyDescent="0.3">
      <c r="A576" s="695">
        <v>11</v>
      </c>
      <c r="B576" s="696" t="s">
        <v>555</v>
      </c>
      <c r="C576" s="696">
        <v>89301112</v>
      </c>
      <c r="D576" s="697" t="s">
        <v>3032</v>
      </c>
      <c r="E576" s="698" t="s">
        <v>1890</v>
      </c>
      <c r="F576" s="696" t="s">
        <v>1877</v>
      </c>
      <c r="G576" s="696" t="s">
        <v>1940</v>
      </c>
      <c r="H576" s="696" t="s">
        <v>556</v>
      </c>
      <c r="I576" s="696" t="s">
        <v>2012</v>
      </c>
      <c r="J576" s="696" t="s">
        <v>2013</v>
      </c>
      <c r="K576" s="696" t="s">
        <v>2014</v>
      </c>
      <c r="L576" s="699">
        <v>249.37</v>
      </c>
      <c r="M576" s="699">
        <v>249.37</v>
      </c>
      <c r="N576" s="696">
        <v>1</v>
      </c>
      <c r="O576" s="700">
        <v>1</v>
      </c>
      <c r="P576" s="699">
        <v>249.37</v>
      </c>
      <c r="Q576" s="701">
        <v>1</v>
      </c>
      <c r="R576" s="696">
        <v>1</v>
      </c>
      <c r="S576" s="701">
        <v>1</v>
      </c>
      <c r="T576" s="700">
        <v>1</v>
      </c>
      <c r="U576" s="702">
        <v>1</v>
      </c>
    </row>
    <row r="577" spans="1:21" ht="14.4" customHeight="1" x14ac:dyDescent="0.3">
      <c r="A577" s="695">
        <v>11</v>
      </c>
      <c r="B577" s="696" t="s">
        <v>555</v>
      </c>
      <c r="C577" s="696">
        <v>89301112</v>
      </c>
      <c r="D577" s="697" t="s">
        <v>3032</v>
      </c>
      <c r="E577" s="698" t="s">
        <v>1890</v>
      </c>
      <c r="F577" s="696" t="s">
        <v>1877</v>
      </c>
      <c r="G577" s="696" t="s">
        <v>1940</v>
      </c>
      <c r="H577" s="696" t="s">
        <v>556</v>
      </c>
      <c r="I577" s="696" t="s">
        <v>2556</v>
      </c>
      <c r="J577" s="696" t="s">
        <v>2557</v>
      </c>
      <c r="K577" s="696" t="s">
        <v>2558</v>
      </c>
      <c r="L577" s="699">
        <v>250</v>
      </c>
      <c r="M577" s="699">
        <v>250</v>
      </c>
      <c r="N577" s="696">
        <v>1</v>
      </c>
      <c r="O577" s="700">
        <v>1</v>
      </c>
      <c r="P577" s="699"/>
      <c r="Q577" s="701">
        <v>0</v>
      </c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11</v>
      </c>
      <c r="B578" s="696" t="s">
        <v>555</v>
      </c>
      <c r="C578" s="696">
        <v>89301112</v>
      </c>
      <c r="D578" s="697" t="s">
        <v>3032</v>
      </c>
      <c r="E578" s="698" t="s">
        <v>1890</v>
      </c>
      <c r="F578" s="696" t="s">
        <v>1877</v>
      </c>
      <c r="G578" s="696" t="s">
        <v>1940</v>
      </c>
      <c r="H578" s="696" t="s">
        <v>556</v>
      </c>
      <c r="I578" s="696" t="s">
        <v>2559</v>
      </c>
      <c r="J578" s="696" t="s">
        <v>2560</v>
      </c>
      <c r="K578" s="696" t="s">
        <v>2561</v>
      </c>
      <c r="L578" s="699">
        <v>180</v>
      </c>
      <c r="M578" s="699">
        <v>180</v>
      </c>
      <c r="N578" s="696">
        <v>1</v>
      </c>
      <c r="O578" s="700">
        <v>1</v>
      </c>
      <c r="P578" s="699">
        <v>180</v>
      </c>
      <c r="Q578" s="701">
        <v>1</v>
      </c>
      <c r="R578" s="696">
        <v>1</v>
      </c>
      <c r="S578" s="701">
        <v>1</v>
      </c>
      <c r="T578" s="700">
        <v>1</v>
      </c>
      <c r="U578" s="702">
        <v>1</v>
      </c>
    </row>
    <row r="579" spans="1:21" ht="14.4" customHeight="1" x14ac:dyDescent="0.3">
      <c r="A579" s="695">
        <v>11</v>
      </c>
      <c r="B579" s="696" t="s">
        <v>555</v>
      </c>
      <c r="C579" s="696">
        <v>89301112</v>
      </c>
      <c r="D579" s="697" t="s">
        <v>3032</v>
      </c>
      <c r="E579" s="698" t="s">
        <v>1890</v>
      </c>
      <c r="F579" s="696" t="s">
        <v>1877</v>
      </c>
      <c r="G579" s="696" t="s">
        <v>2057</v>
      </c>
      <c r="H579" s="696" t="s">
        <v>556</v>
      </c>
      <c r="I579" s="696" t="s">
        <v>2562</v>
      </c>
      <c r="J579" s="696" t="s">
        <v>2563</v>
      </c>
      <c r="K579" s="696" t="s">
        <v>2564</v>
      </c>
      <c r="L579" s="699">
        <v>0</v>
      </c>
      <c r="M579" s="699">
        <v>0</v>
      </c>
      <c r="N579" s="696">
        <v>1</v>
      </c>
      <c r="O579" s="700">
        <v>1</v>
      </c>
      <c r="P579" s="699"/>
      <c r="Q579" s="701"/>
      <c r="R579" s="696"/>
      <c r="S579" s="701">
        <v>0</v>
      </c>
      <c r="T579" s="700"/>
      <c r="U579" s="702">
        <v>0</v>
      </c>
    </row>
    <row r="580" spans="1:21" ht="14.4" customHeight="1" x14ac:dyDescent="0.3">
      <c r="A580" s="695">
        <v>11</v>
      </c>
      <c r="B580" s="696" t="s">
        <v>555</v>
      </c>
      <c r="C580" s="696">
        <v>89301112</v>
      </c>
      <c r="D580" s="697" t="s">
        <v>3032</v>
      </c>
      <c r="E580" s="698" t="s">
        <v>1891</v>
      </c>
      <c r="F580" s="696" t="s">
        <v>1876</v>
      </c>
      <c r="G580" s="696" t="s">
        <v>1906</v>
      </c>
      <c r="H580" s="696" t="s">
        <v>843</v>
      </c>
      <c r="I580" s="696" t="s">
        <v>951</v>
      </c>
      <c r="J580" s="696" t="s">
        <v>1785</v>
      </c>
      <c r="K580" s="696" t="s">
        <v>1786</v>
      </c>
      <c r="L580" s="699">
        <v>333.31</v>
      </c>
      <c r="M580" s="699">
        <v>333.31</v>
      </c>
      <c r="N580" s="696">
        <v>1</v>
      </c>
      <c r="O580" s="700">
        <v>1</v>
      </c>
      <c r="P580" s="699"/>
      <c r="Q580" s="701">
        <v>0</v>
      </c>
      <c r="R580" s="696"/>
      <c r="S580" s="701">
        <v>0</v>
      </c>
      <c r="T580" s="700"/>
      <c r="U580" s="702">
        <v>0</v>
      </c>
    </row>
    <row r="581" spans="1:21" ht="14.4" customHeight="1" x14ac:dyDescent="0.3">
      <c r="A581" s="695">
        <v>11</v>
      </c>
      <c r="B581" s="696" t="s">
        <v>555</v>
      </c>
      <c r="C581" s="696">
        <v>89301112</v>
      </c>
      <c r="D581" s="697" t="s">
        <v>3032</v>
      </c>
      <c r="E581" s="698" t="s">
        <v>1891</v>
      </c>
      <c r="F581" s="696" t="s">
        <v>1876</v>
      </c>
      <c r="G581" s="696" t="s">
        <v>1907</v>
      </c>
      <c r="H581" s="696" t="s">
        <v>843</v>
      </c>
      <c r="I581" s="696" t="s">
        <v>959</v>
      </c>
      <c r="J581" s="696" t="s">
        <v>960</v>
      </c>
      <c r="K581" s="696" t="s">
        <v>1792</v>
      </c>
      <c r="L581" s="699">
        <v>184.22</v>
      </c>
      <c r="M581" s="699">
        <v>184.22</v>
      </c>
      <c r="N581" s="696">
        <v>1</v>
      </c>
      <c r="O581" s="700">
        <v>0.5</v>
      </c>
      <c r="P581" s="699">
        <v>184.22</v>
      </c>
      <c r="Q581" s="701">
        <v>1</v>
      </c>
      <c r="R581" s="696">
        <v>1</v>
      </c>
      <c r="S581" s="701">
        <v>1</v>
      </c>
      <c r="T581" s="700">
        <v>0.5</v>
      </c>
      <c r="U581" s="702">
        <v>1</v>
      </c>
    </row>
    <row r="582" spans="1:21" ht="14.4" customHeight="1" x14ac:dyDescent="0.3">
      <c r="A582" s="695">
        <v>11</v>
      </c>
      <c r="B582" s="696" t="s">
        <v>555</v>
      </c>
      <c r="C582" s="696">
        <v>89301112</v>
      </c>
      <c r="D582" s="697" t="s">
        <v>3032</v>
      </c>
      <c r="E582" s="698" t="s">
        <v>1891</v>
      </c>
      <c r="F582" s="696" t="s">
        <v>1876</v>
      </c>
      <c r="G582" s="696" t="s">
        <v>2023</v>
      </c>
      <c r="H582" s="696" t="s">
        <v>556</v>
      </c>
      <c r="I582" s="696" t="s">
        <v>776</v>
      </c>
      <c r="J582" s="696" t="s">
        <v>777</v>
      </c>
      <c r="K582" s="696" t="s">
        <v>778</v>
      </c>
      <c r="L582" s="699">
        <v>84.78</v>
      </c>
      <c r="M582" s="699">
        <v>678.24</v>
      </c>
      <c r="N582" s="696">
        <v>8</v>
      </c>
      <c r="O582" s="700">
        <v>7</v>
      </c>
      <c r="P582" s="699">
        <v>508.67999999999995</v>
      </c>
      <c r="Q582" s="701">
        <v>0.74999999999999989</v>
      </c>
      <c r="R582" s="696">
        <v>6</v>
      </c>
      <c r="S582" s="701">
        <v>0.75</v>
      </c>
      <c r="T582" s="700">
        <v>5</v>
      </c>
      <c r="U582" s="702">
        <v>0.7142857142857143</v>
      </c>
    </row>
    <row r="583" spans="1:21" ht="14.4" customHeight="1" x14ac:dyDescent="0.3">
      <c r="A583" s="695">
        <v>11</v>
      </c>
      <c r="B583" s="696" t="s">
        <v>555</v>
      </c>
      <c r="C583" s="696">
        <v>89301112</v>
      </c>
      <c r="D583" s="697" t="s">
        <v>3032</v>
      </c>
      <c r="E583" s="698" t="s">
        <v>1891</v>
      </c>
      <c r="F583" s="696" t="s">
        <v>1876</v>
      </c>
      <c r="G583" s="696" t="s">
        <v>2023</v>
      </c>
      <c r="H583" s="696" t="s">
        <v>556</v>
      </c>
      <c r="I583" s="696" t="s">
        <v>2024</v>
      </c>
      <c r="J583" s="696" t="s">
        <v>2025</v>
      </c>
      <c r="K583" s="696" t="s">
        <v>2026</v>
      </c>
      <c r="L583" s="699">
        <v>37.68</v>
      </c>
      <c r="M583" s="699">
        <v>37.68</v>
      </c>
      <c r="N583" s="696">
        <v>1</v>
      </c>
      <c r="O583" s="700">
        <v>1</v>
      </c>
      <c r="P583" s="699">
        <v>37.68</v>
      </c>
      <c r="Q583" s="701">
        <v>1</v>
      </c>
      <c r="R583" s="696">
        <v>1</v>
      </c>
      <c r="S583" s="701">
        <v>1</v>
      </c>
      <c r="T583" s="700">
        <v>1</v>
      </c>
      <c r="U583" s="702">
        <v>1</v>
      </c>
    </row>
    <row r="584" spans="1:21" ht="14.4" customHeight="1" x14ac:dyDescent="0.3">
      <c r="A584" s="695">
        <v>11</v>
      </c>
      <c r="B584" s="696" t="s">
        <v>555</v>
      </c>
      <c r="C584" s="696">
        <v>89301112</v>
      </c>
      <c r="D584" s="697" t="s">
        <v>3032</v>
      </c>
      <c r="E584" s="698" t="s">
        <v>1891</v>
      </c>
      <c r="F584" s="696" t="s">
        <v>1876</v>
      </c>
      <c r="G584" s="696" t="s">
        <v>2077</v>
      </c>
      <c r="H584" s="696" t="s">
        <v>556</v>
      </c>
      <c r="I584" s="696" t="s">
        <v>2158</v>
      </c>
      <c r="J584" s="696" t="s">
        <v>2079</v>
      </c>
      <c r="K584" s="696" t="s">
        <v>2159</v>
      </c>
      <c r="L584" s="699">
        <v>166.97</v>
      </c>
      <c r="M584" s="699">
        <v>333.94</v>
      </c>
      <c r="N584" s="696">
        <v>2</v>
      </c>
      <c r="O584" s="700">
        <v>1.5</v>
      </c>
      <c r="P584" s="699">
        <v>333.94</v>
      </c>
      <c r="Q584" s="701">
        <v>1</v>
      </c>
      <c r="R584" s="696">
        <v>2</v>
      </c>
      <c r="S584" s="701">
        <v>1</v>
      </c>
      <c r="T584" s="700">
        <v>1.5</v>
      </c>
      <c r="U584" s="702">
        <v>1</v>
      </c>
    </row>
    <row r="585" spans="1:21" ht="14.4" customHeight="1" x14ac:dyDescent="0.3">
      <c r="A585" s="695">
        <v>11</v>
      </c>
      <c r="B585" s="696" t="s">
        <v>555</v>
      </c>
      <c r="C585" s="696">
        <v>89301112</v>
      </c>
      <c r="D585" s="697" t="s">
        <v>3032</v>
      </c>
      <c r="E585" s="698" t="s">
        <v>1891</v>
      </c>
      <c r="F585" s="696" t="s">
        <v>1876</v>
      </c>
      <c r="G585" s="696" t="s">
        <v>2249</v>
      </c>
      <c r="H585" s="696" t="s">
        <v>556</v>
      </c>
      <c r="I585" s="696" t="s">
        <v>2565</v>
      </c>
      <c r="J585" s="696" t="s">
        <v>1497</v>
      </c>
      <c r="K585" s="696" t="s">
        <v>2566</v>
      </c>
      <c r="L585" s="699">
        <v>0</v>
      </c>
      <c r="M585" s="699">
        <v>0</v>
      </c>
      <c r="N585" s="696">
        <v>1</v>
      </c>
      <c r="O585" s="700">
        <v>1</v>
      </c>
      <c r="P585" s="699">
        <v>0</v>
      </c>
      <c r="Q585" s="701"/>
      <c r="R585" s="696">
        <v>1</v>
      </c>
      <c r="S585" s="701">
        <v>1</v>
      </c>
      <c r="T585" s="700">
        <v>1</v>
      </c>
      <c r="U585" s="702">
        <v>1</v>
      </c>
    </row>
    <row r="586" spans="1:21" ht="14.4" customHeight="1" x14ac:dyDescent="0.3">
      <c r="A586" s="695">
        <v>11</v>
      </c>
      <c r="B586" s="696" t="s">
        <v>555</v>
      </c>
      <c r="C586" s="696">
        <v>89301112</v>
      </c>
      <c r="D586" s="697" t="s">
        <v>3032</v>
      </c>
      <c r="E586" s="698" t="s">
        <v>1891</v>
      </c>
      <c r="F586" s="696" t="s">
        <v>1876</v>
      </c>
      <c r="G586" s="696" t="s">
        <v>2162</v>
      </c>
      <c r="H586" s="696" t="s">
        <v>556</v>
      </c>
      <c r="I586" s="696" t="s">
        <v>2567</v>
      </c>
      <c r="J586" s="696" t="s">
        <v>2568</v>
      </c>
      <c r="K586" s="696" t="s">
        <v>2068</v>
      </c>
      <c r="L586" s="699">
        <v>0</v>
      </c>
      <c r="M586" s="699">
        <v>0</v>
      </c>
      <c r="N586" s="696">
        <v>3</v>
      </c>
      <c r="O586" s="700">
        <v>1.5</v>
      </c>
      <c r="P586" s="699">
        <v>0</v>
      </c>
      <c r="Q586" s="701"/>
      <c r="R586" s="696">
        <v>3</v>
      </c>
      <c r="S586" s="701">
        <v>1</v>
      </c>
      <c r="T586" s="700">
        <v>1.5</v>
      </c>
      <c r="U586" s="702">
        <v>1</v>
      </c>
    </row>
    <row r="587" spans="1:21" ht="14.4" customHeight="1" x14ac:dyDescent="0.3">
      <c r="A587" s="695">
        <v>11</v>
      </c>
      <c r="B587" s="696" t="s">
        <v>555</v>
      </c>
      <c r="C587" s="696">
        <v>89301112</v>
      </c>
      <c r="D587" s="697" t="s">
        <v>3032</v>
      </c>
      <c r="E587" s="698" t="s">
        <v>1891</v>
      </c>
      <c r="F587" s="696" t="s">
        <v>1876</v>
      </c>
      <c r="G587" s="696" t="s">
        <v>2162</v>
      </c>
      <c r="H587" s="696" t="s">
        <v>556</v>
      </c>
      <c r="I587" s="696" t="s">
        <v>1492</v>
      </c>
      <c r="J587" s="696" t="s">
        <v>1493</v>
      </c>
      <c r="K587" s="696" t="s">
        <v>2163</v>
      </c>
      <c r="L587" s="699">
        <v>63.67</v>
      </c>
      <c r="M587" s="699">
        <v>127.34</v>
      </c>
      <c r="N587" s="696">
        <v>2</v>
      </c>
      <c r="O587" s="700">
        <v>1.5</v>
      </c>
      <c r="P587" s="699">
        <v>63.67</v>
      </c>
      <c r="Q587" s="701">
        <v>0.5</v>
      </c>
      <c r="R587" s="696">
        <v>1</v>
      </c>
      <c r="S587" s="701">
        <v>0.5</v>
      </c>
      <c r="T587" s="700">
        <v>1</v>
      </c>
      <c r="U587" s="702">
        <v>0.66666666666666663</v>
      </c>
    </row>
    <row r="588" spans="1:21" ht="14.4" customHeight="1" x14ac:dyDescent="0.3">
      <c r="A588" s="695">
        <v>11</v>
      </c>
      <c r="B588" s="696" t="s">
        <v>555</v>
      </c>
      <c r="C588" s="696">
        <v>89301112</v>
      </c>
      <c r="D588" s="697" t="s">
        <v>3032</v>
      </c>
      <c r="E588" s="698" t="s">
        <v>1891</v>
      </c>
      <c r="F588" s="696" t="s">
        <v>1876</v>
      </c>
      <c r="G588" s="696" t="s">
        <v>1915</v>
      </c>
      <c r="H588" s="696" t="s">
        <v>556</v>
      </c>
      <c r="I588" s="696" t="s">
        <v>726</v>
      </c>
      <c r="J588" s="696" t="s">
        <v>727</v>
      </c>
      <c r="K588" s="696" t="s">
        <v>1916</v>
      </c>
      <c r="L588" s="699">
        <v>0</v>
      </c>
      <c r="M588" s="699">
        <v>0</v>
      </c>
      <c r="N588" s="696">
        <v>1</v>
      </c>
      <c r="O588" s="700">
        <v>0.5</v>
      </c>
      <c r="P588" s="699"/>
      <c r="Q588" s="701"/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11</v>
      </c>
      <c r="B589" s="696" t="s">
        <v>555</v>
      </c>
      <c r="C589" s="696">
        <v>89301112</v>
      </c>
      <c r="D589" s="697" t="s">
        <v>3032</v>
      </c>
      <c r="E589" s="698" t="s">
        <v>1891</v>
      </c>
      <c r="F589" s="696" t="s">
        <v>1876</v>
      </c>
      <c r="G589" s="696" t="s">
        <v>2176</v>
      </c>
      <c r="H589" s="696" t="s">
        <v>843</v>
      </c>
      <c r="I589" s="696" t="s">
        <v>2177</v>
      </c>
      <c r="J589" s="696" t="s">
        <v>1160</v>
      </c>
      <c r="K589" s="696" t="s">
        <v>2178</v>
      </c>
      <c r="L589" s="699">
        <v>193.26</v>
      </c>
      <c r="M589" s="699">
        <v>1159.56</v>
      </c>
      <c r="N589" s="696">
        <v>6</v>
      </c>
      <c r="O589" s="700">
        <v>6</v>
      </c>
      <c r="P589" s="699">
        <v>966.3</v>
      </c>
      <c r="Q589" s="701">
        <v>0.83333333333333337</v>
      </c>
      <c r="R589" s="696">
        <v>5</v>
      </c>
      <c r="S589" s="701">
        <v>0.83333333333333337</v>
      </c>
      <c r="T589" s="700">
        <v>5</v>
      </c>
      <c r="U589" s="702">
        <v>0.83333333333333337</v>
      </c>
    </row>
    <row r="590" spans="1:21" ht="14.4" customHeight="1" x14ac:dyDescent="0.3">
      <c r="A590" s="695">
        <v>11</v>
      </c>
      <c r="B590" s="696" t="s">
        <v>555</v>
      </c>
      <c r="C590" s="696">
        <v>89301112</v>
      </c>
      <c r="D590" s="697" t="s">
        <v>3032</v>
      </c>
      <c r="E590" s="698" t="s">
        <v>1891</v>
      </c>
      <c r="F590" s="696" t="s">
        <v>1876</v>
      </c>
      <c r="G590" s="696" t="s">
        <v>2176</v>
      </c>
      <c r="H590" s="696" t="s">
        <v>843</v>
      </c>
      <c r="I590" s="696" t="s">
        <v>2569</v>
      </c>
      <c r="J590" s="696" t="s">
        <v>1160</v>
      </c>
      <c r="K590" s="696" t="s">
        <v>2570</v>
      </c>
      <c r="L590" s="699">
        <v>386.51</v>
      </c>
      <c r="M590" s="699">
        <v>386.51</v>
      </c>
      <c r="N590" s="696">
        <v>1</v>
      </c>
      <c r="O590" s="700">
        <v>0.5</v>
      </c>
      <c r="P590" s="699">
        <v>386.51</v>
      </c>
      <c r="Q590" s="701">
        <v>1</v>
      </c>
      <c r="R590" s="696">
        <v>1</v>
      </c>
      <c r="S590" s="701">
        <v>1</v>
      </c>
      <c r="T590" s="700">
        <v>0.5</v>
      </c>
      <c r="U590" s="702">
        <v>1</v>
      </c>
    </row>
    <row r="591" spans="1:21" ht="14.4" customHeight="1" x14ac:dyDescent="0.3">
      <c r="A591" s="695">
        <v>11</v>
      </c>
      <c r="B591" s="696" t="s">
        <v>555</v>
      </c>
      <c r="C591" s="696">
        <v>89301112</v>
      </c>
      <c r="D591" s="697" t="s">
        <v>3032</v>
      </c>
      <c r="E591" s="698" t="s">
        <v>1891</v>
      </c>
      <c r="F591" s="696" t="s">
        <v>1876</v>
      </c>
      <c r="G591" s="696" t="s">
        <v>2176</v>
      </c>
      <c r="H591" s="696" t="s">
        <v>843</v>
      </c>
      <c r="I591" s="696" t="s">
        <v>1159</v>
      </c>
      <c r="J591" s="696" t="s">
        <v>1160</v>
      </c>
      <c r="K591" s="696" t="s">
        <v>1829</v>
      </c>
      <c r="L591" s="699">
        <v>128.84</v>
      </c>
      <c r="M591" s="699">
        <v>128.84</v>
      </c>
      <c r="N591" s="696">
        <v>1</v>
      </c>
      <c r="O591" s="700">
        <v>1</v>
      </c>
      <c r="P591" s="699">
        <v>128.84</v>
      </c>
      <c r="Q591" s="701">
        <v>1</v>
      </c>
      <c r="R591" s="696">
        <v>1</v>
      </c>
      <c r="S591" s="701">
        <v>1</v>
      </c>
      <c r="T591" s="700">
        <v>1</v>
      </c>
      <c r="U591" s="702">
        <v>1</v>
      </c>
    </row>
    <row r="592" spans="1:21" ht="14.4" customHeight="1" x14ac:dyDescent="0.3">
      <c r="A592" s="695">
        <v>11</v>
      </c>
      <c r="B592" s="696" t="s">
        <v>555</v>
      </c>
      <c r="C592" s="696">
        <v>89301112</v>
      </c>
      <c r="D592" s="697" t="s">
        <v>3032</v>
      </c>
      <c r="E592" s="698" t="s">
        <v>1891</v>
      </c>
      <c r="F592" s="696" t="s">
        <v>1876</v>
      </c>
      <c r="G592" s="696" t="s">
        <v>1920</v>
      </c>
      <c r="H592" s="696" t="s">
        <v>843</v>
      </c>
      <c r="I592" s="696" t="s">
        <v>916</v>
      </c>
      <c r="J592" s="696" t="s">
        <v>852</v>
      </c>
      <c r="K592" s="696" t="s">
        <v>917</v>
      </c>
      <c r="L592" s="699">
        <v>468.96</v>
      </c>
      <c r="M592" s="699">
        <v>1406.8799999999999</v>
      </c>
      <c r="N592" s="696">
        <v>3</v>
      </c>
      <c r="O592" s="700">
        <v>1</v>
      </c>
      <c r="P592" s="699"/>
      <c r="Q592" s="701">
        <v>0</v>
      </c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11</v>
      </c>
      <c r="B593" s="696" t="s">
        <v>555</v>
      </c>
      <c r="C593" s="696">
        <v>89301112</v>
      </c>
      <c r="D593" s="697" t="s">
        <v>3032</v>
      </c>
      <c r="E593" s="698" t="s">
        <v>1891</v>
      </c>
      <c r="F593" s="696" t="s">
        <v>1876</v>
      </c>
      <c r="G593" s="696" t="s">
        <v>1921</v>
      </c>
      <c r="H593" s="696" t="s">
        <v>843</v>
      </c>
      <c r="I593" s="696" t="s">
        <v>909</v>
      </c>
      <c r="J593" s="696" t="s">
        <v>586</v>
      </c>
      <c r="K593" s="696" t="s">
        <v>1800</v>
      </c>
      <c r="L593" s="699">
        <v>48.31</v>
      </c>
      <c r="M593" s="699">
        <v>48.31</v>
      </c>
      <c r="N593" s="696">
        <v>1</v>
      </c>
      <c r="O593" s="700">
        <v>0.5</v>
      </c>
      <c r="P593" s="699">
        <v>48.31</v>
      </c>
      <c r="Q593" s="701">
        <v>1</v>
      </c>
      <c r="R593" s="696">
        <v>1</v>
      </c>
      <c r="S593" s="701">
        <v>1</v>
      </c>
      <c r="T593" s="700">
        <v>0.5</v>
      </c>
      <c r="U593" s="702">
        <v>1</v>
      </c>
    </row>
    <row r="594" spans="1:21" ht="14.4" customHeight="1" x14ac:dyDescent="0.3">
      <c r="A594" s="695">
        <v>11</v>
      </c>
      <c r="B594" s="696" t="s">
        <v>555</v>
      </c>
      <c r="C594" s="696">
        <v>89301112</v>
      </c>
      <c r="D594" s="697" t="s">
        <v>3032</v>
      </c>
      <c r="E594" s="698" t="s">
        <v>1891</v>
      </c>
      <c r="F594" s="696" t="s">
        <v>1876</v>
      </c>
      <c r="G594" s="696" t="s">
        <v>1921</v>
      </c>
      <c r="H594" s="696" t="s">
        <v>843</v>
      </c>
      <c r="I594" s="696" t="s">
        <v>2179</v>
      </c>
      <c r="J594" s="696" t="s">
        <v>586</v>
      </c>
      <c r="K594" s="696" t="s">
        <v>2180</v>
      </c>
      <c r="L594" s="699">
        <v>193.26</v>
      </c>
      <c r="M594" s="699">
        <v>193.26</v>
      </c>
      <c r="N594" s="696">
        <v>1</v>
      </c>
      <c r="O594" s="700">
        <v>1</v>
      </c>
      <c r="P594" s="699">
        <v>193.26</v>
      </c>
      <c r="Q594" s="701">
        <v>1</v>
      </c>
      <c r="R594" s="696">
        <v>1</v>
      </c>
      <c r="S594" s="701">
        <v>1</v>
      </c>
      <c r="T594" s="700">
        <v>1</v>
      </c>
      <c r="U594" s="702">
        <v>1</v>
      </c>
    </row>
    <row r="595" spans="1:21" ht="14.4" customHeight="1" x14ac:dyDescent="0.3">
      <c r="A595" s="695">
        <v>11</v>
      </c>
      <c r="B595" s="696" t="s">
        <v>555</v>
      </c>
      <c r="C595" s="696">
        <v>89301112</v>
      </c>
      <c r="D595" s="697" t="s">
        <v>3032</v>
      </c>
      <c r="E595" s="698" t="s">
        <v>1891</v>
      </c>
      <c r="F595" s="696" t="s">
        <v>1876</v>
      </c>
      <c r="G595" s="696" t="s">
        <v>1921</v>
      </c>
      <c r="H595" s="696" t="s">
        <v>556</v>
      </c>
      <c r="I595" s="696" t="s">
        <v>1968</v>
      </c>
      <c r="J595" s="696" t="s">
        <v>586</v>
      </c>
      <c r="K595" s="696" t="s">
        <v>1969</v>
      </c>
      <c r="L595" s="699">
        <v>96.63</v>
      </c>
      <c r="M595" s="699">
        <v>579.78</v>
      </c>
      <c r="N595" s="696">
        <v>6</v>
      </c>
      <c r="O595" s="700">
        <v>5.5</v>
      </c>
      <c r="P595" s="699">
        <v>386.52</v>
      </c>
      <c r="Q595" s="701">
        <v>0.66666666666666663</v>
      </c>
      <c r="R595" s="696">
        <v>4</v>
      </c>
      <c r="S595" s="701">
        <v>0.66666666666666663</v>
      </c>
      <c r="T595" s="700">
        <v>3.5</v>
      </c>
      <c r="U595" s="702">
        <v>0.63636363636363635</v>
      </c>
    </row>
    <row r="596" spans="1:21" ht="14.4" customHeight="1" x14ac:dyDescent="0.3">
      <c r="A596" s="695">
        <v>11</v>
      </c>
      <c r="B596" s="696" t="s">
        <v>555</v>
      </c>
      <c r="C596" s="696">
        <v>89301112</v>
      </c>
      <c r="D596" s="697" t="s">
        <v>3032</v>
      </c>
      <c r="E596" s="698" t="s">
        <v>1891</v>
      </c>
      <c r="F596" s="696" t="s">
        <v>1876</v>
      </c>
      <c r="G596" s="696" t="s">
        <v>1921</v>
      </c>
      <c r="H596" s="696" t="s">
        <v>556</v>
      </c>
      <c r="I596" s="696" t="s">
        <v>1019</v>
      </c>
      <c r="J596" s="696" t="s">
        <v>586</v>
      </c>
      <c r="K596" s="696" t="s">
        <v>2181</v>
      </c>
      <c r="L596" s="699">
        <v>48.31</v>
      </c>
      <c r="M596" s="699">
        <v>193.24</v>
      </c>
      <c r="N596" s="696">
        <v>4</v>
      </c>
      <c r="O596" s="700">
        <v>4</v>
      </c>
      <c r="P596" s="699">
        <v>48.31</v>
      </c>
      <c r="Q596" s="701">
        <v>0.25</v>
      </c>
      <c r="R596" s="696">
        <v>1</v>
      </c>
      <c r="S596" s="701">
        <v>0.25</v>
      </c>
      <c r="T596" s="700">
        <v>1</v>
      </c>
      <c r="U596" s="702">
        <v>0.25</v>
      </c>
    </row>
    <row r="597" spans="1:21" ht="14.4" customHeight="1" x14ac:dyDescent="0.3">
      <c r="A597" s="695">
        <v>11</v>
      </c>
      <c r="B597" s="696" t="s">
        <v>555</v>
      </c>
      <c r="C597" s="696">
        <v>89301112</v>
      </c>
      <c r="D597" s="697" t="s">
        <v>3032</v>
      </c>
      <c r="E597" s="698" t="s">
        <v>1891</v>
      </c>
      <c r="F597" s="696" t="s">
        <v>1876</v>
      </c>
      <c r="G597" s="696" t="s">
        <v>2087</v>
      </c>
      <c r="H597" s="696" t="s">
        <v>556</v>
      </c>
      <c r="I597" s="696" t="s">
        <v>622</v>
      </c>
      <c r="J597" s="696" t="s">
        <v>2088</v>
      </c>
      <c r="K597" s="696" t="s">
        <v>2089</v>
      </c>
      <c r="L597" s="699">
        <v>0</v>
      </c>
      <c r="M597" s="699">
        <v>0</v>
      </c>
      <c r="N597" s="696">
        <v>2</v>
      </c>
      <c r="O597" s="700">
        <v>2</v>
      </c>
      <c r="P597" s="699">
        <v>0</v>
      </c>
      <c r="Q597" s="701"/>
      <c r="R597" s="696">
        <v>2</v>
      </c>
      <c r="S597" s="701">
        <v>1</v>
      </c>
      <c r="T597" s="700">
        <v>2</v>
      </c>
      <c r="U597" s="702">
        <v>1</v>
      </c>
    </row>
    <row r="598" spans="1:21" ht="14.4" customHeight="1" x14ac:dyDescent="0.3">
      <c r="A598" s="695">
        <v>11</v>
      </c>
      <c r="B598" s="696" t="s">
        <v>555</v>
      </c>
      <c r="C598" s="696">
        <v>89301112</v>
      </c>
      <c r="D598" s="697" t="s">
        <v>3032</v>
      </c>
      <c r="E598" s="698" t="s">
        <v>1891</v>
      </c>
      <c r="F598" s="696" t="s">
        <v>1876</v>
      </c>
      <c r="G598" s="696" t="s">
        <v>2571</v>
      </c>
      <c r="H598" s="696" t="s">
        <v>556</v>
      </c>
      <c r="I598" s="696" t="s">
        <v>2572</v>
      </c>
      <c r="J598" s="696" t="s">
        <v>2573</v>
      </c>
      <c r="K598" s="696" t="s">
        <v>2574</v>
      </c>
      <c r="L598" s="699">
        <v>57.27</v>
      </c>
      <c r="M598" s="699">
        <v>57.27</v>
      </c>
      <c r="N598" s="696">
        <v>1</v>
      </c>
      <c r="O598" s="700">
        <v>1</v>
      </c>
      <c r="P598" s="699"/>
      <c r="Q598" s="701">
        <v>0</v>
      </c>
      <c r="R598" s="696"/>
      <c r="S598" s="701">
        <v>0</v>
      </c>
      <c r="T598" s="700"/>
      <c r="U598" s="702">
        <v>0</v>
      </c>
    </row>
    <row r="599" spans="1:21" ht="14.4" customHeight="1" x14ac:dyDescent="0.3">
      <c r="A599" s="695">
        <v>11</v>
      </c>
      <c r="B599" s="696" t="s">
        <v>555</v>
      </c>
      <c r="C599" s="696">
        <v>89301112</v>
      </c>
      <c r="D599" s="697" t="s">
        <v>3032</v>
      </c>
      <c r="E599" s="698" t="s">
        <v>1891</v>
      </c>
      <c r="F599" s="696" t="s">
        <v>1876</v>
      </c>
      <c r="G599" s="696" t="s">
        <v>2575</v>
      </c>
      <c r="H599" s="696" t="s">
        <v>556</v>
      </c>
      <c r="I599" s="696" t="s">
        <v>2576</v>
      </c>
      <c r="J599" s="696" t="s">
        <v>2577</v>
      </c>
      <c r="K599" s="696" t="s">
        <v>2578</v>
      </c>
      <c r="L599" s="699">
        <v>0</v>
      </c>
      <c r="M599" s="699">
        <v>0</v>
      </c>
      <c r="N599" s="696">
        <v>1</v>
      </c>
      <c r="O599" s="700">
        <v>0.5</v>
      </c>
      <c r="P599" s="699">
        <v>0</v>
      </c>
      <c r="Q599" s="701"/>
      <c r="R599" s="696">
        <v>1</v>
      </c>
      <c r="S599" s="701">
        <v>1</v>
      </c>
      <c r="T599" s="700">
        <v>0.5</v>
      </c>
      <c r="U599" s="702">
        <v>1</v>
      </c>
    </row>
    <row r="600" spans="1:21" ht="14.4" customHeight="1" x14ac:dyDescent="0.3">
      <c r="A600" s="695">
        <v>11</v>
      </c>
      <c r="B600" s="696" t="s">
        <v>555</v>
      </c>
      <c r="C600" s="696">
        <v>89301112</v>
      </c>
      <c r="D600" s="697" t="s">
        <v>3032</v>
      </c>
      <c r="E600" s="698" t="s">
        <v>1891</v>
      </c>
      <c r="F600" s="696" t="s">
        <v>1876</v>
      </c>
      <c r="G600" s="696" t="s">
        <v>2579</v>
      </c>
      <c r="H600" s="696" t="s">
        <v>556</v>
      </c>
      <c r="I600" s="696" t="s">
        <v>2580</v>
      </c>
      <c r="J600" s="696" t="s">
        <v>2581</v>
      </c>
      <c r="K600" s="696" t="s">
        <v>2582</v>
      </c>
      <c r="L600" s="699">
        <v>0</v>
      </c>
      <c r="M600" s="699">
        <v>0</v>
      </c>
      <c r="N600" s="696">
        <v>1</v>
      </c>
      <c r="O600" s="700">
        <v>0.5</v>
      </c>
      <c r="P600" s="699">
        <v>0</v>
      </c>
      <c r="Q600" s="701"/>
      <c r="R600" s="696">
        <v>1</v>
      </c>
      <c r="S600" s="701">
        <v>1</v>
      </c>
      <c r="T600" s="700">
        <v>0.5</v>
      </c>
      <c r="U600" s="702">
        <v>1</v>
      </c>
    </row>
    <row r="601" spans="1:21" ht="14.4" customHeight="1" x14ac:dyDescent="0.3">
      <c r="A601" s="695">
        <v>11</v>
      </c>
      <c r="B601" s="696" t="s">
        <v>555</v>
      </c>
      <c r="C601" s="696">
        <v>89301112</v>
      </c>
      <c r="D601" s="697" t="s">
        <v>3032</v>
      </c>
      <c r="E601" s="698" t="s">
        <v>1891</v>
      </c>
      <c r="F601" s="696" t="s">
        <v>1877</v>
      </c>
      <c r="G601" s="696" t="s">
        <v>2092</v>
      </c>
      <c r="H601" s="696" t="s">
        <v>556</v>
      </c>
      <c r="I601" s="696" t="s">
        <v>2093</v>
      </c>
      <c r="J601" s="696" t="s">
        <v>2094</v>
      </c>
      <c r="K601" s="696" t="s">
        <v>2095</v>
      </c>
      <c r="L601" s="699">
        <v>0</v>
      </c>
      <c r="M601" s="699">
        <v>0</v>
      </c>
      <c r="N601" s="696">
        <v>4</v>
      </c>
      <c r="O601" s="700">
        <v>4</v>
      </c>
      <c r="P601" s="699"/>
      <c r="Q601" s="701"/>
      <c r="R601" s="696"/>
      <c r="S601" s="701">
        <v>0</v>
      </c>
      <c r="T601" s="700"/>
      <c r="U601" s="702">
        <v>0</v>
      </c>
    </row>
    <row r="602" spans="1:21" ht="14.4" customHeight="1" x14ac:dyDescent="0.3">
      <c r="A602" s="695">
        <v>11</v>
      </c>
      <c r="B602" s="696" t="s">
        <v>555</v>
      </c>
      <c r="C602" s="696">
        <v>89301112</v>
      </c>
      <c r="D602" s="697" t="s">
        <v>3032</v>
      </c>
      <c r="E602" s="698" t="s">
        <v>1891</v>
      </c>
      <c r="F602" s="696" t="s">
        <v>1877</v>
      </c>
      <c r="G602" s="696" t="s">
        <v>2096</v>
      </c>
      <c r="H602" s="696" t="s">
        <v>556</v>
      </c>
      <c r="I602" s="696" t="s">
        <v>2100</v>
      </c>
      <c r="J602" s="696" t="s">
        <v>2101</v>
      </c>
      <c r="K602" s="696" t="s">
        <v>2102</v>
      </c>
      <c r="L602" s="699">
        <v>35.75</v>
      </c>
      <c r="M602" s="699">
        <v>35.75</v>
      </c>
      <c r="N602" s="696">
        <v>1</v>
      </c>
      <c r="O602" s="700">
        <v>1</v>
      </c>
      <c r="P602" s="699">
        <v>35.75</v>
      </c>
      <c r="Q602" s="701">
        <v>1</v>
      </c>
      <c r="R602" s="696">
        <v>1</v>
      </c>
      <c r="S602" s="701">
        <v>1</v>
      </c>
      <c r="T602" s="700">
        <v>1</v>
      </c>
      <c r="U602" s="702">
        <v>1</v>
      </c>
    </row>
    <row r="603" spans="1:21" ht="14.4" customHeight="1" x14ac:dyDescent="0.3">
      <c r="A603" s="695">
        <v>11</v>
      </c>
      <c r="B603" s="696" t="s">
        <v>555</v>
      </c>
      <c r="C603" s="696">
        <v>89301112</v>
      </c>
      <c r="D603" s="697" t="s">
        <v>3032</v>
      </c>
      <c r="E603" s="698" t="s">
        <v>1891</v>
      </c>
      <c r="F603" s="696" t="s">
        <v>1877</v>
      </c>
      <c r="G603" s="696" t="s">
        <v>1933</v>
      </c>
      <c r="H603" s="696" t="s">
        <v>556</v>
      </c>
      <c r="I603" s="696" t="s">
        <v>2583</v>
      </c>
      <c r="J603" s="696" t="s">
        <v>2584</v>
      </c>
      <c r="K603" s="696" t="s">
        <v>2585</v>
      </c>
      <c r="L603" s="699">
        <v>7000</v>
      </c>
      <c r="M603" s="699">
        <v>7000</v>
      </c>
      <c r="N603" s="696">
        <v>1</v>
      </c>
      <c r="O603" s="700">
        <v>1</v>
      </c>
      <c r="P603" s="699"/>
      <c r="Q603" s="701">
        <v>0</v>
      </c>
      <c r="R603" s="696"/>
      <c r="S603" s="701">
        <v>0</v>
      </c>
      <c r="T603" s="700"/>
      <c r="U603" s="702">
        <v>0</v>
      </c>
    </row>
    <row r="604" spans="1:21" ht="14.4" customHeight="1" x14ac:dyDescent="0.3">
      <c r="A604" s="695">
        <v>11</v>
      </c>
      <c r="B604" s="696" t="s">
        <v>555</v>
      </c>
      <c r="C604" s="696">
        <v>89301112</v>
      </c>
      <c r="D604" s="697" t="s">
        <v>3032</v>
      </c>
      <c r="E604" s="698" t="s">
        <v>1891</v>
      </c>
      <c r="F604" s="696" t="s">
        <v>1877</v>
      </c>
      <c r="G604" s="696" t="s">
        <v>1933</v>
      </c>
      <c r="H604" s="696" t="s">
        <v>556</v>
      </c>
      <c r="I604" s="696" t="s">
        <v>1934</v>
      </c>
      <c r="J604" s="696" t="s">
        <v>1935</v>
      </c>
      <c r="K604" s="696" t="s">
        <v>1936</v>
      </c>
      <c r="L604" s="699">
        <v>200</v>
      </c>
      <c r="M604" s="699">
        <v>2000</v>
      </c>
      <c r="N604" s="696">
        <v>10</v>
      </c>
      <c r="O604" s="700">
        <v>5</v>
      </c>
      <c r="P604" s="699">
        <v>2000</v>
      </c>
      <c r="Q604" s="701">
        <v>1</v>
      </c>
      <c r="R604" s="696">
        <v>10</v>
      </c>
      <c r="S604" s="701">
        <v>1</v>
      </c>
      <c r="T604" s="700">
        <v>5</v>
      </c>
      <c r="U604" s="702">
        <v>1</v>
      </c>
    </row>
    <row r="605" spans="1:21" ht="14.4" customHeight="1" x14ac:dyDescent="0.3">
      <c r="A605" s="695">
        <v>11</v>
      </c>
      <c r="B605" s="696" t="s">
        <v>555</v>
      </c>
      <c r="C605" s="696">
        <v>89301112</v>
      </c>
      <c r="D605" s="697" t="s">
        <v>3032</v>
      </c>
      <c r="E605" s="698" t="s">
        <v>1891</v>
      </c>
      <c r="F605" s="696" t="s">
        <v>1877</v>
      </c>
      <c r="G605" s="696" t="s">
        <v>1933</v>
      </c>
      <c r="H605" s="696" t="s">
        <v>556</v>
      </c>
      <c r="I605" s="696" t="s">
        <v>1937</v>
      </c>
      <c r="J605" s="696" t="s">
        <v>1938</v>
      </c>
      <c r="K605" s="696" t="s">
        <v>1939</v>
      </c>
      <c r="L605" s="699">
        <v>278.75</v>
      </c>
      <c r="M605" s="699">
        <v>18955</v>
      </c>
      <c r="N605" s="696">
        <v>68</v>
      </c>
      <c r="O605" s="700">
        <v>34</v>
      </c>
      <c r="P605" s="699">
        <v>16725</v>
      </c>
      <c r="Q605" s="701">
        <v>0.88235294117647056</v>
      </c>
      <c r="R605" s="696">
        <v>60</v>
      </c>
      <c r="S605" s="701">
        <v>0.88235294117647056</v>
      </c>
      <c r="T605" s="700">
        <v>30</v>
      </c>
      <c r="U605" s="702">
        <v>0.88235294117647056</v>
      </c>
    </row>
    <row r="606" spans="1:21" ht="14.4" customHeight="1" x14ac:dyDescent="0.3">
      <c r="A606" s="695">
        <v>11</v>
      </c>
      <c r="B606" s="696" t="s">
        <v>555</v>
      </c>
      <c r="C606" s="696">
        <v>89301112</v>
      </c>
      <c r="D606" s="697" t="s">
        <v>3032</v>
      </c>
      <c r="E606" s="698" t="s">
        <v>1891</v>
      </c>
      <c r="F606" s="696" t="s">
        <v>1877</v>
      </c>
      <c r="G606" s="696" t="s">
        <v>1933</v>
      </c>
      <c r="H606" s="696" t="s">
        <v>556</v>
      </c>
      <c r="I606" s="696" t="s">
        <v>2586</v>
      </c>
      <c r="J606" s="696" t="s">
        <v>2587</v>
      </c>
      <c r="K606" s="696" t="s">
        <v>2588</v>
      </c>
      <c r="L606" s="699">
        <v>300</v>
      </c>
      <c r="M606" s="699">
        <v>600</v>
      </c>
      <c r="N606" s="696">
        <v>2</v>
      </c>
      <c r="O606" s="700">
        <v>1</v>
      </c>
      <c r="P606" s="699">
        <v>600</v>
      </c>
      <c r="Q606" s="701">
        <v>1</v>
      </c>
      <c r="R606" s="696">
        <v>2</v>
      </c>
      <c r="S606" s="701">
        <v>1</v>
      </c>
      <c r="T606" s="700">
        <v>1</v>
      </c>
      <c r="U606" s="702">
        <v>1</v>
      </c>
    </row>
    <row r="607" spans="1:21" ht="14.4" customHeight="1" x14ac:dyDescent="0.3">
      <c r="A607" s="695">
        <v>11</v>
      </c>
      <c r="B607" s="696" t="s">
        <v>555</v>
      </c>
      <c r="C607" s="696">
        <v>89301112</v>
      </c>
      <c r="D607" s="697" t="s">
        <v>3032</v>
      </c>
      <c r="E607" s="698" t="s">
        <v>1891</v>
      </c>
      <c r="F607" s="696" t="s">
        <v>1877</v>
      </c>
      <c r="G607" s="696" t="s">
        <v>2103</v>
      </c>
      <c r="H607" s="696" t="s">
        <v>556</v>
      </c>
      <c r="I607" s="696" t="s">
        <v>2589</v>
      </c>
      <c r="J607" s="696" t="s">
        <v>2590</v>
      </c>
      <c r="K607" s="696" t="s">
        <v>2591</v>
      </c>
      <c r="L607" s="699">
        <v>1659.44</v>
      </c>
      <c r="M607" s="699">
        <v>6637.76</v>
      </c>
      <c r="N607" s="696">
        <v>4</v>
      </c>
      <c r="O607" s="700">
        <v>4</v>
      </c>
      <c r="P607" s="699">
        <v>6637.76</v>
      </c>
      <c r="Q607" s="701">
        <v>1</v>
      </c>
      <c r="R607" s="696">
        <v>4</v>
      </c>
      <c r="S607" s="701">
        <v>1</v>
      </c>
      <c r="T607" s="700">
        <v>4</v>
      </c>
      <c r="U607" s="702">
        <v>1</v>
      </c>
    </row>
    <row r="608" spans="1:21" ht="14.4" customHeight="1" x14ac:dyDescent="0.3">
      <c r="A608" s="695">
        <v>11</v>
      </c>
      <c r="B608" s="696" t="s">
        <v>555</v>
      </c>
      <c r="C608" s="696">
        <v>89301112</v>
      </c>
      <c r="D608" s="697" t="s">
        <v>3032</v>
      </c>
      <c r="E608" s="698" t="s">
        <v>1891</v>
      </c>
      <c r="F608" s="696" t="s">
        <v>1877</v>
      </c>
      <c r="G608" s="696" t="s">
        <v>2103</v>
      </c>
      <c r="H608" s="696" t="s">
        <v>556</v>
      </c>
      <c r="I608" s="696" t="s">
        <v>2107</v>
      </c>
      <c r="J608" s="696" t="s">
        <v>2108</v>
      </c>
      <c r="K608" s="696" t="s">
        <v>2109</v>
      </c>
      <c r="L608" s="699">
        <v>553.15</v>
      </c>
      <c r="M608" s="699">
        <v>33189</v>
      </c>
      <c r="N608" s="696">
        <v>60</v>
      </c>
      <c r="O608" s="700">
        <v>17</v>
      </c>
      <c r="P608" s="699">
        <v>33189</v>
      </c>
      <c r="Q608" s="701">
        <v>1</v>
      </c>
      <c r="R608" s="696">
        <v>60</v>
      </c>
      <c r="S608" s="701">
        <v>1</v>
      </c>
      <c r="T608" s="700">
        <v>17</v>
      </c>
      <c r="U608" s="702">
        <v>1</v>
      </c>
    </row>
    <row r="609" spans="1:21" ht="14.4" customHeight="1" x14ac:dyDescent="0.3">
      <c r="A609" s="695">
        <v>11</v>
      </c>
      <c r="B609" s="696" t="s">
        <v>555</v>
      </c>
      <c r="C609" s="696">
        <v>89301112</v>
      </c>
      <c r="D609" s="697" t="s">
        <v>3032</v>
      </c>
      <c r="E609" s="698" t="s">
        <v>1891</v>
      </c>
      <c r="F609" s="696" t="s">
        <v>1877</v>
      </c>
      <c r="G609" s="696" t="s">
        <v>1940</v>
      </c>
      <c r="H609" s="696" t="s">
        <v>556</v>
      </c>
      <c r="I609" s="696" t="s">
        <v>1944</v>
      </c>
      <c r="J609" s="696" t="s">
        <v>1945</v>
      </c>
      <c r="K609" s="696" t="s">
        <v>1946</v>
      </c>
      <c r="L609" s="699">
        <v>1000</v>
      </c>
      <c r="M609" s="699">
        <v>1000</v>
      </c>
      <c r="N609" s="696">
        <v>1</v>
      </c>
      <c r="O609" s="700">
        <v>1</v>
      </c>
      <c r="P609" s="699"/>
      <c r="Q609" s="701">
        <v>0</v>
      </c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11</v>
      </c>
      <c r="B610" s="696" t="s">
        <v>555</v>
      </c>
      <c r="C610" s="696">
        <v>89301112</v>
      </c>
      <c r="D610" s="697" t="s">
        <v>3032</v>
      </c>
      <c r="E610" s="698" t="s">
        <v>1891</v>
      </c>
      <c r="F610" s="696" t="s">
        <v>1877</v>
      </c>
      <c r="G610" s="696" t="s">
        <v>1940</v>
      </c>
      <c r="H610" s="696" t="s">
        <v>556</v>
      </c>
      <c r="I610" s="696" t="s">
        <v>1947</v>
      </c>
      <c r="J610" s="696" t="s">
        <v>1948</v>
      </c>
      <c r="K610" s="696" t="s">
        <v>1949</v>
      </c>
      <c r="L610" s="699">
        <v>500</v>
      </c>
      <c r="M610" s="699">
        <v>500</v>
      </c>
      <c r="N610" s="696">
        <v>1</v>
      </c>
      <c r="O610" s="700">
        <v>1</v>
      </c>
      <c r="P610" s="699"/>
      <c r="Q610" s="701">
        <v>0</v>
      </c>
      <c r="R610" s="696"/>
      <c r="S610" s="701">
        <v>0</v>
      </c>
      <c r="T610" s="700"/>
      <c r="U610" s="702">
        <v>0</v>
      </c>
    </row>
    <row r="611" spans="1:21" ht="14.4" customHeight="1" x14ac:dyDescent="0.3">
      <c r="A611" s="695">
        <v>11</v>
      </c>
      <c r="B611" s="696" t="s">
        <v>555</v>
      </c>
      <c r="C611" s="696">
        <v>89301112</v>
      </c>
      <c r="D611" s="697" t="s">
        <v>3032</v>
      </c>
      <c r="E611" s="698" t="s">
        <v>1891</v>
      </c>
      <c r="F611" s="696" t="s">
        <v>1877</v>
      </c>
      <c r="G611" s="696" t="s">
        <v>1940</v>
      </c>
      <c r="H611" s="696" t="s">
        <v>556</v>
      </c>
      <c r="I611" s="696" t="s">
        <v>2214</v>
      </c>
      <c r="J611" s="696" t="s">
        <v>2215</v>
      </c>
      <c r="K611" s="696" t="s">
        <v>2216</v>
      </c>
      <c r="L611" s="699">
        <v>1600</v>
      </c>
      <c r="M611" s="699">
        <v>6400</v>
      </c>
      <c r="N611" s="696">
        <v>4</v>
      </c>
      <c r="O611" s="700">
        <v>4</v>
      </c>
      <c r="P611" s="699">
        <v>3200</v>
      </c>
      <c r="Q611" s="701">
        <v>0.5</v>
      </c>
      <c r="R611" s="696">
        <v>2</v>
      </c>
      <c r="S611" s="701">
        <v>0.5</v>
      </c>
      <c r="T611" s="700">
        <v>2</v>
      </c>
      <c r="U611" s="702">
        <v>0.5</v>
      </c>
    </row>
    <row r="612" spans="1:21" ht="14.4" customHeight="1" x14ac:dyDescent="0.3">
      <c r="A612" s="695">
        <v>11</v>
      </c>
      <c r="B612" s="696" t="s">
        <v>555</v>
      </c>
      <c r="C612" s="696">
        <v>89301112</v>
      </c>
      <c r="D612" s="697" t="s">
        <v>3032</v>
      </c>
      <c r="E612" s="698" t="s">
        <v>1891</v>
      </c>
      <c r="F612" s="696" t="s">
        <v>1877</v>
      </c>
      <c r="G612" s="696" t="s">
        <v>1940</v>
      </c>
      <c r="H612" s="696" t="s">
        <v>556</v>
      </c>
      <c r="I612" s="696" t="s">
        <v>1953</v>
      </c>
      <c r="J612" s="696" t="s">
        <v>1954</v>
      </c>
      <c r="K612" s="696" t="s">
        <v>1955</v>
      </c>
      <c r="L612" s="699">
        <v>971.25</v>
      </c>
      <c r="M612" s="699">
        <v>1942.5</v>
      </c>
      <c r="N612" s="696">
        <v>2</v>
      </c>
      <c r="O612" s="700">
        <v>2</v>
      </c>
      <c r="P612" s="699">
        <v>1942.5</v>
      </c>
      <c r="Q612" s="701">
        <v>1</v>
      </c>
      <c r="R612" s="696">
        <v>2</v>
      </c>
      <c r="S612" s="701">
        <v>1</v>
      </c>
      <c r="T612" s="700">
        <v>2</v>
      </c>
      <c r="U612" s="702">
        <v>1</v>
      </c>
    </row>
    <row r="613" spans="1:21" ht="14.4" customHeight="1" x14ac:dyDescent="0.3">
      <c r="A613" s="695">
        <v>11</v>
      </c>
      <c r="B613" s="696" t="s">
        <v>555</v>
      </c>
      <c r="C613" s="696">
        <v>89301112</v>
      </c>
      <c r="D613" s="697" t="s">
        <v>3032</v>
      </c>
      <c r="E613" s="698" t="s">
        <v>1891</v>
      </c>
      <c r="F613" s="696" t="s">
        <v>1877</v>
      </c>
      <c r="G613" s="696" t="s">
        <v>1940</v>
      </c>
      <c r="H613" s="696" t="s">
        <v>556</v>
      </c>
      <c r="I613" s="696" t="s">
        <v>2592</v>
      </c>
      <c r="J613" s="696" t="s">
        <v>2593</v>
      </c>
      <c r="K613" s="696" t="s">
        <v>2594</v>
      </c>
      <c r="L613" s="699">
        <v>680.11</v>
      </c>
      <c r="M613" s="699">
        <v>680.11</v>
      </c>
      <c r="N613" s="696">
        <v>1</v>
      </c>
      <c r="O613" s="700">
        <v>1</v>
      </c>
      <c r="P613" s="699"/>
      <c r="Q613" s="701">
        <v>0</v>
      </c>
      <c r="R613" s="696"/>
      <c r="S613" s="701">
        <v>0</v>
      </c>
      <c r="T613" s="700"/>
      <c r="U613" s="702">
        <v>0</v>
      </c>
    </row>
    <row r="614" spans="1:21" ht="14.4" customHeight="1" x14ac:dyDescent="0.3">
      <c r="A614" s="695">
        <v>11</v>
      </c>
      <c r="B614" s="696" t="s">
        <v>555</v>
      </c>
      <c r="C614" s="696">
        <v>89301112</v>
      </c>
      <c r="D614" s="697" t="s">
        <v>3032</v>
      </c>
      <c r="E614" s="698" t="s">
        <v>1891</v>
      </c>
      <c r="F614" s="696" t="s">
        <v>1877</v>
      </c>
      <c r="G614" s="696" t="s">
        <v>1940</v>
      </c>
      <c r="H614" s="696" t="s">
        <v>556</v>
      </c>
      <c r="I614" s="696" t="s">
        <v>2306</v>
      </c>
      <c r="J614" s="696" t="s">
        <v>2307</v>
      </c>
      <c r="K614" s="696" t="s">
        <v>2308</v>
      </c>
      <c r="L614" s="699">
        <v>180</v>
      </c>
      <c r="M614" s="699">
        <v>180</v>
      </c>
      <c r="N614" s="696">
        <v>1</v>
      </c>
      <c r="O614" s="700">
        <v>1</v>
      </c>
      <c r="P614" s="699">
        <v>180</v>
      </c>
      <c r="Q614" s="701">
        <v>1</v>
      </c>
      <c r="R614" s="696">
        <v>1</v>
      </c>
      <c r="S614" s="701">
        <v>1</v>
      </c>
      <c r="T614" s="700">
        <v>1</v>
      </c>
      <c r="U614" s="702">
        <v>1</v>
      </c>
    </row>
    <row r="615" spans="1:21" ht="14.4" customHeight="1" x14ac:dyDescent="0.3">
      <c r="A615" s="695">
        <v>11</v>
      </c>
      <c r="B615" s="696" t="s">
        <v>555</v>
      </c>
      <c r="C615" s="696">
        <v>89301112</v>
      </c>
      <c r="D615" s="697" t="s">
        <v>3032</v>
      </c>
      <c r="E615" s="698" t="s">
        <v>1891</v>
      </c>
      <c r="F615" s="696" t="s">
        <v>1877</v>
      </c>
      <c r="G615" s="696" t="s">
        <v>1940</v>
      </c>
      <c r="H615" s="696" t="s">
        <v>556</v>
      </c>
      <c r="I615" s="696" t="s">
        <v>2595</v>
      </c>
      <c r="J615" s="696" t="s">
        <v>2596</v>
      </c>
      <c r="K615" s="696" t="s">
        <v>2597</v>
      </c>
      <c r="L615" s="699">
        <v>3000</v>
      </c>
      <c r="M615" s="699">
        <v>3000</v>
      </c>
      <c r="N615" s="696">
        <v>1</v>
      </c>
      <c r="O615" s="700">
        <v>1</v>
      </c>
      <c r="P615" s="699"/>
      <c r="Q615" s="701">
        <v>0</v>
      </c>
      <c r="R615" s="696"/>
      <c r="S615" s="701">
        <v>0</v>
      </c>
      <c r="T615" s="700"/>
      <c r="U615" s="702">
        <v>0</v>
      </c>
    </row>
    <row r="616" spans="1:21" ht="14.4" customHeight="1" x14ac:dyDescent="0.3">
      <c r="A616" s="695">
        <v>11</v>
      </c>
      <c r="B616" s="696" t="s">
        <v>555</v>
      </c>
      <c r="C616" s="696">
        <v>89301112</v>
      </c>
      <c r="D616" s="697" t="s">
        <v>3032</v>
      </c>
      <c r="E616" s="698" t="s">
        <v>1891</v>
      </c>
      <c r="F616" s="696" t="s">
        <v>1877</v>
      </c>
      <c r="G616" s="696" t="s">
        <v>1940</v>
      </c>
      <c r="H616" s="696" t="s">
        <v>556</v>
      </c>
      <c r="I616" s="696" t="s">
        <v>2124</v>
      </c>
      <c r="J616" s="696" t="s">
        <v>2125</v>
      </c>
      <c r="K616" s="696" t="s">
        <v>2126</v>
      </c>
      <c r="L616" s="699">
        <v>1600</v>
      </c>
      <c r="M616" s="699">
        <v>1600</v>
      </c>
      <c r="N616" s="696">
        <v>1</v>
      </c>
      <c r="O616" s="700">
        <v>1</v>
      </c>
      <c r="P616" s="699">
        <v>1600</v>
      </c>
      <c r="Q616" s="701">
        <v>1</v>
      </c>
      <c r="R616" s="696">
        <v>1</v>
      </c>
      <c r="S616" s="701">
        <v>1</v>
      </c>
      <c r="T616" s="700">
        <v>1</v>
      </c>
      <c r="U616" s="702">
        <v>1</v>
      </c>
    </row>
    <row r="617" spans="1:21" ht="14.4" customHeight="1" x14ac:dyDescent="0.3">
      <c r="A617" s="695">
        <v>11</v>
      </c>
      <c r="B617" s="696" t="s">
        <v>555</v>
      </c>
      <c r="C617" s="696">
        <v>89301112</v>
      </c>
      <c r="D617" s="697" t="s">
        <v>3032</v>
      </c>
      <c r="E617" s="698" t="s">
        <v>1891</v>
      </c>
      <c r="F617" s="696" t="s">
        <v>1877</v>
      </c>
      <c r="G617" s="696" t="s">
        <v>1940</v>
      </c>
      <c r="H617" s="696" t="s">
        <v>556</v>
      </c>
      <c r="I617" s="696" t="s">
        <v>2598</v>
      </c>
      <c r="J617" s="696" t="s">
        <v>2599</v>
      </c>
      <c r="K617" s="696" t="s">
        <v>2600</v>
      </c>
      <c r="L617" s="699">
        <v>1600</v>
      </c>
      <c r="M617" s="699">
        <v>1600</v>
      </c>
      <c r="N617" s="696">
        <v>1</v>
      </c>
      <c r="O617" s="700">
        <v>1</v>
      </c>
      <c r="P617" s="699">
        <v>1600</v>
      </c>
      <c r="Q617" s="701">
        <v>1</v>
      </c>
      <c r="R617" s="696">
        <v>1</v>
      </c>
      <c r="S617" s="701">
        <v>1</v>
      </c>
      <c r="T617" s="700">
        <v>1</v>
      </c>
      <c r="U617" s="702">
        <v>1</v>
      </c>
    </row>
    <row r="618" spans="1:21" ht="14.4" customHeight="1" x14ac:dyDescent="0.3">
      <c r="A618" s="695">
        <v>11</v>
      </c>
      <c r="B618" s="696" t="s">
        <v>555</v>
      </c>
      <c r="C618" s="696">
        <v>89301112</v>
      </c>
      <c r="D618" s="697" t="s">
        <v>3032</v>
      </c>
      <c r="E618" s="698" t="s">
        <v>1891</v>
      </c>
      <c r="F618" s="696" t="s">
        <v>1877</v>
      </c>
      <c r="G618" s="696" t="s">
        <v>1940</v>
      </c>
      <c r="H618" s="696" t="s">
        <v>556</v>
      </c>
      <c r="I618" s="696" t="s">
        <v>2601</v>
      </c>
      <c r="J618" s="696" t="s">
        <v>2602</v>
      </c>
      <c r="K618" s="696" t="s">
        <v>2603</v>
      </c>
      <c r="L618" s="699">
        <v>600</v>
      </c>
      <c r="M618" s="699">
        <v>600</v>
      </c>
      <c r="N618" s="696">
        <v>1</v>
      </c>
      <c r="O618" s="700">
        <v>1</v>
      </c>
      <c r="P618" s="699">
        <v>600</v>
      </c>
      <c r="Q618" s="701">
        <v>1</v>
      </c>
      <c r="R618" s="696">
        <v>1</v>
      </c>
      <c r="S618" s="701">
        <v>1</v>
      </c>
      <c r="T618" s="700">
        <v>1</v>
      </c>
      <c r="U618" s="702">
        <v>1</v>
      </c>
    </row>
    <row r="619" spans="1:21" ht="14.4" customHeight="1" x14ac:dyDescent="0.3">
      <c r="A619" s="695">
        <v>11</v>
      </c>
      <c r="B619" s="696" t="s">
        <v>555</v>
      </c>
      <c r="C619" s="696">
        <v>89301112</v>
      </c>
      <c r="D619" s="697" t="s">
        <v>3032</v>
      </c>
      <c r="E619" s="698" t="s">
        <v>1891</v>
      </c>
      <c r="F619" s="696" t="s">
        <v>1877</v>
      </c>
      <c r="G619" s="696" t="s">
        <v>2057</v>
      </c>
      <c r="H619" s="696" t="s">
        <v>556</v>
      </c>
      <c r="I619" s="696" t="s">
        <v>2562</v>
      </c>
      <c r="J619" s="696" t="s">
        <v>2563</v>
      </c>
      <c r="K619" s="696" t="s">
        <v>2564</v>
      </c>
      <c r="L619" s="699">
        <v>0</v>
      </c>
      <c r="M619" s="699">
        <v>0</v>
      </c>
      <c r="N619" s="696">
        <v>2</v>
      </c>
      <c r="O619" s="700">
        <v>2</v>
      </c>
      <c r="P619" s="699"/>
      <c r="Q619" s="701"/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11</v>
      </c>
      <c r="B620" s="696" t="s">
        <v>555</v>
      </c>
      <c r="C620" s="696">
        <v>89301112</v>
      </c>
      <c r="D620" s="697" t="s">
        <v>3032</v>
      </c>
      <c r="E620" s="698" t="s">
        <v>1892</v>
      </c>
      <c r="F620" s="696" t="s">
        <v>1876</v>
      </c>
      <c r="G620" s="696" t="s">
        <v>1906</v>
      </c>
      <c r="H620" s="696" t="s">
        <v>843</v>
      </c>
      <c r="I620" s="696" t="s">
        <v>951</v>
      </c>
      <c r="J620" s="696" t="s">
        <v>1785</v>
      </c>
      <c r="K620" s="696" t="s">
        <v>1786</v>
      </c>
      <c r="L620" s="699">
        <v>333.31</v>
      </c>
      <c r="M620" s="699">
        <v>666.62</v>
      </c>
      <c r="N620" s="696">
        <v>2</v>
      </c>
      <c r="O620" s="700">
        <v>0.5</v>
      </c>
      <c r="P620" s="699"/>
      <c r="Q620" s="701">
        <v>0</v>
      </c>
      <c r="R620" s="696"/>
      <c r="S620" s="701">
        <v>0</v>
      </c>
      <c r="T620" s="700"/>
      <c r="U620" s="702">
        <v>0</v>
      </c>
    </row>
    <row r="621" spans="1:21" ht="14.4" customHeight="1" x14ac:dyDescent="0.3">
      <c r="A621" s="695">
        <v>11</v>
      </c>
      <c r="B621" s="696" t="s">
        <v>555</v>
      </c>
      <c r="C621" s="696">
        <v>89301112</v>
      </c>
      <c r="D621" s="697" t="s">
        <v>3032</v>
      </c>
      <c r="E621" s="698" t="s">
        <v>1892</v>
      </c>
      <c r="F621" s="696" t="s">
        <v>1876</v>
      </c>
      <c r="G621" s="696" t="s">
        <v>1907</v>
      </c>
      <c r="H621" s="696" t="s">
        <v>843</v>
      </c>
      <c r="I621" s="696" t="s">
        <v>959</v>
      </c>
      <c r="J621" s="696" t="s">
        <v>960</v>
      </c>
      <c r="K621" s="696" t="s">
        <v>1792</v>
      </c>
      <c r="L621" s="699">
        <v>184.22</v>
      </c>
      <c r="M621" s="699">
        <v>368.44</v>
      </c>
      <c r="N621" s="696">
        <v>2</v>
      </c>
      <c r="O621" s="700">
        <v>0.5</v>
      </c>
      <c r="P621" s="699">
        <v>368.44</v>
      </c>
      <c r="Q621" s="701">
        <v>1</v>
      </c>
      <c r="R621" s="696">
        <v>2</v>
      </c>
      <c r="S621" s="701">
        <v>1</v>
      </c>
      <c r="T621" s="700">
        <v>0.5</v>
      </c>
      <c r="U621" s="702">
        <v>1</v>
      </c>
    </row>
    <row r="622" spans="1:21" ht="14.4" customHeight="1" x14ac:dyDescent="0.3">
      <c r="A622" s="695">
        <v>11</v>
      </c>
      <c r="B622" s="696" t="s">
        <v>555</v>
      </c>
      <c r="C622" s="696">
        <v>89301112</v>
      </c>
      <c r="D622" s="697" t="s">
        <v>3032</v>
      </c>
      <c r="E622" s="698" t="s">
        <v>1892</v>
      </c>
      <c r="F622" s="696" t="s">
        <v>1876</v>
      </c>
      <c r="G622" s="696" t="s">
        <v>1908</v>
      </c>
      <c r="H622" s="696" t="s">
        <v>556</v>
      </c>
      <c r="I622" s="696" t="s">
        <v>1188</v>
      </c>
      <c r="J622" s="696" t="s">
        <v>2604</v>
      </c>
      <c r="K622" s="696" t="s">
        <v>2605</v>
      </c>
      <c r="L622" s="699">
        <v>14.2</v>
      </c>
      <c r="M622" s="699">
        <v>28.4</v>
      </c>
      <c r="N622" s="696">
        <v>2</v>
      </c>
      <c r="O622" s="700">
        <v>1</v>
      </c>
      <c r="P622" s="699">
        <v>28.4</v>
      </c>
      <c r="Q622" s="701">
        <v>1</v>
      </c>
      <c r="R622" s="696">
        <v>2</v>
      </c>
      <c r="S622" s="701">
        <v>1</v>
      </c>
      <c r="T622" s="700">
        <v>1</v>
      </c>
      <c r="U622" s="702">
        <v>1</v>
      </c>
    </row>
    <row r="623" spans="1:21" ht="14.4" customHeight="1" x14ac:dyDescent="0.3">
      <c r="A623" s="695">
        <v>11</v>
      </c>
      <c r="B623" s="696" t="s">
        <v>555</v>
      </c>
      <c r="C623" s="696">
        <v>89301112</v>
      </c>
      <c r="D623" s="697" t="s">
        <v>3032</v>
      </c>
      <c r="E623" s="698" t="s">
        <v>1892</v>
      </c>
      <c r="F623" s="696" t="s">
        <v>1876</v>
      </c>
      <c r="G623" s="696" t="s">
        <v>2156</v>
      </c>
      <c r="H623" s="696" t="s">
        <v>556</v>
      </c>
      <c r="I623" s="696" t="s">
        <v>1441</v>
      </c>
      <c r="J623" s="696" t="s">
        <v>1442</v>
      </c>
      <c r="K623" s="696" t="s">
        <v>2157</v>
      </c>
      <c r="L623" s="699">
        <v>163.9</v>
      </c>
      <c r="M623" s="699">
        <v>163.9</v>
      </c>
      <c r="N623" s="696">
        <v>1</v>
      </c>
      <c r="O623" s="700">
        <v>0.5</v>
      </c>
      <c r="P623" s="699">
        <v>163.9</v>
      </c>
      <c r="Q623" s="701">
        <v>1</v>
      </c>
      <c r="R623" s="696">
        <v>1</v>
      </c>
      <c r="S623" s="701">
        <v>1</v>
      </c>
      <c r="T623" s="700">
        <v>0.5</v>
      </c>
      <c r="U623" s="702">
        <v>1</v>
      </c>
    </row>
    <row r="624" spans="1:21" ht="14.4" customHeight="1" x14ac:dyDescent="0.3">
      <c r="A624" s="695">
        <v>11</v>
      </c>
      <c r="B624" s="696" t="s">
        <v>555</v>
      </c>
      <c r="C624" s="696">
        <v>89301112</v>
      </c>
      <c r="D624" s="697" t="s">
        <v>3032</v>
      </c>
      <c r="E624" s="698" t="s">
        <v>1892</v>
      </c>
      <c r="F624" s="696" t="s">
        <v>1876</v>
      </c>
      <c r="G624" s="696" t="s">
        <v>1915</v>
      </c>
      <c r="H624" s="696" t="s">
        <v>556</v>
      </c>
      <c r="I624" s="696" t="s">
        <v>1917</v>
      </c>
      <c r="J624" s="696" t="s">
        <v>727</v>
      </c>
      <c r="K624" s="696" t="s">
        <v>1918</v>
      </c>
      <c r="L624" s="699">
        <v>0</v>
      </c>
      <c r="M624" s="699">
        <v>0</v>
      </c>
      <c r="N624" s="696">
        <v>1</v>
      </c>
      <c r="O624" s="700">
        <v>1</v>
      </c>
      <c r="P624" s="699"/>
      <c r="Q624" s="701"/>
      <c r="R624" s="696"/>
      <c r="S624" s="701">
        <v>0</v>
      </c>
      <c r="T624" s="700"/>
      <c r="U624" s="702">
        <v>0</v>
      </c>
    </row>
    <row r="625" spans="1:21" ht="14.4" customHeight="1" x14ac:dyDescent="0.3">
      <c r="A625" s="695">
        <v>11</v>
      </c>
      <c r="B625" s="696" t="s">
        <v>555</v>
      </c>
      <c r="C625" s="696">
        <v>89301112</v>
      </c>
      <c r="D625" s="697" t="s">
        <v>3032</v>
      </c>
      <c r="E625" s="698" t="s">
        <v>1892</v>
      </c>
      <c r="F625" s="696" t="s">
        <v>1876</v>
      </c>
      <c r="G625" s="696" t="s">
        <v>1976</v>
      </c>
      <c r="H625" s="696" t="s">
        <v>843</v>
      </c>
      <c r="I625" s="696" t="s">
        <v>2606</v>
      </c>
      <c r="J625" s="696" t="s">
        <v>2607</v>
      </c>
      <c r="K625" s="696" t="s">
        <v>2608</v>
      </c>
      <c r="L625" s="699">
        <v>87.6</v>
      </c>
      <c r="M625" s="699">
        <v>87.6</v>
      </c>
      <c r="N625" s="696">
        <v>1</v>
      </c>
      <c r="O625" s="700">
        <v>0.5</v>
      </c>
      <c r="P625" s="699">
        <v>87.6</v>
      </c>
      <c r="Q625" s="701">
        <v>1</v>
      </c>
      <c r="R625" s="696">
        <v>1</v>
      </c>
      <c r="S625" s="701">
        <v>1</v>
      </c>
      <c r="T625" s="700">
        <v>0.5</v>
      </c>
      <c r="U625" s="702">
        <v>1</v>
      </c>
    </row>
    <row r="626" spans="1:21" ht="14.4" customHeight="1" x14ac:dyDescent="0.3">
      <c r="A626" s="695">
        <v>11</v>
      </c>
      <c r="B626" s="696" t="s">
        <v>555</v>
      </c>
      <c r="C626" s="696">
        <v>89301112</v>
      </c>
      <c r="D626" s="697" t="s">
        <v>3032</v>
      </c>
      <c r="E626" s="698" t="s">
        <v>1892</v>
      </c>
      <c r="F626" s="696" t="s">
        <v>1876</v>
      </c>
      <c r="G626" s="696" t="s">
        <v>2495</v>
      </c>
      <c r="H626" s="696" t="s">
        <v>556</v>
      </c>
      <c r="I626" s="696" t="s">
        <v>2496</v>
      </c>
      <c r="J626" s="696" t="s">
        <v>2497</v>
      </c>
      <c r="K626" s="696" t="s">
        <v>1973</v>
      </c>
      <c r="L626" s="699">
        <v>64.13</v>
      </c>
      <c r="M626" s="699">
        <v>64.13</v>
      </c>
      <c r="N626" s="696">
        <v>1</v>
      </c>
      <c r="O626" s="700">
        <v>0.5</v>
      </c>
      <c r="P626" s="699">
        <v>64.13</v>
      </c>
      <c r="Q626" s="701">
        <v>1</v>
      </c>
      <c r="R626" s="696">
        <v>1</v>
      </c>
      <c r="S626" s="701">
        <v>1</v>
      </c>
      <c r="T626" s="700">
        <v>0.5</v>
      </c>
      <c r="U626" s="702">
        <v>1</v>
      </c>
    </row>
    <row r="627" spans="1:21" ht="14.4" customHeight="1" x14ac:dyDescent="0.3">
      <c r="A627" s="695">
        <v>11</v>
      </c>
      <c r="B627" s="696" t="s">
        <v>555</v>
      </c>
      <c r="C627" s="696">
        <v>89301112</v>
      </c>
      <c r="D627" s="697" t="s">
        <v>3032</v>
      </c>
      <c r="E627" s="698" t="s">
        <v>1892</v>
      </c>
      <c r="F627" s="696" t="s">
        <v>1876</v>
      </c>
      <c r="G627" s="696" t="s">
        <v>2609</v>
      </c>
      <c r="H627" s="696" t="s">
        <v>556</v>
      </c>
      <c r="I627" s="696" t="s">
        <v>2610</v>
      </c>
      <c r="J627" s="696" t="s">
        <v>2611</v>
      </c>
      <c r="K627" s="696" t="s">
        <v>2612</v>
      </c>
      <c r="L627" s="699">
        <v>0</v>
      </c>
      <c r="M627" s="699">
        <v>0</v>
      </c>
      <c r="N627" s="696">
        <v>1</v>
      </c>
      <c r="O627" s="700">
        <v>0.5</v>
      </c>
      <c r="P627" s="699">
        <v>0</v>
      </c>
      <c r="Q627" s="701"/>
      <c r="R627" s="696">
        <v>1</v>
      </c>
      <c r="S627" s="701">
        <v>1</v>
      </c>
      <c r="T627" s="700">
        <v>0.5</v>
      </c>
      <c r="U627" s="702">
        <v>1</v>
      </c>
    </row>
    <row r="628" spans="1:21" ht="14.4" customHeight="1" x14ac:dyDescent="0.3">
      <c r="A628" s="695">
        <v>11</v>
      </c>
      <c r="B628" s="696" t="s">
        <v>555</v>
      </c>
      <c r="C628" s="696">
        <v>89301112</v>
      </c>
      <c r="D628" s="697" t="s">
        <v>3032</v>
      </c>
      <c r="E628" s="698" t="s">
        <v>1892</v>
      </c>
      <c r="F628" s="696" t="s">
        <v>1876</v>
      </c>
      <c r="G628" s="696" t="s">
        <v>1920</v>
      </c>
      <c r="H628" s="696" t="s">
        <v>843</v>
      </c>
      <c r="I628" s="696" t="s">
        <v>919</v>
      </c>
      <c r="J628" s="696" t="s">
        <v>852</v>
      </c>
      <c r="K628" s="696" t="s">
        <v>920</v>
      </c>
      <c r="L628" s="699">
        <v>625.29</v>
      </c>
      <c r="M628" s="699">
        <v>5627.61</v>
      </c>
      <c r="N628" s="696">
        <v>9</v>
      </c>
      <c r="O628" s="700">
        <v>4.5</v>
      </c>
      <c r="P628" s="699">
        <v>5627.61</v>
      </c>
      <c r="Q628" s="701">
        <v>1</v>
      </c>
      <c r="R628" s="696">
        <v>9</v>
      </c>
      <c r="S628" s="701">
        <v>1</v>
      </c>
      <c r="T628" s="700">
        <v>4.5</v>
      </c>
      <c r="U628" s="702">
        <v>1</v>
      </c>
    </row>
    <row r="629" spans="1:21" ht="14.4" customHeight="1" x14ac:dyDescent="0.3">
      <c r="A629" s="695">
        <v>11</v>
      </c>
      <c r="B629" s="696" t="s">
        <v>555</v>
      </c>
      <c r="C629" s="696">
        <v>89301112</v>
      </c>
      <c r="D629" s="697" t="s">
        <v>3032</v>
      </c>
      <c r="E629" s="698" t="s">
        <v>1892</v>
      </c>
      <c r="F629" s="696" t="s">
        <v>1876</v>
      </c>
      <c r="G629" s="696" t="s">
        <v>1920</v>
      </c>
      <c r="H629" s="696" t="s">
        <v>843</v>
      </c>
      <c r="I629" s="696" t="s">
        <v>851</v>
      </c>
      <c r="J629" s="696" t="s">
        <v>852</v>
      </c>
      <c r="K629" s="696" t="s">
        <v>853</v>
      </c>
      <c r="L629" s="699">
        <v>937.93</v>
      </c>
      <c r="M629" s="699">
        <v>937.93</v>
      </c>
      <c r="N629" s="696">
        <v>1</v>
      </c>
      <c r="O629" s="700">
        <v>0.5</v>
      </c>
      <c r="P629" s="699"/>
      <c r="Q629" s="701">
        <v>0</v>
      </c>
      <c r="R629" s="696"/>
      <c r="S629" s="701">
        <v>0</v>
      </c>
      <c r="T629" s="700"/>
      <c r="U629" s="702">
        <v>0</v>
      </c>
    </row>
    <row r="630" spans="1:21" ht="14.4" customHeight="1" x14ac:dyDescent="0.3">
      <c r="A630" s="695">
        <v>11</v>
      </c>
      <c r="B630" s="696" t="s">
        <v>555</v>
      </c>
      <c r="C630" s="696">
        <v>89301112</v>
      </c>
      <c r="D630" s="697" t="s">
        <v>3032</v>
      </c>
      <c r="E630" s="698" t="s">
        <v>1892</v>
      </c>
      <c r="F630" s="696" t="s">
        <v>1876</v>
      </c>
      <c r="G630" s="696" t="s">
        <v>1921</v>
      </c>
      <c r="H630" s="696" t="s">
        <v>843</v>
      </c>
      <c r="I630" s="696" t="s">
        <v>845</v>
      </c>
      <c r="J630" s="696" t="s">
        <v>586</v>
      </c>
      <c r="K630" s="696" t="s">
        <v>587</v>
      </c>
      <c r="L630" s="699">
        <v>96.63</v>
      </c>
      <c r="M630" s="699">
        <v>96.63</v>
      </c>
      <c r="N630" s="696">
        <v>1</v>
      </c>
      <c r="O630" s="700">
        <v>0.5</v>
      </c>
      <c r="P630" s="699">
        <v>96.63</v>
      </c>
      <c r="Q630" s="701">
        <v>1</v>
      </c>
      <c r="R630" s="696">
        <v>1</v>
      </c>
      <c r="S630" s="701">
        <v>1</v>
      </c>
      <c r="T630" s="700">
        <v>0.5</v>
      </c>
      <c r="U630" s="702">
        <v>1</v>
      </c>
    </row>
    <row r="631" spans="1:21" ht="14.4" customHeight="1" x14ac:dyDescent="0.3">
      <c r="A631" s="695">
        <v>11</v>
      </c>
      <c r="B631" s="696" t="s">
        <v>555</v>
      </c>
      <c r="C631" s="696">
        <v>89301112</v>
      </c>
      <c r="D631" s="697" t="s">
        <v>3032</v>
      </c>
      <c r="E631" s="698" t="s">
        <v>1892</v>
      </c>
      <c r="F631" s="696" t="s">
        <v>1876</v>
      </c>
      <c r="G631" s="696" t="s">
        <v>2613</v>
      </c>
      <c r="H631" s="696" t="s">
        <v>556</v>
      </c>
      <c r="I631" s="696" t="s">
        <v>800</v>
      </c>
      <c r="J631" s="696" t="s">
        <v>645</v>
      </c>
      <c r="K631" s="696" t="s">
        <v>2614</v>
      </c>
      <c r="L631" s="699">
        <v>48.98</v>
      </c>
      <c r="M631" s="699">
        <v>48.98</v>
      </c>
      <c r="N631" s="696">
        <v>1</v>
      </c>
      <c r="O631" s="700">
        <v>0.5</v>
      </c>
      <c r="P631" s="699">
        <v>48.98</v>
      </c>
      <c r="Q631" s="701">
        <v>1</v>
      </c>
      <c r="R631" s="696">
        <v>1</v>
      </c>
      <c r="S631" s="701">
        <v>1</v>
      </c>
      <c r="T631" s="700">
        <v>0.5</v>
      </c>
      <c r="U631" s="702">
        <v>1</v>
      </c>
    </row>
    <row r="632" spans="1:21" ht="14.4" customHeight="1" x14ac:dyDescent="0.3">
      <c r="A632" s="695">
        <v>11</v>
      </c>
      <c r="B632" s="696" t="s">
        <v>555</v>
      </c>
      <c r="C632" s="696">
        <v>89301112</v>
      </c>
      <c r="D632" s="697" t="s">
        <v>3032</v>
      </c>
      <c r="E632" s="698" t="s">
        <v>1892</v>
      </c>
      <c r="F632" s="696" t="s">
        <v>1877</v>
      </c>
      <c r="G632" s="696" t="s">
        <v>2092</v>
      </c>
      <c r="H632" s="696" t="s">
        <v>556</v>
      </c>
      <c r="I632" s="696" t="s">
        <v>2615</v>
      </c>
      <c r="J632" s="696" t="s">
        <v>2616</v>
      </c>
      <c r="K632" s="696" t="s">
        <v>2617</v>
      </c>
      <c r="L632" s="699">
        <v>1000</v>
      </c>
      <c r="M632" s="699">
        <v>1000</v>
      </c>
      <c r="N632" s="696">
        <v>1</v>
      </c>
      <c r="O632" s="700">
        <v>1</v>
      </c>
      <c r="P632" s="699"/>
      <c r="Q632" s="701">
        <v>0</v>
      </c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11</v>
      </c>
      <c r="B633" s="696" t="s">
        <v>555</v>
      </c>
      <c r="C633" s="696">
        <v>89301112</v>
      </c>
      <c r="D633" s="697" t="s">
        <v>3032</v>
      </c>
      <c r="E633" s="698" t="s">
        <v>1892</v>
      </c>
      <c r="F633" s="696" t="s">
        <v>1877</v>
      </c>
      <c r="G633" s="696" t="s">
        <v>2092</v>
      </c>
      <c r="H633" s="696" t="s">
        <v>556</v>
      </c>
      <c r="I633" s="696" t="s">
        <v>2618</v>
      </c>
      <c r="J633" s="696" t="s">
        <v>2619</v>
      </c>
      <c r="K633" s="696" t="s">
        <v>2620</v>
      </c>
      <c r="L633" s="699">
        <v>1000</v>
      </c>
      <c r="M633" s="699">
        <v>2000</v>
      </c>
      <c r="N633" s="696">
        <v>2</v>
      </c>
      <c r="O633" s="700">
        <v>2</v>
      </c>
      <c r="P633" s="699"/>
      <c r="Q633" s="701">
        <v>0</v>
      </c>
      <c r="R633" s="696"/>
      <c r="S633" s="701">
        <v>0</v>
      </c>
      <c r="T633" s="700"/>
      <c r="U633" s="702">
        <v>0</v>
      </c>
    </row>
    <row r="634" spans="1:21" ht="14.4" customHeight="1" x14ac:dyDescent="0.3">
      <c r="A634" s="695">
        <v>11</v>
      </c>
      <c r="B634" s="696" t="s">
        <v>555</v>
      </c>
      <c r="C634" s="696">
        <v>89301112</v>
      </c>
      <c r="D634" s="697" t="s">
        <v>3032</v>
      </c>
      <c r="E634" s="698" t="s">
        <v>1892</v>
      </c>
      <c r="F634" s="696" t="s">
        <v>1877</v>
      </c>
      <c r="G634" s="696" t="s">
        <v>2092</v>
      </c>
      <c r="H634" s="696" t="s">
        <v>556</v>
      </c>
      <c r="I634" s="696" t="s">
        <v>2197</v>
      </c>
      <c r="J634" s="696" t="s">
        <v>2198</v>
      </c>
      <c r="K634" s="696"/>
      <c r="L634" s="699">
        <v>0</v>
      </c>
      <c r="M634" s="699">
        <v>0</v>
      </c>
      <c r="N634" s="696">
        <v>1</v>
      </c>
      <c r="O634" s="700">
        <v>1</v>
      </c>
      <c r="P634" s="699"/>
      <c r="Q634" s="701"/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11</v>
      </c>
      <c r="B635" s="696" t="s">
        <v>555</v>
      </c>
      <c r="C635" s="696">
        <v>89301112</v>
      </c>
      <c r="D635" s="697" t="s">
        <v>3032</v>
      </c>
      <c r="E635" s="698" t="s">
        <v>1892</v>
      </c>
      <c r="F635" s="696" t="s">
        <v>1877</v>
      </c>
      <c r="G635" s="696" t="s">
        <v>2092</v>
      </c>
      <c r="H635" s="696" t="s">
        <v>556</v>
      </c>
      <c r="I635" s="696" t="s">
        <v>2621</v>
      </c>
      <c r="J635" s="696" t="s">
        <v>2622</v>
      </c>
      <c r="K635" s="696" t="s">
        <v>2620</v>
      </c>
      <c r="L635" s="699">
        <v>1000</v>
      </c>
      <c r="M635" s="699">
        <v>1000</v>
      </c>
      <c r="N635" s="696">
        <v>1</v>
      </c>
      <c r="O635" s="700">
        <v>1</v>
      </c>
      <c r="P635" s="699"/>
      <c r="Q635" s="701">
        <v>0</v>
      </c>
      <c r="R635" s="696"/>
      <c r="S635" s="701">
        <v>0</v>
      </c>
      <c r="T635" s="700"/>
      <c r="U635" s="702">
        <v>0</v>
      </c>
    </row>
    <row r="636" spans="1:21" ht="14.4" customHeight="1" x14ac:dyDescent="0.3">
      <c r="A636" s="695">
        <v>11</v>
      </c>
      <c r="B636" s="696" t="s">
        <v>555</v>
      </c>
      <c r="C636" s="696">
        <v>89301112</v>
      </c>
      <c r="D636" s="697" t="s">
        <v>3032</v>
      </c>
      <c r="E636" s="698" t="s">
        <v>1892</v>
      </c>
      <c r="F636" s="696" t="s">
        <v>1877</v>
      </c>
      <c r="G636" s="696" t="s">
        <v>2092</v>
      </c>
      <c r="H636" s="696" t="s">
        <v>556</v>
      </c>
      <c r="I636" s="696" t="s">
        <v>2623</v>
      </c>
      <c r="J636" s="696" t="s">
        <v>2624</v>
      </c>
      <c r="K636" s="696" t="s">
        <v>2201</v>
      </c>
      <c r="L636" s="699">
        <v>2000</v>
      </c>
      <c r="M636" s="699">
        <v>4000</v>
      </c>
      <c r="N636" s="696">
        <v>2</v>
      </c>
      <c r="O636" s="700">
        <v>2</v>
      </c>
      <c r="P636" s="699"/>
      <c r="Q636" s="701">
        <v>0</v>
      </c>
      <c r="R636" s="696"/>
      <c r="S636" s="701">
        <v>0</v>
      </c>
      <c r="T636" s="700"/>
      <c r="U636" s="702">
        <v>0</v>
      </c>
    </row>
    <row r="637" spans="1:21" ht="14.4" customHeight="1" x14ac:dyDescent="0.3">
      <c r="A637" s="695">
        <v>11</v>
      </c>
      <c r="B637" s="696" t="s">
        <v>555</v>
      </c>
      <c r="C637" s="696">
        <v>89301112</v>
      </c>
      <c r="D637" s="697" t="s">
        <v>3032</v>
      </c>
      <c r="E637" s="698" t="s">
        <v>1892</v>
      </c>
      <c r="F637" s="696" t="s">
        <v>1877</v>
      </c>
      <c r="G637" s="696" t="s">
        <v>1933</v>
      </c>
      <c r="H637" s="696" t="s">
        <v>556</v>
      </c>
      <c r="I637" s="696" t="s">
        <v>2625</v>
      </c>
      <c r="J637" s="696" t="s">
        <v>2626</v>
      </c>
      <c r="K637" s="696" t="s">
        <v>2627</v>
      </c>
      <c r="L637" s="699">
        <v>2000</v>
      </c>
      <c r="M637" s="699">
        <v>2000</v>
      </c>
      <c r="N637" s="696">
        <v>1</v>
      </c>
      <c r="O637" s="700">
        <v>1</v>
      </c>
      <c r="P637" s="699"/>
      <c r="Q637" s="701">
        <v>0</v>
      </c>
      <c r="R637" s="696"/>
      <c r="S637" s="701">
        <v>0</v>
      </c>
      <c r="T637" s="700"/>
      <c r="U637" s="702">
        <v>0</v>
      </c>
    </row>
    <row r="638" spans="1:21" ht="14.4" customHeight="1" x14ac:dyDescent="0.3">
      <c r="A638" s="695">
        <v>11</v>
      </c>
      <c r="B638" s="696" t="s">
        <v>555</v>
      </c>
      <c r="C638" s="696">
        <v>89301112</v>
      </c>
      <c r="D638" s="697" t="s">
        <v>3032</v>
      </c>
      <c r="E638" s="698" t="s">
        <v>1892</v>
      </c>
      <c r="F638" s="696" t="s">
        <v>1877</v>
      </c>
      <c r="G638" s="696" t="s">
        <v>1933</v>
      </c>
      <c r="H638" s="696" t="s">
        <v>556</v>
      </c>
      <c r="I638" s="696" t="s">
        <v>1934</v>
      </c>
      <c r="J638" s="696" t="s">
        <v>1935</v>
      </c>
      <c r="K638" s="696" t="s">
        <v>1936</v>
      </c>
      <c r="L638" s="699">
        <v>200</v>
      </c>
      <c r="M638" s="699">
        <v>800</v>
      </c>
      <c r="N638" s="696">
        <v>4</v>
      </c>
      <c r="O638" s="700">
        <v>2</v>
      </c>
      <c r="P638" s="699">
        <v>400</v>
      </c>
      <c r="Q638" s="701">
        <v>0.5</v>
      </c>
      <c r="R638" s="696">
        <v>2</v>
      </c>
      <c r="S638" s="701">
        <v>0.5</v>
      </c>
      <c r="T638" s="700">
        <v>1</v>
      </c>
      <c r="U638" s="702">
        <v>0.5</v>
      </c>
    </row>
    <row r="639" spans="1:21" ht="14.4" customHeight="1" x14ac:dyDescent="0.3">
      <c r="A639" s="695">
        <v>11</v>
      </c>
      <c r="B639" s="696" t="s">
        <v>555</v>
      </c>
      <c r="C639" s="696">
        <v>89301112</v>
      </c>
      <c r="D639" s="697" t="s">
        <v>3032</v>
      </c>
      <c r="E639" s="698" t="s">
        <v>1892</v>
      </c>
      <c r="F639" s="696" t="s">
        <v>1877</v>
      </c>
      <c r="G639" s="696" t="s">
        <v>1933</v>
      </c>
      <c r="H639" s="696" t="s">
        <v>556</v>
      </c>
      <c r="I639" s="696" t="s">
        <v>1937</v>
      </c>
      <c r="J639" s="696" t="s">
        <v>1938</v>
      </c>
      <c r="K639" s="696" t="s">
        <v>1939</v>
      </c>
      <c r="L639" s="699">
        <v>278.75</v>
      </c>
      <c r="M639" s="699">
        <v>4460</v>
      </c>
      <c r="N639" s="696">
        <v>16</v>
      </c>
      <c r="O639" s="700">
        <v>8</v>
      </c>
      <c r="P639" s="699">
        <v>4460</v>
      </c>
      <c r="Q639" s="701">
        <v>1</v>
      </c>
      <c r="R639" s="696">
        <v>16</v>
      </c>
      <c r="S639" s="701">
        <v>1</v>
      </c>
      <c r="T639" s="700">
        <v>8</v>
      </c>
      <c r="U639" s="702">
        <v>1</v>
      </c>
    </row>
    <row r="640" spans="1:21" ht="14.4" customHeight="1" x14ac:dyDescent="0.3">
      <c r="A640" s="695">
        <v>11</v>
      </c>
      <c r="B640" s="696" t="s">
        <v>555</v>
      </c>
      <c r="C640" s="696">
        <v>89301112</v>
      </c>
      <c r="D640" s="697" t="s">
        <v>3032</v>
      </c>
      <c r="E640" s="698" t="s">
        <v>1892</v>
      </c>
      <c r="F640" s="696" t="s">
        <v>1877</v>
      </c>
      <c r="G640" s="696" t="s">
        <v>2103</v>
      </c>
      <c r="H640" s="696" t="s">
        <v>556</v>
      </c>
      <c r="I640" s="696" t="s">
        <v>2628</v>
      </c>
      <c r="J640" s="696" t="s">
        <v>2629</v>
      </c>
      <c r="K640" s="696" t="s">
        <v>2630</v>
      </c>
      <c r="L640" s="699">
        <v>2605</v>
      </c>
      <c r="M640" s="699">
        <v>2605</v>
      </c>
      <c r="N640" s="696">
        <v>1</v>
      </c>
      <c r="O640" s="700">
        <v>1</v>
      </c>
      <c r="P640" s="699"/>
      <c r="Q640" s="701">
        <v>0</v>
      </c>
      <c r="R640" s="696"/>
      <c r="S640" s="701">
        <v>0</v>
      </c>
      <c r="T640" s="700"/>
      <c r="U640" s="702">
        <v>0</v>
      </c>
    </row>
    <row r="641" spans="1:21" ht="14.4" customHeight="1" x14ac:dyDescent="0.3">
      <c r="A641" s="695">
        <v>11</v>
      </c>
      <c r="B641" s="696" t="s">
        <v>555</v>
      </c>
      <c r="C641" s="696">
        <v>89301112</v>
      </c>
      <c r="D641" s="697" t="s">
        <v>3032</v>
      </c>
      <c r="E641" s="698" t="s">
        <v>1892</v>
      </c>
      <c r="F641" s="696" t="s">
        <v>1877</v>
      </c>
      <c r="G641" s="696" t="s">
        <v>1940</v>
      </c>
      <c r="H641" s="696" t="s">
        <v>556</v>
      </c>
      <c r="I641" s="696" t="s">
        <v>2113</v>
      </c>
      <c r="J641" s="696" t="s">
        <v>2114</v>
      </c>
      <c r="K641" s="696" t="s">
        <v>2115</v>
      </c>
      <c r="L641" s="699">
        <v>350</v>
      </c>
      <c r="M641" s="699">
        <v>1050</v>
      </c>
      <c r="N641" s="696">
        <v>3</v>
      </c>
      <c r="O641" s="700">
        <v>3</v>
      </c>
      <c r="P641" s="699">
        <v>1050</v>
      </c>
      <c r="Q641" s="701">
        <v>1</v>
      </c>
      <c r="R641" s="696">
        <v>3</v>
      </c>
      <c r="S641" s="701">
        <v>1</v>
      </c>
      <c r="T641" s="700">
        <v>3</v>
      </c>
      <c r="U641" s="702">
        <v>1</v>
      </c>
    </row>
    <row r="642" spans="1:21" ht="14.4" customHeight="1" x14ac:dyDescent="0.3">
      <c r="A642" s="695">
        <v>11</v>
      </c>
      <c r="B642" s="696" t="s">
        <v>555</v>
      </c>
      <c r="C642" s="696">
        <v>89301112</v>
      </c>
      <c r="D642" s="697" t="s">
        <v>3032</v>
      </c>
      <c r="E642" s="698" t="s">
        <v>1892</v>
      </c>
      <c r="F642" s="696" t="s">
        <v>1877</v>
      </c>
      <c r="G642" s="696" t="s">
        <v>1940</v>
      </c>
      <c r="H642" s="696" t="s">
        <v>556</v>
      </c>
      <c r="I642" s="696" t="s">
        <v>1953</v>
      </c>
      <c r="J642" s="696" t="s">
        <v>1954</v>
      </c>
      <c r="K642" s="696" t="s">
        <v>1955</v>
      </c>
      <c r="L642" s="699">
        <v>971.25</v>
      </c>
      <c r="M642" s="699">
        <v>971.25</v>
      </c>
      <c r="N642" s="696">
        <v>1</v>
      </c>
      <c r="O642" s="700">
        <v>1</v>
      </c>
      <c r="P642" s="699">
        <v>971.25</v>
      </c>
      <c r="Q642" s="701">
        <v>1</v>
      </c>
      <c r="R642" s="696">
        <v>1</v>
      </c>
      <c r="S642" s="701">
        <v>1</v>
      </c>
      <c r="T642" s="700">
        <v>1</v>
      </c>
      <c r="U642" s="702">
        <v>1</v>
      </c>
    </row>
    <row r="643" spans="1:21" ht="14.4" customHeight="1" x14ac:dyDescent="0.3">
      <c r="A643" s="695">
        <v>11</v>
      </c>
      <c r="B643" s="696" t="s">
        <v>555</v>
      </c>
      <c r="C643" s="696">
        <v>89301112</v>
      </c>
      <c r="D643" s="697" t="s">
        <v>3032</v>
      </c>
      <c r="E643" s="698" t="s">
        <v>1892</v>
      </c>
      <c r="F643" s="696" t="s">
        <v>1877</v>
      </c>
      <c r="G643" s="696" t="s">
        <v>1940</v>
      </c>
      <c r="H643" s="696" t="s">
        <v>556</v>
      </c>
      <c r="I643" s="696" t="s">
        <v>2631</v>
      </c>
      <c r="J643" s="696" t="s">
        <v>2632</v>
      </c>
      <c r="K643" s="696" t="s">
        <v>2633</v>
      </c>
      <c r="L643" s="699">
        <v>416.1</v>
      </c>
      <c r="M643" s="699">
        <v>1248.3000000000002</v>
      </c>
      <c r="N643" s="696">
        <v>3</v>
      </c>
      <c r="O643" s="700">
        <v>3</v>
      </c>
      <c r="P643" s="699">
        <v>1248.3000000000002</v>
      </c>
      <c r="Q643" s="701">
        <v>1</v>
      </c>
      <c r="R643" s="696">
        <v>3</v>
      </c>
      <c r="S643" s="701">
        <v>1</v>
      </c>
      <c r="T643" s="700">
        <v>3</v>
      </c>
      <c r="U643" s="702">
        <v>1</v>
      </c>
    </row>
    <row r="644" spans="1:21" ht="14.4" customHeight="1" x14ac:dyDescent="0.3">
      <c r="A644" s="695">
        <v>11</v>
      </c>
      <c r="B644" s="696" t="s">
        <v>555</v>
      </c>
      <c r="C644" s="696">
        <v>89301112</v>
      </c>
      <c r="D644" s="697" t="s">
        <v>3032</v>
      </c>
      <c r="E644" s="698" t="s">
        <v>1892</v>
      </c>
      <c r="F644" s="696" t="s">
        <v>1877</v>
      </c>
      <c r="G644" s="696" t="s">
        <v>1940</v>
      </c>
      <c r="H644" s="696" t="s">
        <v>556</v>
      </c>
      <c r="I644" s="696" t="s">
        <v>2634</v>
      </c>
      <c r="J644" s="696" t="s">
        <v>2635</v>
      </c>
      <c r="K644" s="696" t="s">
        <v>2636</v>
      </c>
      <c r="L644" s="699">
        <v>195</v>
      </c>
      <c r="M644" s="699">
        <v>195</v>
      </c>
      <c r="N644" s="696">
        <v>1</v>
      </c>
      <c r="O644" s="700">
        <v>1</v>
      </c>
      <c r="P644" s="699">
        <v>195</v>
      </c>
      <c r="Q644" s="701">
        <v>1</v>
      </c>
      <c r="R644" s="696">
        <v>1</v>
      </c>
      <c r="S644" s="701">
        <v>1</v>
      </c>
      <c r="T644" s="700">
        <v>1</v>
      </c>
      <c r="U644" s="702">
        <v>1</v>
      </c>
    </row>
    <row r="645" spans="1:21" ht="14.4" customHeight="1" x14ac:dyDescent="0.3">
      <c r="A645" s="695">
        <v>11</v>
      </c>
      <c r="B645" s="696" t="s">
        <v>555</v>
      </c>
      <c r="C645" s="696">
        <v>89301112</v>
      </c>
      <c r="D645" s="697" t="s">
        <v>3032</v>
      </c>
      <c r="E645" s="698" t="s">
        <v>1892</v>
      </c>
      <c r="F645" s="696" t="s">
        <v>1877</v>
      </c>
      <c r="G645" s="696" t="s">
        <v>2057</v>
      </c>
      <c r="H645" s="696" t="s">
        <v>556</v>
      </c>
      <c r="I645" s="696" t="s">
        <v>2227</v>
      </c>
      <c r="J645" s="696" t="s">
        <v>2228</v>
      </c>
      <c r="K645" s="696" t="s">
        <v>2229</v>
      </c>
      <c r="L645" s="699">
        <v>0</v>
      </c>
      <c r="M645" s="699">
        <v>0</v>
      </c>
      <c r="N645" s="696">
        <v>8</v>
      </c>
      <c r="O645" s="700">
        <v>7</v>
      </c>
      <c r="P645" s="699"/>
      <c r="Q645" s="701"/>
      <c r="R645" s="696"/>
      <c r="S645" s="701">
        <v>0</v>
      </c>
      <c r="T645" s="700"/>
      <c r="U645" s="702">
        <v>0</v>
      </c>
    </row>
    <row r="646" spans="1:21" ht="14.4" customHeight="1" x14ac:dyDescent="0.3">
      <c r="A646" s="695">
        <v>11</v>
      </c>
      <c r="B646" s="696" t="s">
        <v>555</v>
      </c>
      <c r="C646" s="696">
        <v>89301112</v>
      </c>
      <c r="D646" s="697" t="s">
        <v>3032</v>
      </c>
      <c r="E646" s="698" t="s">
        <v>1892</v>
      </c>
      <c r="F646" s="696" t="s">
        <v>1877</v>
      </c>
      <c r="G646" s="696" t="s">
        <v>2637</v>
      </c>
      <c r="H646" s="696" t="s">
        <v>556</v>
      </c>
      <c r="I646" s="696" t="s">
        <v>2638</v>
      </c>
      <c r="J646" s="696" t="s">
        <v>2639</v>
      </c>
      <c r="K646" s="696" t="s">
        <v>2640</v>
      </c>
      <c r="L646" s="699">
        <v>944</v>
      </c>
      <c r="M646" s="699">
        <v>944</v>
      </c>
      <c r="N646" s="696">
        <v>1</v>
      </c>
      <c r="O646" s="700">
        <v>1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11</v>
      </c>
      <c r="B647" s="696" t="s">
        <v>555</v>
      </c>
      <c r="C647" s="696">
        <v>89301112</v>
      </c>
      <c r="D647" s="697" t="s">
        <v>3032</v>
      </c>
      <c r="E647" s="698" t="s">
        <v>1892</v>
      </c>
      <c r="F647" s="696" t="s">
        <v>1877</v>
      </c>
      <c r="G647" s="696" t="s">
        <v>2637</v>
      </c>
      <c r="H647" s="696" t="s">
        <v>556</v>
      </c>
      <c r="I647" s="696" t="s">
        <v>2641</v>
      </c>
      <c r="J647" s="696" t="s">
        <v>2642</v>
      </c>
      <c r="K647" s="696" t="s">
        <v>2643</v>
      </c>
      <c r="L647" s="699">
        <v>696</v>
      </c>
      <c r="M647" s="699">
        <v>696</v>
      </c>
      <c r="N647" s="696">
        <v>1</v>
      </c>
      <c r="O647" s="700">
        <v>1</v>
      </c>
      <c r="P647" s="699"/>
      <c r="Q647" s="701">
        <v>0</v>
      </c>
      <c r="R647" s="696"/>
      <c r="S647" s="701">
        <v>0</v>
      </c>
      <c r="T647" s="700"/>
      <c r="U647" s="702">
        <v>0</v>
      </c>
    </row>
    <row r="648" spans="1:21" ht="14.4" customHeight="1" x14ac:dyDescent="0.3">
      <c r="A648" s="695">
        <v>11</v>
      </c>
      <c r="B648" s="696" t="s">
        <v>555</v>
      </c>
      <c r="C648" s="696">
        <v>89301112</v>
      </c>
      <c r="D648" s="697" t="s">
        <v>3032</v>
      </c>
      <c r="E648" s="698" t="s">
        <v>1892</v>
      </c>
      <c r="F648" s="696" t="s">
        <v>1877</v>
      </c>
      <c r="G648" s="696" t="s">
        <v>2637</v>
      </c>
      <c r="H648" s="696" t="s">
        <v>556</v>
      </c>
      <c r="I648" s="696" t="s">
        <v>2644</v>
      </c>
      <c r="J648" s="696" t="s">
        <v>2642</v>
      </c>
      <c r="K648" s="696" t="s">
        <v>2645</v>
      </c>
      <c r="L648" s="699">
        <v>10985</v>
      </c>
      <c r="M648" s="699">
        <v>10985</v>
      </c>
      <c r="N648" s="696">
        <v>1</v>
      </c>
      <c r="O648" s="700">
        <v>1</v>
      </c>
      <c r="P648" s="699"/>
      <c r="Q648" s="701">
        <v>0</v>
      </c>
      <c r="R648" s="696"/>
      <c r="S648" s="701">
        <v>0</v>
      </c>
      <c r="T648" s="700"/>
      <c r="U648" s="702">
        <v>0</v>
      </c>
    </row>
    <row r="649" spans="1:21" ht="14.4" customHeight="1" x14ac:dyDescent="0.3">
      <c r="A649" s="695">
        <v>11</v>
      </c>
      <c r="B649" s="696" t="s">
        <v>555</v>
      </c>
      <c r="C649" s="696">
        <v>89301112</v>
      </c>
      <c r="D649" s="697" t="s">
        <v>3032</v>
      </c>
      <c r="E649" s="698" t="s">
        <v>1892</v>
      </c>
      <c r="F649" s="696" t="s">
        <v>1877</v>
      </c>
      <c r="G649" s="696" t="s">
        <v>2637</v>
      </c>
      <c r="H649" s="696" t="s">
        <v>556</v>
      </c>
      <c r="I649" s="696" t="s">
        <v>2646</v>
      </c>
      <c r="J649" s="696" t="s">
        <v>2639</v>
      </c>
      <c r="K649" s="696" t="s">
        <v>2647</v>
      </c>
      <c r="L649" s="699">
        <v>196</v>
      </c>
      <c r="M649" s="699">
        <v>196</v>
      </c>
      <c r="N649" s="696">
        <v>1</v>
      </c>
      <c r="O649" s="700">
        <v>1</v>
      </c>
      <c r="P649" s="699"/>
      <c r="Q649" s="701">
        <v>0</v>
      </c>
      <c r="R649" s="696"/>
      <c r="S649" s="701">
        <v>0</v>
      </c>
      <c r="T649" s="700"/>
      <c r="U649" s="702">
        <v>0</v>
      </c>
    </row>
    <row r="650" spans="1:21" ht="14.4" customHeight="1" x14ac:dyDescent="0.3">
      <c r="A650" s="695">
        <v>11</v>
      </c>
      <c r="B650" s="696" t="s">
        <v>555</v>
      </c>
      <c r="C650" s="696">
        <v>89301112</v>
      </c>
      <c r="D650" s="697" t="s">
        <v>3032</v>
      </c>
      <c r="E650" s="698" t="s">
        <v>1892</v>
      </c>
      <c r="F650" s="696" t="s">
        <v>1877</v>
      </c>
      <c r="G650" s="696" t="s">
        <v>2637</v>
      </c>
      <c r="H650" s="696" t="s">
        <v>556</v>
      </c>
      <c r="I650" s="696" t="s">
        <v>2648</v>
      </c>
      <c r="J650" s="696" t="s">
        <v>2639</v>
      </c>
      <c r="K650" s="696" t="s">
        <v>2649</v>
      </c>
      <c r="L650" s="699">
        <v>779</v>
      </c>
      <c r="M650" s="699">
        <v>779</v>
      </c>
      <c r="N650" s="696">
        <v>1</v>
      </c>
      <c r="O650" s="700">
        <v>1</v>
      </c>
      <c r="P650" s="699"/>
      <c r="Q650" s="701">
        <v>0</v>
      </c>
      <c r="R650" s="696"/>
      <c r="S650" s="701">
        <v>0</v>
      </c>
      <c r="T650" s="700"/>
      <c r="U650" s="702">
        <v>0</v>
      </c>
    </row>
    <row r="651" spans="1:21" ht="14.4" customHeight="1" x14ac:dyDescent="0.3">
      <c r="A651" s="695">
        <v>11</v>
      </c>
      <c r="B651" s="696" t="s">
        <v>555</v>
      </c>
      <c r="C651" s="696">
        <v>89301112</v>
      </c>
      <c r="D651" s="697" t="s">
        <v>3032</v>
      </c>
      <c r="E651" s="698" t="s">
        <v>1892</v>
      </c>
      <c r="F651" s="696" t="s">
        <v>1877</v>
      </c>
      <c r="G651" s="696" t="s">
        <v>2637</v>
      </c>
      <c r="H651" s="696" t="s">
        <v>556</v>
      </c>
      <c r="I651" s="696" t="s">
        <v>2650</v>
      </c>
      <c r="J651" s="696" t="s">
        <v>2642</v>
      </c>
      <c r="K651" s="696" t="s">
        <v>2651</v>
      </c>
      <c r="L651" s="699">
        <v>2069</v>
      </c>
      <c r="M651" s="699">
        <v>2069</v>
      </c>
      <c r="N651" s="696">
        <v>1</v>
      </c>
      <c r="O651" s="700">
        <v>1</v>
      </c>
      <c r="P651" s="699"/>
      <c r="Q651" s="701">
        <v>0</v>
      </c>
      <c r="R651" s="696"/>
      <c r="S651" s="701">
        <v>0</v>
      </c>
      <c r="T651" s="700"/>
      <c r="U651" s="702">
        <v>0</v>
      </c>
    </row>
    <row r="652" spans="1:21" ht="14.4" customHeight="1" x14ac:dyDescent="0.3">
      <c r="A652" s="695">
        <v>11</v>
      </c>
      <c r="B652" s="696" t="s">
        <v>555</v>
      </c>
      <c r="C652" s="696">
        <v>89301112</v>
      </c>
      <c r="D652" s="697" t="s">
        <v>3032</v>
      </c>
      <c r="E652" s="698" t="s">
        <v>1892</v>
      </c>
      <c r="F652" s="696" t="s">
        <v>1877</v>
      </c>
      <c r="G652" s="696" t="s">
        <v>2637</v>
      </c>
      <c r="H652" s="696" t="s">
        <v>556</v>
      </c>
      <c r="I652" s="696" t="s">
        <v>2652</v>
      </c>
      <c r="J652" s="696" t="s">
        <v>2642</v>
      </c>
      <c r="K652" s="696" t="s">
        <v>2653</v>
      </c>
      <c r="L652" s="699">
        <v>2868</v>
      </c>
      <c r="M652" s="699">
        <v>2868</v>
      </c>
      <c r="N652" s="696">
        <v>1</v>
      </c>
      <c r="O652" s="700">
        <v>1</v>
      </c>
      <c r="P652" s="699"/>
      <c r="Q652" s="701">
        <v>0</v>
      </c>
      <c r="R652" s="696"/>
      <c r="S652" s="701">
        <v>0</v>
      </c>
      <c r="T652" s="700"/>
      <c r="U652" s="702">
        <v>0</v>
      </c>
    </row>
    <row r="653" spans="1:21" ht="14.4" customHeight="1" x14ac:dyDescent="0.3">
      <c r="A653" s="695">
        <v>11</v>
      </c>
      <c r="B653" s="696" t="s">
        <v>555</v>
      </c>
      <c r="C653" s="696">
        <v>89301112</v>
      </c>
      <c r="D653" s="697" t="s">
        <v>3032</v>
      </c>
      <c r="E653" s="698" t="s">
        <v>1892</v>
      </c>
      <c r="F653" s="696" t="s">
        <v>1877</v>
      </c>
      <c r="G653" s="696" t="s">
        <v>2637</v>
      </c>
      <c r="H653" s="696" t="s">
        <v>556</v>
      </c>
      <c r="I653" s="696" t="s">
        <v>2654</v>
      </c>
      <c r="J653" s="696" t="s">
        <v>2655</v>
      </c>
      <c r="K653" s="696" t="s">
        <v>2656</v>
      </c>
      <c r="L653" s="699">
        <v>21000</v>
      </c>
      <c r="M653" s="699">
        <v>21000</v>
      </c>
      <c r="N653" s="696">
        <v>1</v>
      </c>
      <c r="O653" s="700">
        <v>1</v>
      </c>
      <c r="P653" s="699"/>
      <c r="Q653" s="701">
        <v>0</v>
      </c>
      <c r="R653" s="696"/>
      <c r="S653" s="701">
        <v>0</v>
      </c>
      <c r="T653" s="700"/>
      <c r="U653" s="702">
        <v>0</v>
      </c>
    </row>
    <row r="654" spans="1:21" ht="14.4" customHeight="1" x14ac:dyDescent="0.3">
      <c r="A654" s="695">
        <v>11</v>
      </c>
      <c r="B654" s="696" t="s">
        <v>555</v>
      </c>
      <c r="C654" s="696">
        <v>89301112</v>
      </c>
      <c r="D654" s="697" t="s">
        <v>3032</v>
      </c>
      <c r="E654" s="698" t="s">
        <v>1892</v>
      </c>
      <c r="F654" s="696" t="s">
        <v>1877</v>
      </c>
      <c r="G654" s="696" t="s">
        <v>2637</v>
      </c>
      <c r="H654" s="696" t="s">
        <v>556</v>
      </c>
      <c r="I654" s="696" t="s">
        <v>2657</v>
      </c>
      <c r="J654" s="696" t="s">
        <v>2658</v>
      </c>
      <c r="K654" s="696" t="s">
        <v>2659</v>
      </c>
      <c r="L654" s="699">
        <v>1000</v>
      </c>
      <c r="M654" s="699">
        <v>1000</v>
      </c>
      <c r="N654" s="696">
        <v>1</v>
      </c>
      <c r="O654" s="700">
        <v>1</v>
      </c>
      <c r="P654" s="699"/>
      <c r="Q654" s="701">
        <v>0</v>
      </c>
      <c r="R654" s="696"/>
      <c r="S654" s="701">
        <v>0</v>
      </c>
      <c r="T654" s="700"/>
      <c r="U654" s="702">
        <v>0</v>
      </c>
    </row>
    <row r="655" spans="1:21" ht="14.4" customHeight="1" x14ac:dyDescent="0.3">
      <c r="A655" s="695">
        <v>11</v>
      </c>
      <c r="B655" s="696" t="s">
        <v>555</v>
      </c>
      <c r="C655" s="696">
        <v>89301112</v>
      </c>
      <c r="D655" s="697" t="s">
        <v>3032</v>
      </c>
      <c r="E655" s="698" t="s">
        <v>1892</v>
      </c>
      <c r="F655" s="696" t="s">
        <v>1877</v>
      </c>
      <c r="G655" s="696" t="s">
        <v>2637</v>
      </c>
      <c r="H655" s="696" t="s">
        <v>556</v>
      </c>
      <c r="I655" s="696" t="s">
        <v>2660</v>
      </c>
      <c r="J655" s="696" t="s">
        <v>2639</v>
      </c>
      <c r="K655" s="696" t="s">
        <v>2661</v>
      </c>
      <c r="L655" s="699">
        <v>290</v>
      </c>
      <c r="M655" s="699">
        <v>290</v>
      </c>
      <c r="N655" s="696">
        <v>1</v>
      </c>
      <c r="O655" s="700">
        <v>1</v>
      </c>
      <c r="P655" s="699"/>
      <c r="Q655" s="701">
        <v>0</v>
      </c>
      <c r="R655" s="696"/>
      <c r="S655" s="701">
        <v>0</v>
      </c>
      <c r="T655" s="700"/>
      <c r="U655" s="702">
        <v>0</v>
      </c>
    </row>
    <row r="656" spans="1:21" ht="14.4" customHeight="1" x14ac:dyDescent="0.3">
      <c r="A656" s="695">
        <v>11</v>
      </c>
      <c r="B656" s="696" t="s">
        <v>555</v>
      </c>
      <c r="C656" s="696">
        <v>89301112</v>
      </c>
      <c r="D656" s="697" t="s">
        <v>3032</v>
      </c>
      <c r="E656" s="698" t="s">
        <v>1892</v>
      </c>
      <c r="F656" s="696" t="s">
        <v>1877</v>
      </c>
      <c r="G656" s="696" t="s">
        <v>2637</v>
      </c>
      <c r="H656" s="696" t="s">
        <v>556</v>
      </c>
      <c r="I656" s="696" t="s">
        <v>2662</v>
      </c>
      <c r="J656" s="696" t="s">
        <v>2639</v>
      </c>
      <c r="K656" s="696" t="s">
        <v>2663</v>
      </c>
      <c r="L656" s="699">
        <v>1884</v>
      </c>
      <c r="M656" s="699">
        <v>1884</v>
      </c>
      <c r="N656" s="696">
        <v>1</v>
      </c>
      <c r="O656" s="700">
        <v>1</v>
      </c>
      <c r="P656" s="699"/>
      <c r="Q656" s="701">
        <v>0</v>
      </c>
      <c r="R656" s="696"/>
      <c r="S656" s="701">
        <v>0</v>
      </c>
      <c r="T656" s="700"/>
      <c r="U656" s="702">
        <v>0</v>
      </c>
    </row>
    <row r="657" spans="1:21" ht="14.4" customHeight="1" x14ac:dyDescent="0.3">
      <c r="A657" s="695">
        <v>11</v>
      </c>
      <c r="B657" s="696" t="s">
        <v>555</v>
      </c>
      <c r="C657" s="696">
        <v>89301112</v>
      </c>
      <c r="D657" s="697" t="s">
        <v>3032</v>
      </c>
      <c r="E657" s="698" t="s">
        <v>1893</v>
      </c>
      <c r="F657" s="696" t="s">
        <v>1876</v>
      </c>
      <c r="G657" s="696" t="s">
        <v>1906</v>
      </c>
      <c r="H657" s="696" t="s">
        <v>843</v>
      </c>
      <c r="I657" s="696" t="s">
        <v>951</v>
      </c>
      <c r="J657" s="696" t="s">
        <v>1785</v>
      </c>
      <c r="K657" s="696" t="s">
        <v>1786</v>
      </c>
      <c r="L657" s="699">
        <v>333.31</v>
      </c>
      <c r="M657" s="699">
        <v>999.93000000000006</v>
      </c>
      <c r="N657" s="696">
        <v>3</v>
      </c>
      <c r="O657" s="700">
        <v>1.5</v>
      </c>
      <c r="P657" s="699">
        <v>999.93000000000006</v>
      </c>
      <c r="Q657" s="701">
        <v>1</v>
      </c>
      <c r="R657" s="696">
        <v>3</v>
      </c>
      <c r="S657" s="701">
        <v>1</v>
      </c>
      <c r="T657" s="700">
        <v>1.5</v>
      </c>
      <c r="U657" s="702">
        <v>1</v>
      </c>
    </row>
    <row r="658" spans="1:21" ht="14.4" customHeight="1" x14ac:dyDescent="0.3">
      <c r="A658" s="695">
        <v>11</v>
      </c>
      <c r="B658" s="696" t="s">
        <v>555</v>
      </c>
      <c r="C658" s="696">
        <v>89301112</v>
      </c>
      <c r="D658" s="697" t="s">
        <v>3032</v>
      </c>
      <c r="E658" s="698" t="s">
        <v>1893</v>
      </c>
      <c r="F658" s="696" t="s">
        <v>1876</v>
      </c>
      <c r="G658" s="696" t="s">
        <v>1906</v>
      </c>
      <c r="H658" s="696" t="s">
        <v>843</v>
      </c>
      <c r="I658" s="696" t="s">
        <v>951</v>
      </c>
      <c r="J658" s="696" t="s">
        <v>1785</v>
      </c>
      <c r="K658" s="696" t="s">
        <v>1786</v>
      </c>
      <c r="L658" s="699">
        <v>156.86000000000001</v>
      </c>
      <c r="M658" s="699">
        <v>627.44000000000005</v>
      </c>
      <c r="N658" s="696">
        <v>4</v>
      </c>
      <c r="O658" s="700">
        <v>1.5</v>
      </c>
      <c r="P658" s="699">
        <v>313.72000000000003</v>
      </c>
      <c r="Q658" s="701">
        <v>0.5</v>
      </c>
      <c r="R658" s="696">
        <v>2</v>
      </c>
      <c r="S658" s="701">
        <v>0.5</v>
      </c>
      <c r="T658" s="700">
        <v>0.5</v>
      </c>
      <c r="U658" s="702">
        <v>0.33333333333333331</v>
      </c>
    </row>
    <row r="659" spans="1:21" ht="14.4" customHeight="1" x14ac:dyDescent="0.3">
      <c r="A659" s="695">
        <v>11</v>
      </c>
      <c r="B659" s="696" t="s">
        <v>555</v>
      </c>
      <c r="C659" s="696">
        <v>89301112</v>
      </c>
      <c r="D659" s="697" t="s">
        <v>3032</v>
      </c>
      <c r="E659" s="698" t="s">
        <v>1893</v>
      </c>
      <c r="F659" s="696" t="s">
        <v>1876</v>
      </c>
      <c r="G659" s="696" t="s">
        <v>1907</v>
      </c>
      <c r="H659" s="696" t="s">
        <v>843</v>
      </c>
      <c r="I659" s="696" t="s">
        <v>959</v>
      </c>
      <c r="J659" s="696" t="s">
        <v>960</v>
      </c>
      <c r="K659" s="696" t="s">
        <v>1792</v>
      </c>
      <c r="L659" s="699">
        <v>184.22</v>
      </c>
      <c r="M659" s="699">
        <v>368.44</v>
      </c>
      <c r="N659" s="696">
        <v>2</v>
      </c>
      <c r="O659" s="700">
        <v>1.5</v>
      </c>
      <c r="P659" s="699">
        <v>368.44</v>
      </c>
      <c r="Q659" s="701">
        <v>1</v>
      </c>
      <c r="R659" s="696">
        <v>2</v>
      </c>
      <c r="S659" s="701">
        <v>1</v>
      </c>
      <c r="T659" s="700">
        <v>1.5</v>
      </c>
      <c r="U659" s="702">
        <v>1</v>
      </c>
    </row>
    <row r="660" spans="1:21" ht="14.4" customHeight="1" x14ac:dyDescent="0.3">
      <c r="A660" s="695">
        <v>11</v>
      </c>
      <c r="B660" s="696" t="s">
        <v>555</v>
      </c>
      <c r="C660" s="696">
        <v>89301112</v>
      </c>
      <c r="D660" s="697" t="s">
        <v>3032</v>
      </c>
      <c r="E660" s="698" t="s">
        <v>1893</v>
      </c>
      <c r="F660" s="696" t="s">
        <v>1876</v>
      </c>
      <c r="G660" s="696" t="s">
        <v>2133</v>
      </c>
      <c r="H660" s="696" t="s">
        <v>556</v>
      </c>
      <c r="I660" s="696" t="s">
        <v>2134</v>
      </c>
      <c r="J660" s="696" t="s">
        <v>2135</v>
      </c>
      <c r="K660" s="696" t="s">
        <v>2136</v>
      </c>
      <c r="L660" s="699">
        <v>83.48</v>
      </c>
      <c r="M660" s="699">
        <v>166.96</v>
      </c>
      <c r="N660" s="696">
        <v>2</v>
      </c>
      <c r="O660" s="700">
        <v>1.5</v>
      </c>
      <c r="P660" s="699">
        <v>83.48</v>
      </c>
      <c r="Q660" s="701">
        <v>0.5</v>
      </c>
      <c r="R660" s="696">
        <v>1</v>
      </c>
      <c r="S660" s="701">
        <v>0.5</v>
      </c>
      <c r="T660" s="700">
        <v>0.5</v>
      </c>
      <c r="U660" s="702">
        <v>0.33333333333333331</v>
      </c>
    </row>
    <row r="661" spans="1:21" ht="14.4" customHeight="1" x14ac:dyDescent="0.3">
      <c r="A661" s="695">
        <v>11</v>
      </c>
      <c r="B661" s="696" t="s">
        <v>555</v>
      </c>
      <c r="C661" s="696">
        <v>89301112</v>
      </c>
      <c r="D661" s="697" t="s">
        <v>3032</v>
      </c>
      <c r="E661" s="698" t="s">
        <v>1893</v>
      </c>
      <c r="F661" s="696" t="s">
        <v>1876</v>
      </c>
      <c r="G661" s="696" t="s">
        <v>2133</v>
      </c>
      <c r="H661" s="696" t="s">
        <v>556</v>
      </c>
      <c r="I661" s="696" t="s">
        <v>2664</v>
      </c>
      <c r="J661" s="696" t="s">
        <v>2135</v>
      </c>
      <c r="K661" s="696" t="s">
        <v>2665</v>
      </c>
      <c r="L661" s="699">
        <v>0</v>
      </c>
      <c r="M661" s="699">
        <v>0</v>
      </c>
      <c r="N661" s="696">
        <v>1</v>
      </c>
      <c r="O661" s="700">
        <v>1</v>
      </c>
      <c r="P661" s="699">
        <v>0</v>
      </c>
      <c r="Q661" s="701"/>
      <c r="R661" s="696">
        <v>1</v>
      </c>
      <c r="S661" s="701">
        <v>1</v>
      </c>
      <c r="T661" s="700">
        <v>1</v>
      </c>
      <c r="U661" s="702">
        <v>1</v>
      </c>
    </row>
    <row r="662" spans="1:21" ht="14.4" customHeight="1" x14ac:dyDescent="0.3">
      <c r="A662" s="695">
        <v>11</v>
      </c>
      <c r="B662" s="696" t="s">
        <v>555</v>
      </c>
      <c r="C662" s="696">
        <v>89301112</v>
      </c>
      <c r="D662" s="697" t="s">
        <v>3032</v>
      </c>
      <c r="E662" s="698" t="s">
        <v>1893</v>
      </c>
      <c r="F662" s="696" t="s">
        <v>1876</v>
      </c>
      <c r="G662" s="696" t="s">
        <v>2237</v>
      </c>
      <c r="H662" s="696" t="s">
        <v>556</v>
      </c>
      <c r="I662" s="696" t="s">
        <v>2666</v>
      </c>
      <c r="J662" s="696" t="s">
        <v>2667</v>
      </c>
      <c r="K662" s="696" t="s">
        <v>2668</v>
      </c>
      <c r="L662" s="699">
        <v>0</v>
      </c>
      <c r="M662" s="699">
        <v>0</v>
      </c>
      <c r="N662" s="696">
        <v>1</v>
      </c>
      <c r="O662" s="700">
        <v>1</v>
      </c>
      <c r="P662" s="699">
        <v>0</v>
      </c>
      <c r="Q662" s="701"/>
      <c r="R662" s="696">
        <v>1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11</v>
      </c>
      <c r="B663" s="696" t="s">
        <v>555</v>
      </c>
      <c r="C663" s="696">
        <v>89301112</v>
      </c>
      <c r="D663" s="697" t="s">
        <v>3032</v>
      </c>
      <c r="E663" s="698" t="s">
        <v>1893</v>
      </c>
      <c r="F663" s="696" t="s">
        <v>1876</v>
      </c>
      <c r="G663" s="696" t="s">
        <v>2023</v>
      </c>
      <c r="H663" s="696" t="s">
        <v>556</v>
      </c>
      <c r="I663" s="696" t="s">
        <v>776</v>
      </c>
      <c r="J663" s="696" t="s">
        <v>777</v>
      </c>
      <c r="K663" s="696" t="s">
        <v>778</v>
      </c>
      <c r="L663" s="699">
        <v>84.78</v>
      </c>
      <c r="M663" s="699">
        <v>169.56</v>
      </c>
      <c r="N663" s="696">
        <v>2</v>
      </c>
      <c r="O663" s="700">
        <v>2</v>
      </c>
      <c r="P663" s="699">
        <v>84.78</v>
      </c>
      <c r="Q663" s="701">
        <v>0.5</v>
      </c>
      <c r="R663" s="696">
        <v>1</v>
      </c>
      <c r="S663" s="701">
        <v>0.5</v>
      </c>
      <c r="T663" s="700">
        <v>1</v>
      </c>
      <c r="U663" s="702">
        <v>0.5</v>
      </c>
    </row>
    <row r="664" spans="1:21" ht="14.4" customHeight="1" x14ac:dyDescent="0.3">
      <c r="A664" s="695">
        <v>11</v>
      </c>
      <c r="B664" s="696" t="s">
        <v>555</v>
      </c>
      <c r="C664" s="696">
        <v>89301112</v>
      </c>
      <c r="D664" s="697" t="s">
        <v>3032</v>
      </c>
      <c r="E664" s="698" t="s">
        <v>1893</v>
      </c>
      <c r="F664" s="696" t="s">
        <v>1876</v>
      </c>
      <c r="G664" s="696" t="s">
        <v>2023</v>
      </c>
      <c r="H664" s="696" t="s">
        <v>556</v>
      </c>
      <c r="I664" s="696" t="s">
        <v>2669</v>
      </c>
      <c r="J664" s="696" t="s">
        <v>2670</v>
      </c>
      <c r="K664" s="696" t="s">
        <v>2671</v>
      </c>
      <c r="L664" s="699">
        <v>0</v>
      </c>
      <c r="M664" s="699">
        <v>0</v>
      </c>
      <c r="N664" s="696">
        <v>6</v>
      </c>
      <c r="O664" s="700">
        <v>4</v>
      </c>
      <c r="P664" s="699">
        <v>0</v>
      </c>
      <c r="Q664" s="701"/>
      <c r="R664" s="696">
        <v>3</v>
      </c>
      <c r="S664" s="701">
        <v>0.5</v>
      </c>
      <c r="T664" s="700">
        <v>2</v>
      </c>
      <c r="U664" s="702">
        <v>0.5</v>
      </c>
    </row>
    <row r="665" spans="1:21" ht="14.4" customHeight="1" x14ac:dyDescent="0.3">
      <c r="A665" s="695">
        <v>11</v>
      </c>
      <c r="B665" s="696" t="s">
        <v>555</v>
      </c>
      <c r="C665" s="696">
        <v>89301112</v>
      </c>
      <c r="D665" s="697" t="s">
        <v>3032</v>
      </c>
      <c r="E665" s="698" t="s">
        <v>1893</v>
      </c>
      <c r="F665" s="696" t="s">
        <v>1876</v>
      </c>
      <c r="G665" s="696" t="s">
        <v>2023</v>
      </c>
      <c r="H665" s="696" t="s">
        <v>556</v>
      </c>
      <c r="I665" s="696" t="s">
        <v>2672</v>
      </c>
      <c r="J665" s="696" t="s">
        <v>2670</v>
      </c>
      <c r="K665" s="696" t="s">
        <v>2142</v>
      </c>
      <c r="L665" s="699">
        <v>0</v>
      </c>
      <c r="M665" s="699">
        <v>0</v>
      </c>
      <c r="N665" s="696">
        <v>2</v>
      </c>
      <c r="O665" s="700">
        <v>1.5</v>
      </c>
      <c r="P665" s="699">
        <v>0</v>
      </c>
      <c r="Q665" s="701"/>
      <c r="R665" s="696">
        <v>1</v>
      </c>
      <c r="S665" s="701">
        <v>0.5</v>
      </c>
      <c r="T665" s="700">
        <v>0.5</v>
      </c>
      <c r="U665" s="702">
        <v>0.33333333333333331</v>
      </c>
    </row>
    <row r="666" spans="1:21" ht="14.4" customHeight="1" x14ac:dyDescent="0.3">
      <c r="A666" s="695">
        <v>11</v>
      </c>
      <c r="B666" s="696" t="s">
        <v>555</v>
      </c>
      <c r="C666" s="696">
        <v>89301112</v>
      </c>
      <c r="D666" s="697" t="s">
        <v>3032</v>
      </c>
      <c r="E666" s="698" t="s">
        <v>1893</v>
      </c>
      <c r="F666" s="696" t="s">
        <v>1876</v>
      </c>
      <c r="G666" s="696" t="s">
        <v>2023</v>
      </c>
      <c r="H666" s="696" t="s">
        <v>556</v>
      </c>
      <c r="I666" s="696" t="s">
        <v>2673</v>
      </c>
      <c r="J666" s="696" t="s">
        <v>2245</v>
      </c>
      <c r="K666" s="696" t="s">
        <v>2406</v>
      </c>
      <c r="L666" s="699">
        <v>0</v>
      </c>
      <c r="M666" s="699">
        <v>0</v>
      </c>
      <c r="N666" s="696">
        <v>1</v>
      </c>
      <c r="O666" s="700">
        <v>1</v>
      </c>
      <c r="P666" s="699">
        <v>0</v>
      </c>
      <c r="Q666" s="701"/>
      <c r="R666" s="696">
        <v>1</v>
      </c>
      <c r="S666" s="701">
        <v>1</v>
      </c>
      <c r="T666" s="700">
        <v>1</v>
      </c>
      <c r="U666" s="702">
        <v>1</v>
      </c>
    </row>
    <row r="667" spans="1:21" ht="14.4" customHeight="1" x14ac:dyDescent="0.3">
      <c r="A667" s="695">
        <v>11</v>
      </c>
      <c r="B667" s="696" t="s">
        <v>555</v>
      </c>
      <c r="C667" s="696">
        <v>89301112</v>
      </c>
      <c r="D667" s="697" t="s">
        <v>3032</v>
      </c>
      <c r="E667" s="698" t="s">
        <v>1893</v>
      </c>
      <c r="F667" s="696" t="s">
        <v>1876</v>
      </c>
      <c r="G667" s="696" t="s">
        <v>2023</v>
      </c>
      <c r="H667" s="696" t="s">
        <v>556</v>
      </c>
      <c r="I667" s="696" t="s">
        <v>2244</v>
      </c>
      <c r="J667" s="696" t="s">
        <v>2245</v>
      </c>
      <c r="K667" s="696" t="s">
        <v>2246</v>
      </c>
      <c r="L667" s="699">
        <v>188.41</v>
      </c>
      <c r="M667" s="699">
        <v>188.41</v>
      </c>
      <c r="N667" s="696">
        <v>1</v>
      </c>
      <c r="O667" s="700">
        <v>1</v>
      </c>
      <c r="P667" s="699">
        <v>188.41</v>
      </c>
      <c r="Q667" s="701">
        <v>1</v>
      </c>
      <c r="R667" s="696">
        <v>1</v>
      </c>
      <c r="S667" s="701">
        <v>1</v>
      </c>
      <c r="T667" s="700">
        <v>1</v>
      </c>
      <c r="U667" s="702">
        <v>1</v>
      </c>
    </row>
    <row r="668" spans="1:21" ht="14.4" customHeight="1" x14ac:dyDescent="0.3">
      <c r="A668" s="695">
        <v>11</v>
      </c>
      <c r="B668" s="696" t="s">
        <v>555</v>
      </c>
      <c r="C668" s="696">
        <v>89301112</v>
      </c>
      <c r="D668" s="697" t="s">
        <v>3032</v>
      </c>
      <c r="E668" s="698" t="s">
        <v>1893</v>
      </c>
      <c r="F668" s="696" t="s">
        <v>1876</v>
      </c>
      <c r="G668" s="696" t="s">
        <v>2023</v>
      </c>
      <c r="H668" s="696" t="s">
        <v>556</v>
      </c>
      <c r="I668" s="696" t="s">
        <v>2674</v>
      </c>
      <c r="J668" s="696" t="s">
        <v>2025</v>
      </c>
      <c r="K668" s="696" t="s">
        <v>2675</v>
      </c>
      <c r="L668" s="699">
        <v>188.41</v>
      </c>
      <c r="M668" s="699">
        <v>188.41</v>
      </c>
      <c r="N668" s="696">
        <v>1</v>
      </c>
      <c r="O668" s="700">
        <v>1</v>
      </c>
      <c r="P668" s="699"/>
      <c r="Q668" s="701">
        <v>0</v>
      </c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11</v>
      </c>
      <c r="B669" s="696" t="s">
        <v>555</v>
      </c>
      <c r="C669" s="696">
        <v>89301112</v>
      </c>
      <c r="D669" s="697" t="s">
        <v>3032</v>
      </c>
      <c r="E669" s="698" t="s">
        <v>1893</v>
      </c>
      <c r="F669" s="696" t="s">
        <v>1876</v>
      </c>
      <c r="G669" s="696" t="s">
        <v>2676</v>
      </c>
      <c r="H669" s="696" t="s">
        <v>843</v>
      </c>
      <c r="I669" s="696" t="s">
        <v>2677</v>
      </c>
      <c r="J669" s="696" t="s">
        <v>2678</v>
      </c>
      <c r="K669" s="696" t="s">
        <v>2679</v>
      </c>
      <c r="L669" s="699">
        <v>41.55</v>
      </c>
      <c r="M669" s="699">
        <v>83.1</v>
      </c>
      <c r="N669" s="696">
        <v>2</v>
      </c>
      <c r="O669" s="700">
        <v>1</v>
      </c>
      <c r="P669" s="699">
        <v>83.1</v>
      </c>
      <c r="Q669" s="701">
        <v>1</v>
      </c>
      <c r="R669" s="696">
        <v>2</v>
      </c>
      <c r="S669" s="701">
        <v>1</v>
      </c>
      <c r="T669" s="700">
        <v>1</v>
      </c>
      <c r="U669" s="702">
        <v>1</v>
      </c>
    </row>
    <row r="670" spans="1:21" ht="14.4" customHeight="1" x14ac:dyDescent="0.3">
      <c r="A670" s="695">
        <v>11</v>
      </c>
      <c r="B670" s="696" t="s">
        <v>555</v>
      </c>
      <c r="C670" s="696">
        <v>89301112</v>
      </c>
      <c r="D670" s="697" t="s">
        <v>3032</v>
      </c>
      <c r="E670" s="698" t="s">
        <v>1893</v>
      </c>
      <c r="F670" s="696" t="s">
        <v>1876</v>
      </c>
      <c r="G670" s="696" t="s">
        <v>2077</v>
      </c>
      <c r="H670" s="696" t="s">
        <v>556</v>
      </c>
      <c r="I670" s="696" t="s">
        <v>2078</v>
      </c>
      <c r="J670" s="696" t="s">
        <v>2079</v>
      </c>
      <c r="K670" s="696" t="s">
        <v>2080</v>
      </c>
      <c r="L670" s="699">
        <v>0</v>
      </c>
      <c r="M670" s="699">
        <v>0</v>
      </c>
      <c r="N670" s="696">
        <v>3</v>
      </c>
      <c r="O670" s="700">
        <v>3</v>
      </c>
      <c r="P670" s="699">
        <v>0</v>
      </c>
      <c r="Q670" s="701"/>
      <c r="R670" s="696">
        <v>1</v>
      </c>
      <c r="S670" s="701">
        <v>0.33333333333333331</v>
      </c>
      <c r="T670" s="700">
        <v>1</v>
      </c>
      <c r="U670" s="702">
        <v>0.33333333333333331</v>
      </c>
    </row>
    <row r="671" spans="1:21" ht="14.4" customHeight="1" x14ac:dyDescent="0.3">
      <c r="A671" s="695">
        <v>11</v>
      </c>
      <c r="B671" s="696" t="s">
        <v>555</v>
      </c>
      <c r="C671" s="696">
        <v>89301112</v>
      </c>
      <c r="D671" s="697" t="s">
        <v>3032</v>
      </c>
      <c r="E671" s="698" t="s">
        <v>1893</v>
      </c>
      <c r="F671" s="696" t="s">
        <v>1876</v>
      </c>
      <c r="G671" s="696" t="s">
        <v>2162</v>
      </c>
      <c r="H671" s="696" t="s">
        <v>556</v>
      </c>
      <c r="I671" s="696" t="s">
        <v>1492</v>
      </c>
      <c r="J671" s="696" t="s">
        <v>1493</v>
      </c>
      <c r="K671" s="696" t="s">
        <v>2163</v>
      </c>
      <c r="L671" s="699">
        <v>63.67</v>
      </c>
      <c r="M671" s="699">
        <v>1273.3999999999999</v>
      </c>
      <c r="N671" s="696">
        <v>20</v>
      </c>
      <c r="O671" s="700">
        <v>8</v>
      </c>
      <c r="P671" s="699">
        <v>1018.7199999999999</v>
      </c>
      <c r="Q671" s="701">
        <v>0.8</v>
      </c>
      <c r="R671" s="696">
        <v>16</v>
      </c>
      <c r="S671" s="701">
        <v>0.8</v>
      </c>
      <c r="T671" s="700">
        <v>6.5</v>
      </c>
      <c r="U671" s="702">
        <v>0.8125</v>
      </c>
    </row>
    <row r="672" spans="1:21" ht="14.4" customHeight="1" x14ac:dyDescent="0.3">
      <c r="A672" s="695">
        <v>11</v>
      </c>
      <c r="B672" s="696" t="s">
        <v>555</v>
      </c>
      <c r="C672" s="696">
        <v>89301112</v>
      </c>
      <c r="D672" s="697" t="s">
        <v>3032</v>
      </c>
      <c r="E672" s="698" t="s">
        <v>1893</v>
      </c>
      <c r="F672" s="696" t="s">
        <v>1876</v>
      </c>
      <c r="G672" s="696" t="s">
        <v>2501</v>
      </c>
      <c r="H672" s="696" t="s">
        <v>556</v>
      </c>
      <c r="I672" s="696" t="s">
        <v>2680</v>
      </c>
      <c r="J672" s="696" t="s">
        <v>2503</v>
      </c>
      <c r="K672" s="696"/>
      <c r="L672" s="699">
        <v>0</v>
      </c>
      <c r="M672" s="699">
        <v>0</v>
      </c>
      <c r="N672" s="696">
        <v>1</v>
      </c>
      <c r="O672" s="700">
        <v>0.5</v>
      </c>
      <c r="P672" s="699">
        <v>0</v>
      </c>
      <c r="Q672" s="701"/>
      <c r="R672" s="696">
        <v>1</v>
      </c>
      <c r="S672" s="701">
        <v>1</v>
      </c>
      <c r="T672" s="700">
        <v>0.5</v>
      </c>
      <c r="U672" s="702">
        <v>1</v>
      </c>
    </row>
    <row r="673" spans="1:21" ht="14.4" customHeight="1" x14ac:dyDescent="0.3">
      <c r="A673" s="695">
        <v>11</v>
      </c>
      <c r="B673" s="696" t="s">
        <v>555</v>
      </c>
      <c r="C673" s="696">
        <v>89301112</v>
      </c>
      <c r="D673" s="697" t="s">
        <v>3032</v>
      </c>
      <c r="E673" s="698" t="s">
        <v>1893</v>
      </c>
      <c r="F673" s="696" t="s">
        <v>1876</v>
      </c>
      <c r="G673" s="696" t="s">
        <v>1919</v>
      </c>
      <c r="H673" s="696" t="s">
        <v>843</v>
      </c>
      <c r="I673" s="696" t="s">
        <v>978</v>
      </c>
      <c r="J673" s="696" t="s">
        <v>979</v>
      </c>
      <c r="K673" s="696" t="s">
        <v>980</v>
      </c>
      <c r="L673" s="699">
        <v>154.01</v>
      </c>
      <c r="M673" s="699">
        <v>154.01</v>
      </c>
      <c r="N673" s="696">
        <v>1</v>
      </c>
      <c r="O673" s="700">
        <v>1</v>
      </c>
      <c r="P673" s="699">
        <v>154.01</v>
      </c>
      <c r="Q673" s="701">
        <v>1</v>
      </c>
      <c r="R673" s="696">
        <v>1</v>
      </c>
      <c r="S673" s="701">
        <v>1</v>
      </c>
      <c r="T673" s="700">
        <v>1</v>
      </c>
      <c r="U673" s="702">
        <v>1</v>
      </c>
    </row>
    <row r="674" spans="1:21" ht="14.4" customHeight="1" x14ac:dyDescent="0.3">
      <c r="A674" s="695">
        <v>11</v>
      </c>
      <c r="B674" s="696" t="s">
        <v>555</v>
      </c>
      <c r="C674" s="696">
        <v>89301112</v>
      </c>
      <c r="D674" s="697" t="s">
        <v>3032</v>
      </c>
      <c r="E674" s="698" t="s">
        <v>1893</v>
      </c>
      <c r="F674" s="696" t="s">
        <v>1876</v>
      </c>
      <c r="G674" s="696" t="s">
        <v>2495</v>
      </c>
      <c r="H674" s="696" t="s">
        <v>556</v>
      </c>
      <c r="I674" s="696" t="s">
        <v>2681</v>
      </c>
      <c r="J674" s="696" t="s">
        <v>2682</v>
      </c>
      <c r="K674" s="696" t="s">
        <v>1973</v>
      </c>
      <c r="L674" s="699">
        <v>64.13</v>
      </c>
      <c r="M674" s="699">
        <v>64.13</v>
      </c>
      <c r="N674" s="696">
        <v>1</v>
      </c>
      <c r="O674" s="700">
        <v>1</v>
      </c>
      <c r="P674" s="699">
        <v>64.13</v>
      </c>
      <c r="Q674" s="701">
        <v>1</v>
      </c>
      <c r="R674" s="696">
        <v>1</v>
      </c>
      <c r="S674" s="701">
        <v>1</v>
      </c>
      <c r="T674" s="700">
        <v>1</v>
      </c>
      <c r="U674" s="702">
        <v>1</v>
      </c>
    </row>
    <row r="675" spans="1:21" ht="14.4" customHeight="1" x14ac:dyDescent="0.3">
      <c r="A675" s="695">
        <v>11</v>
      </c>
      <c r="B675" s="696" t="s">
        <v>555</v>
      </c>
      <c r="C675" s="696">
        <v>89301112</v>
      </c>
      <c r="D675" s="697" t="s">
        <v>3032</v>
      </c>
      <c r="E675" s="698" t="s">
        <v>1893</v>
      </c>
      <c r="F675" s="696" t="s">
        <v>1876</v>
      </c>
      <c r="G675" s="696" t="s">
        <v>2176</v>
      </c>
      <c r="H675" s="696" t="s">
        <v>843</v>
      </c>
      <c r="I675" s="696" t="s">
        <v>2177</v>
      </c>
      <c r="J675" s="696" t="s">
        <v>1160</v>
      </c>
      <c r="K675" s="696" t="s">
        <v>2178</v>
      </c>
      <c r="L675" s="699">
        <v>193.26</v>
      </c>
      <c r="M675" s="699">
        <v>193.26</v>
      </c>
      <c r="N675" s="696">
        <v>1</v>
      </c>
      <c r="O675" s="700">
        <v>1</v>
      </c>
      <c r="P675" s="699">
        <v>193.26</v>
      </c>
      <c r="Q675" s="701">
        <v>1</v>
      </c>
      <c r="R675" s="696">
        <v>1</v>
      </c>
      <c r="S675" s="701">
        <v>1</v>
      </c>
      <c r="T675" s="700">
        <v>1</v>
      </c>
      <c r="U675" s="702">
        <v>1</v>
      </c>
    </row>
    <row r="676" spans="1:21" ht="14.4" customHeight="1" x14ac:dyDescent="0.3">
      <c r="A676" s="695">
        <v>11</v>
      </c>
      <c r="B676" s="696" t="s">
        <v>555</v>
      </c>
      <c r="C676" s="696">
        <v>89301112</v>
      </c>
      <c r="D676" s="697" t="s">
        <v>3032</v>
      </c>
      <c r="E676" s="698" t="s">
        <v>1893</v>
      </c>
      <c r="F676" s="696" t="s">
        <v>1876</v>
      </c>
      <c r="G676" s="696" t="s">
        <v>1920</v>
      </c>
      <c r="H676" s="696" t="s">
        <v>843</v>
      </c>
      <c r="I676" s="696" t="s">
        <v>919</v>
      </c>
      <c r="J676" s="696" t="s">
        <v>852</v>
      </c>
      <c r="K676" s="696" t="s">
        <v>920</v>
      </c>
      <c r="L676" s="699">
        <v>625.29</v>
      </c>
      <c r="M676" s="699">
        <v>2501.16</v>
      </c>
      <c r="N676" s="696">
        <v>4</v>
      </c>
      <c r="O676" s="700">
        <v>3</v>
      </c>
      <c r="P676" s="699">
        <v>1250.58</v>
      </c>
      <c r="Q676" s="701">
        <v>0.5</v>
      </c>
      <c r="R676" s="696">
        <v>2</v>
      </c>
      <c r="S676" s="701">
        <v>0.5</v>
      </c>
      <c r="T676" s="700">
        <v>1</v>
      </c>
      <c r="U676" s="702">
        <v>0.33333333333333331</v>
      </c>
    </row>
    <row r="677" spans="1:21" ht="14.4" customHeight="1" x14ac:dyDescent="0.3">
      <c r="A677" s="695">
        <v>11</v>
      </c>
      <c r="B677" s="696" t="s">
        <v>555</v>
      </c>
      <c r="C677" s="696">
        <v>89301112</v>
      </c>
      <c r="D677" s="697" t="s">
        <v>3032</v>
      </c>
      <c r="E677" s="698" t="s">
        <v>1893</v>
      </c>
      <c r="F677" s="696" t="s">
        <v>1876</v>
      </c>
      <c r="G677" s="696" t="s">
        <v>1920</v>
      </c>
      <c r="H677" s="696" t="s">
        <v>843</v>
      </c>
      <c r="I677" s="696" t="s">
        <v>2683</v>
      </c>
      <c r="J677" s="696" t="s">
        <v>852</v>
      </c>
      <c r="K677" s="696" t="s">
        <v>2684</v>
      </c>
      <c r="L677" s="699">
        <v>187.59</v>
      </c>
      <c r="M677" s="699">
        <v>187.59</v>
      </c>
      <c r="N677" s="696">
        <v>1</v>
      </c>
      <c r="O677" s="700">
        <v>1</v>
      </c>
      <c r="P677" s="699">
        <v>187.59</v>
      </c>
      <c r="Q677" s="701">
        <v>1</v>
      </c>
      <c r="R677" s="696">
        <v>1</v>
      </c>
      <c r="S677" s="701">
        <v>1</v>
      </c>
      <c r="T677" s="700">
        <v>1</v>
      </c>
      <c r="U677" s="702">
        <v>1</v>
      </c>
    </row>
    <row r="678" spans="1:21" ht="14.4" customHeight="1" x14ac:dyDescent="0.3">
      <c r="A678" s="695">
        <v>11</v>
      </c>
      <c r="B678" s="696" t="s">
        <v>555</v>
      </c>
      <c r="C678" s="696">
        <v>89301112</v>
      </c>
      <c r="D678" s="697" t="s">
        <v>3032</v>
      </c>
      <c r="E678" s="698" t="s">
        <v>1893</v>
      </c>
      <c r="F678" s="696" t="s">
        <v>1876</v>
      </c>
      <c r="G678" s="696" t="s">
        <v>1920</v>
      </c>
      <c r="H678" s="696" t="s">
        <v>843</v>
      </c>
      <c r="I678" s="696" t="s">
        <v>851</v>
      </c>
      <c r="J678" s="696" t="s">
        <v>852</v>
      </c>
      <c r="K678" s="696" t="s">
        <v>853</v>
      </c>
      <c r="L678" s="699">
        <v>937.93</v>
      </c>
      <c r="M678" s="699">
        <v>5627.58</v>
      </c>
      <c r="N678" s="696">
        <v>6</v>
      </c>
      <c r="O678" s="700">
        <v>3</v>
      </c>
      <c r="P678" s="699">
        <v>5627.58</v>
      </c>
      <c r="Q678" s="701">
        <v>1</v>
      </c>
      <c r="R678" s="696">
        <v>6</v>
      </c>
      <c r="S678" s="701">
        <v>1</v>
      </c>
      <c r="T678" s="700">
        <v>3</v>
      </c>
      <c r="U678" s="702">
        <v>1</v>
      </c>
    </row>
    <row r="679" spans="1:21" ht="14.4" customHeight="1" x14ac:dyDescent="0.3">
      <c r="A679" s="695">
        <v>11</v>
      </c>
      <c r="B679" s="696" t="s">
        <v>555</v>
      </c>
      <c r="C679" s="696">
        <v>89301112</v>
      </c>
      <c r="D679" s="697" t="s">
        <v>3032</v>
      </c>
      <c r="E679" s="698" t="s">
        <v>1893</v>
      </c>
      <c r="F679" s="696" t="s">
        <v>1876</v>
      </c>
      <c r="G679" s="696" t="s">
        <v>1921</v>
      </c>
      <c r="H679" s="696" t="s">
        <v>843</v>
      </c>
      <c r="I679" s="696" t="s">
        <v>845</v>
      </c>
      <c r="J679" s="696" t="s">
        <v>586</v>
      </c>
      <c r="K679" s="696" t="s">
        <v>587</v>
      </c>
      <c r="L679" s="699">
        <v>96.63</v>
      </c>
      <c r="M679" s="699">
        <v>4928.1300000000028</v>
      </c>
      <c r="N679" s="696">
        <v>51</v>
      </c>
      <c r="O679" s="700">
        <v>40</v>
      </c>
      <c r="P679" s="699">
        <v>3478.6800000000026</v>
      </c>
      <c r="Q679" s="701">
        <v>0.70588235294117663</v>
      </c>
      <c r="R679" s="696">
        <v>36</v>
      </c>
      <c r="S679" s="701">
        <v>0.70588235294117652</v>
      </c>
      <c r="T679" s="700">
        <v>28.5</v>
      </c>
      <c r="U679" s="702">
        <v>0.71250000000000002</v>
      </c>
    </row>
    <row r="680" spans="1:21" ht="14.4" customHeight="1" x14ac:dyDescent="0.3">
      <c r="A680" s="695">
        <v>11</v>
      </c>
      <c r="B680" s="696" t="s">
        <v>555</v>
      </c>
      <c r="C680" s="696">
        <v>89301112</v>
      </c>
      <c r="D680" s="697" t="s">
        <v>3032</v>
      </c>
      <c r="E680" s="698" t="s">
        <v>1893</v>
      </c>
      <c r="F680" s="696" t="s">
        <v>1876</v>
      </c>
      <c r="G680" s="696" t="s">
        <v>1921</v>
      </c>
      <c r="H680" s="696" t="s">
        <v>556</v>
      </c>
      <c r="I680" s="696" t="s">
        <v>1968</v>
      </c>
      <c r="J680" s="696" t="s">
        <v>586</v>
      </c>
      <c r="K680" s="696" t="s">
        <v>1969</v>
      </c>
      <c r="L680" s="699">
        <v>96.63</v>
      </c>
      <c r="M680" s="699">
        <v>96.63</v>
      </c>
      <c r="N680" s="696">
        <v>1</v>
      </c>
      <c r="O680" s="700">
        <v>1</v>
      </c>
      <c r="P680" s="699"/>
      <c r="Q680" s="701">
        <v>0</v>
      </c>
      <c r="R680" s="696"/>
      <c r="S680" s="701">
        <v>0</v>
      </c>
      <c r="T680" s="700"/>
      <c r="U680" s="702">
        <v>0</v>
      </c>
    </row>
    <row r="681" spans="1:21" ht="14.4" customHeight="1" x14ac:dyDescent="0.3">
      <c r="A681" s="695">
        <v>11</v>
      </c>
      <c r="B681" s="696" t="s">
        <v>555</v>
      </c>
      <c r="C681" s="696">
        <v>89301112</v>
      </c>
      <c r="D681" s="697" t="s">
        <v>3032</v>
      </c>
      <c r="E681" s="698" t="s">
        <v>1893</v>
      </c>
      <c r="F681" s="696" t="s">
        <v>1876</v>
      </c>
      <c r="G681" s="696" t="s">
        <v>2571</v>
      </c>
      <c r="H681" s="696" t="s">
        <v>556</v>
      </c>
      <c r="I681" s="696" t="s">
        <v>2685</v>
      </c>
      <c r="J681" s="696" t="s">
        <v>2573</v>
      </c>
      <c r="K681" s="696" t="s">
        <v>2686</v>
      </c>
      <c r="L681" s="699">
        <v>85.91</v>
      </c>
      <c r="M681" s="699">
        <v>85.91</v>
      </c>
      <c r="N681" s="696">
        <v>1</v>
      </c>
      <c r="O681" s="700">
        <v>1</v>
      </c>
      <c r="P681" s="699">
        <v>85.91</v>
      </c>
      <c r="Q681" s="701">
        <v>1</v>
      </c>
      <c r="R681" s="696">
        <v>1</v>
      </c>
      <c r="S681" s="701">
        <v>1</v>
      </c>
      <c r="T681" s="700">
        <v>1</v>
      </c>
      <c r="U681" s="702">
        <v>1</v>
      </c>
    </row>
    <row r="682" spans="1:21" ht="14.4" customHeight="1" x14ac:dyDescent="0.3">
      <c r="A682" s="695">
        <v>11</v>
      </c>
      <c r="B682" s="696" t="s">
        <v>555</v>
      </c>
      <c r="C682" s="696">
        <v>89301112</v>
      </c>
      <c r="D682" s="697" t="s">
        <v>3032</v>
      </c>
      <c r="E682" s="698" t="s">
        <v>1893</v>
      </c>
      <c r="F682" s="696" t="s">
        <v>1876</v>
      </c>
      <c r="G682" s="696" t="s">
        <v>2687</v>
      </c>
      <c r="H682" s="696" t="s">
        <v>556</v>
      </c>
      <c r="I682" s="696" t="s">
        <v>2688</v>
      </c>
      <c r="J682" s="696" t="s">
        <v>2689</v>
      </c>
      <c r="K682" s="696" t="s">
        <v>2690</v>
      </c>
      <c r="L682" s="699">
        <v>85.49</v>
      </c>
      <c r="M682" s="699">
        <v>85.49</v>
      </c>
      <c r="N682" s="696">
        <v>1</v>
      </c>
      <c r="O682" s="700">
        <v>1</v>
      </c>
      <c r="P682" s="699">
        <v>85.49</v>
      </c>
      <c r="Q682" s="701">
        <v>1</v>
      </c>
      <c r="R682" s="696">
        <v>1</v>
      </c>
      <c r="S682" s="701">
        <v>1</v>
      </c>
      <c r="T682" s="700">
        <v>1</v>
      </c>
      <c r="U682" s="702">
        <v>1</v>
      </c>
    </row>
    <row r="683" spans="1:21" ht="14.4" customHeight="1" x14ac:dyDescent="0.3">
      <c r="A683" s="695">
        <v>11</v>
      </c>
      <c r="B683" s="696" t="s">
        <v>555</v>
      </c>
      <c r="C683" s="696">
        <v>89301112</v>
      </c>
      <c r="D683" s="697" t="s">
        <v>3032</v>
      </c>
      <c r="E683" s="698" t="s">
        <v>1893</v>
      </c>
      <c r="F683" s="696" t="s">
        <v>1876</v>
      </c>
      <c r="G683" s="696" t="s">
        <v>1960</v>
      </c>
      <c r="H683" s="696" t="s">
        <v>843</v>
      </c>
      <c r="I683" s="696" t="s">
        <v>1131</v>
      </c>
      <c r="J683" s="696" t="s">
        <v>1132</v>
      </c>
      <c r="K683" s="696" t="s">
        <v>1133</v>
      </c>
      <c r="L683" s="699">
        <v>32.74</v>
      </c>
      <c r="M683" s="699">
        <v>65.48</v>
      </c>
      <c r="N683" s="696">
        <v>2</v>
      </c>
      <c r="O683" s="700">
        <v>1</v>
      </c>
      <c r="P683" s="699"/>
      <c r="Q683" s="701">
        <v>0</v>
      </c>
      <c r="R683" s="696"/>
      <c r="S683" s="701">
        <v>0</v>
      </c>
      <c r="T683" s="700"/>
      <c r="U683" s="702">
        <v>0</v>
      </c>
    </row>
    <row r="684" spans="1:21" ht="14.4" customHeight="1" x14ac:dyDescent="0.3">
      <c r="A684" s="695">
        <v>11</v>
      </c>
      <c r="B684" s="696" t="s">
        <v>555</v>
      </c>
      <c r="C684" s="696">
        <v>89301112</v>
      </c>
      <c r="D684" s="697" t="s">
        <v>3032</v>
      </c>
      <c r="E684" s="698" t="s">
        <v>1893</v>
      </c>
      <c r="F684" s="696" t="s">
        <v>1876</v>
      </c>
      <c r="G684" s="696" t="s">
        <v>2189</v>
      </c>
      <c r="H684" s="696" t="s">
        <v>556</v>
      </c>
      <c r="I684" s="696" t="s">
        <v>2296</v>
      </c>
      <c r="J684" s="696" t="s">
        <v>2191</v>
      </c>
      <c r="K684" s="696" t="s">
        <v>2297</v>
      </c>
      <c r="L684" s="699">
        <v>0</v>
      </c>
      <c r="M684" s="699">
        <v>0</v>
      </c>
      <c r="N684" s="696">
        <v>1</v>
      </c>
      <c r="O684" s="700">
        <v>1</v>
      </c>
      <c r="P684" s="699"/>
      <c r="Q684" s="701"/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11</v>
      </c>
      <c r="B685" s="696" t="s">
        <v>555</v>
      </c>
      <c r="C685" s="696">
        <v>89301112</v>
      </c>
      <c r="D685" s="697" t="s">
        <v>3032</v>
      </c>
      <c r="E685" s="698" t="s">
        <v>1893</v>
      </c>
      <c r="F685" s="696" t="s">
        <v>1877</v>
      </c>
      <c r="G685" s="696" t="s">
        <v>2092</v>
      </c>
      <c r="H685" s="696" t="s">
        <v>556</v>
      </c>
      <c r="I685" s="696" t="s">
        <v>2093</v>
      </c>
      <c r="J685" s="696" t="s">
        <v>2094</v>
      </c>
      <c r="K685" s="696" t="s">
        <v>2095</v>
      </c>
      <c r="L685" s="699">
        <v>0</v>
      </c>
      <c r="M685" s="699">
        <v>0</v>
      </c>
      <c r="N685" s="696">
        <v>21</v>
      </c>
      <c r="O685" s="700">
        <v>21</v>
      </c>
      <c r="P685" s="699">
        <v>0</v>
      </c>
      <c r="Q685" s="701"/>
      <c r="R685" s="696">
        <v>1</v>
      </c>
      <c r="S685" s="701">
        <v>4.7619047619047616E-2</v>
      </c>
      <c r="T685" s="700">
        <v>1</v>
      </c>
      <c r="U685" s="702">
        <v>4.7619047619047616E-2</v>
      </c>
    </row>
    <row r="686" spans="1:21" ht="14.4" customHeight="1" x14ac:dyDescent="0.3">
      <c r="A686" s="695">
        <v>11</v>
      </c>
      <c r="B686" s="696" t="s">
        <v>555</v>
      </c>
      <c r="C686" s="696">
        <v>89301112</v>
      </c>
      <c r="D686" s="697" t="s">
        <v>3032</v>
      </c>
      <c r="E686" s="698" t="s">
        <v>1893</v>
      </c>
      <c r="F686" s="696" t="s">
        <v>1877</v>
      </c>
      <c r="G686" s="696" t="s">
        <v>2096</v>
      </c>
      <c r="H686" s="696" t="s">
        <v>556</v>
      </c>
      <c r="I686" s="696" t="s">
        <v>2100</v>
      </c>
      <c r="J686" s="696" t="s">
        <v>2101</v>
      </c>
      <c r="K686" s="696" t="s">
        <v>2102</v>
      </c>
      <c r="L686" s="699">
        <v>35.75</v>
      </c>
      <c r="M686" s="699">
        <v>107.25</v>
      </c>
      <c r="N686" s="696">
        <v>3</v>
      </c>
      <c r="O686" s="700">
        <v>2</v>
      </c>
      <c r="P686" s="699">
        <v>107.25</v>
      </c>
      <c r="Q686" s="701">
        <v>1</v>
      </c>
      <c r="R686" s="696">
        <v>3</v>
      </c>
      <c r="S686" s="701">
        <v>1</v>
      </c>
      <c r="T686" s="700">
        <v>2</v>
      </c>
      <c r="U686" s="702">
        <v>1</v>
      </c>
    </row>
    <row r="687" spans="1:21" ht="14.4" customHeight="1" x14ac:dyDescent="0.3">
      <c r="A687" s="695">
        <v>11</v>
      </c>
      <c r="B687" s="696" t="s">
        <v>555</v>
      </c>
      <c r="C687" s="696">
        <v>89301112</v>
      </c>
      <c r="D687" s="697" t="s">
        <v>3032</v>
      </c>
      <c r="E687" s="698" t="s">
        <v>1893</v>
      </c>
      <c r="F687" s="696" t="s">
        <v>1877</v>
      </c>
      <c r="G687" s="696" t="s">
        <v>1933</v>
      </c>
      <c r="H687" s="696" t="s">
        <v>556</v>
      </c>
      <c r="I687" s="696" t="s">
        <v>1934</v>
      </c>
      <c r="J687" s="696" t="s">
        <v>1935</v>
      </c>
      <c r="K687" s="696" t="s">
        <v>1936</v>
      </c>
      <c r="L687" s="699">
        <v>200</v>
      </c>
      <c r="M687" s="699">
        <v>4200</v>
      </c>
      <c r="N687" s="696">
        <v>21</v>
      </c>
      <c r="O687" s="700">
        <v>11</v>
      </c>
      <c r="P687" s="699">
        <v>3400</v>
      </c>
      <c r="Q687" s="701">
        <v>0.80952380952380953</v>
      </c>
      <c r="R687" s="696">
        <v>17</v>
      </c>
      <c r="S687" s="701">
        <v>0.80952380952380953</v>
      </c>
      <c r="T687" s="700">
        <v>9</v>
      </c>
      <c r="U687" s="702">
        <v>0.81818181818181823</v>
      </c>
    </row>
    <row r="688" spans="1:21" ht="14.4" customHeight="1" x14ac:dyDescent="0.3">
      <c r="A688" s="695">
        <v>11</v>
      </c>
      <c r="B688" s="696" t="s">
        <v>555</v>
      </c>
      <c r="C688" s="696">
        <v>89301112</v>
      </c>
      <c r="D688" s="697" t="s">
        <v>3032</v>
      </c>
      <c r="E688" s="698" t="s">
        <v>1893</v>
      </c>
      <c r="F688" s="696" t="s">
        <v>1877</v>
      </c>
      <c r="G688" s="696" t="s">
        <v>1933</v>
      </c>
      <c r="H688" s="696" t="s">
        <v>556</v>
      </c>
      <c r="I688" s="696" t="s">
        <v>1937</v>
      </c>
      <c r="J688" s="696" t="s">
        <v>1938</v>
      </c>
      <c r="K688" s="696" t="s">
        <v>1939</v>
      </c>
      <c r="L688" s="699">
        <v>278.75</v>
      </c>
      <c r="M688" s="699">
        <v>8362.5</v>
      </c>
      <c r="N688" s="696">
        <v>30</v>
      </c>
      <c r="O688" s="700">
        <v>16</v>
      </c>
      <c r="P688" s="699">
        <v>7247.5</v>
      </c>
      <c r="Q688" s="701">
        <v>0.8666666666666667</v>
      </c>
      <c r="R688" s="696">
        <v>26</v>
      </c>
      <c r="S688" s="701">
        <v>0.8666666666666667</v>
      </c>
      <c r="T688" s="700">
        <v>14</v>
      </c>
      <c r="U688" s="702">
        <v>0.875</v>
      </c>
    </row>
    <row r="689" spans="1:21" ht="14.4" customHeight="1" x14ac:dyDescent="0.3">
      <c r="A689" s="695">
        <v>11</v>
      </c>
      <c r="B689" s="696" t="s">
        <v>555</v>
      </c>
      <c r="C689" s="696">
        <v>89301112</v>
      </c>
      <c r="D689" s="697" t="s">
        <v>3032</v>
      </c>
      <c r="E689" s="698" t="s">
        <v>1893</v>
      </c>
      <c r="F689" s="696" t="s">
        <v>1877</v>
      </c>
      <c r="G689" s="696" t="s">
        <v>2103</v>
      </c>
      <c r="H689" s="696" t="s">
        <v>556</v>
      </c>
      <c r="I689" s="696" t="s">
        <v>2304</v>
      </c>
      <c r="J689" s="696" t="s">
        <v>2105</v>
      </c>
      <c r="K689" s="696" t="s">
        <v>2305</v>
      </c>
      <c r="L689" s="699">
        <v>553.15</v>
      </c>
      <c r="M689" s="699">
        <v>6637.7999999999993</v>
      </c>
      <c r="N689" s="696">
        <v>12</v>
      </c>
      <c r="O689" s="700">
        <v>4</v>
      </c>
      <c r="P689" s="699">
        <v>6637.7999999999993</v>
      </c>
      <c r="Q689" s="701">
        <v>1</v>
      </c>
      <c r="R689" s="696">
        <v>12</v>
      </c>
      <c r="S689" s="701">
        <v>1</v>
      </c>
      <c r="T689" s="700">
        <v>4</v>
      </c>
      <c r="U689" s="702">
        <v>1</v>
      </c>
    </row>
    <row r="690" spans="1:21" ht="14.4" customHeight="1" x14ac:dyDescent="0.3">
      <c r="A690" s="695">
        <v>11</v>
      </c>
      <c r="B690" s="696" t="s">
        <v>555</v>
      </c>
      <c r="C690" s="696">
        <v>89301112</v>
      </c>
      <c r="D690" s="697" t="s">
        <v>3032</v>
      </c>
      <c r="E690" s="698" t="s">
        <v>1893</v>
      </c>
      <c r="F690" s="696" t="s">
        <v>1877</v>
      </c>
      <c r="G690" s="696" t="s">
        <v>2103</v>
      </c>
      <c r="H690" s="696" t="s">
        <v>556</v>
      </c>
      <c r="I690" s="696" t="s">
        <v>2107</v>
      </c>
      <c r="J690" s="696" t="s">
        <v>2108</v>
      </c>
      <c r="K690" s="696" t="s">
        <v>2109</v>
      </c>
      <c r="L690" s="699">
        <v>553.15</v>
      </c>
      <c r="M690" s="699">
        <v>11616.150000000001</v>
      </c>
      <c r="N690" s="696">
        <v>21</v>
      </c>
      <c r="O690" s="700">
        <v>7</v>
      </c>
      <c r="P690" s="699">
        <v>11616.150000000001</v>
      </c>
      <c r="Q690" s="701">
        <v>1</v>
      </c>
      <c r="R690" s="696">
        <v>21</v>
      </c>
      <c r="S690" s="701">
        <v>1</v>
      </c>
      <c r="T690" s="700">
        <v>7</v>
      </c>
      <c r="U690" s="702">
        <v>1</v>
      </c>
    </row>
    <row r="691" spans="1:21" ht="14.4" customHeight="1" x14ac:dyDescent="0.3">
      <c r="A691" s="695">
        <v>11</v>
      </c>
      <c r="B691" s="696" t="s">
        <v>555</v>
      </c>
      <c r="C691" s="696">
        <v>89301112</v>
      </c>
      <c r="D691" s="697" t="s">
        <v>3032</v>
      </c>
      <c r="E691" s="698" t="s">
        <v>1893</v>
      </c>
      <c r="F691" s="696" t="s">
        <v>1877</v>
      </c>
      <c r="G691" s="696" t="s">
        <v>2103</v>
      </c>
      <c r="H691" s="696" t="s">
        <v>556</v>
      </c>
      <c r="I691" s="696" t="s">
        <v>2691</v>
      </c>
      <c r="J691" s="696" t="s">
        <v>2692</v>
      </c>
      <c r="K691" s="696" t="s">
        <v>2693</v>
      </c>
      <c r="L691" s="699">
        <v>331.89</v>
      </c>
      <c r="M691" s="699">
        <v>995.67</v>
      </c>
      <c r="N691" s="696">
        <v>3</v>
      </c>
      <c r="O691" s="700">
        <v>1</v>
      </c>
      <c r="P691" s="699">
        <v>995.67</v>
      </c>
      <c r="Q691" s="701">
        <v>1</v>
      </c>
      <c r="R691" s="696">
        <v>3</v>
      </c>
      <c r="S691" s="701">
        <v>1</v>
      </c>
      <c r="T691" s="700">
        <v>1</v>
      </c>
      <c r="U691" s="702">
        <v>1</v>
      </c>
    </row>
    <row r="692" spans="1:21" ht="14.4" customHeight="1" x14ac:dyDescent="0.3">
      <c r="A692" s="695">
        <v>11</v>
      </c>
      <c r="B692" s="696" t="s">
        <v>555</v>
      </c>
      <c r="C692" s="696">
        <v>89301112</v>
      </c>
      <c r="D692" s="697" t="s">
        <v>3032</v>
      </c>
      <c r="E692" s="698" t="s">
        <v>1893</v>
      </c>
      <c r="F692" s="696" t="s">
        <v>1877</v>
      </c>
      <c r="G692" s="696" t="s">
        <v>1940</v>
      </c>
      <c r="H692" s="696" t="s">
        <v>556</v>
      </c>
      <c r="I692" s="696" t="s">
        <v>1194</v>
      </c>
      <c r="J692" s="696" t="s">
        <v>2034</v>
      </c>
      <c r="K692" s="696" t="s">
        <v>2035</v>
      </c>
      <c r="L692" s="699">
        <v>748.12</v>
      </c>
      <c r="M692" s="699">
        <v>1496.24</v>
      </c>
      <c r="N692" s="696">
        <v>2</v>
      </c>
      <c r="O692" s="700">
        <v>2</v>
      </c>
      <c r="P692" s="699">
        <v>1496.24</v>
      </c>
      <c r="Q692" s="701">
        <v>1</v>
      </c>
      <c r="R692" s="696">
        <v>2</v>
      </c>
      <c r="S692" s="701">
        <v>1</v>
      </c>
      <c r="T692" s="700">
        <v>2</v>
      </c>
      <c r="U692" s="702">
        <v>1</v>
      </c>
    </row>
    <row r="693" spans="1:21" ht="14.4" customHeight="1" x14ac:dyDescent="0.3">
      <c r="A693" s="695">
        <v>11</v>
      </c>
      <c r="B693" s="696" t="s">
        <v>555</v>
      </c>
      <c r="C693" s="696">
        <v>89301112</v>
      </c>
      <c r="D693" s="697" t="s">
        <v>3032</v>
      </c>
      <c r="E693" s="698" t="s">
        <v>1893</v>
      </c>
      <c r="F693" s="696" t="s">
        <v>1877</v>
      </c>
      <c r="G693" s="696" t="s">
        <v>1940</v>
      </c>
      <c r="H693" s="696" t="s">
        <v>556</v>
      </c>
      <c r="I693" s="696" t="s">
        <v>2694</v>
      </c>
      <c r="J693" s="696" t="s">
        <v>2695</v>
      </c>
      <c r="K693" s="696"/>
      <c r="L693" s="699">
        <v>180</v>
      </c>
      <c r="M693" s="699">
        <v>180</v>
      </c>
      <c r="N693" s="696">
        <v>1</v>
      </c>
      <c r="O693" s="700">
        <v>1</v>
      </c>
      <c r="P693" s="699">
        <v>180</v>
      </c>
      <c r="Q693" s="701">
        <v>1</v>
      </c>
      <c r="R693" s="696">
        <v>1</v>
      </c>
      <c r="S693" s="701">
        <v>1</v>
      </c>
      <c r="T693" s="700">
        <v>1</v>
      </c>
      <c r="U693" s="702">
        <v>1</v>
      </c>
    </row>
    <row r="694" spans="1:21" ht="14.4" customHeight="1" x14ac:dyDescent="0.3">
      <c r="A694" s="695">
        <v>11</v>
      </c>
      <c r="B694" s="696" t="s">
        <v>555</v>
      </c>
      <c r="C694" s="696">
        <v>89301112</v>
      </c>
      <c r="D694" s="697" t="s">
        <v>3032</v>
      </c>
      <c r="E694" s="698" t="s">
        <v>1893</v>
      </c>
      <c r="F694" s="696" t="s">
        <v>1877</v>
      </c>
      <c r="G694" s="696" t="s">
        <v>1940</v>
      </c>
      <c r="H694" s="696" t="s">
        <v>556</v>
      </c>
      <c r="I694" s="696" t="s">
        <v>1944</v>
      </c>
      <c r="J694" s="696" t="s">
        <v>1945</v>
      </c>
      <c r="K694" s="696" t="s">
        <v>1946</v>
      </c>
      <c r="L694" s="699">
        <v>1000</v>
      </c>
      <c r="M694" s="699">
        <v>1000</v>
      </c>
      <c r="N694" s="696">
        <v>1</v>
      </c>
      <c r="O694" s="700">
        <v>1</v>
      </c>
      <c r="P694" s="699">
        <v>1000</v>
      </c>
      <c r="Q694" s="701">
        <v>1</v>
      </c>
      <c r="R694" s="696">
        <v>1</v>
      </c>
      <c r="S694" s="701">
        <v>1</v>
      </c>
      <c r="T694" s="700">
        <v>1</v>
      </c>
      <c r="U694" s="702">
        <v>1</v>
      </c>
    </row>
    <row r="695" spans="1:21" ht="14.4" customHeight="1" x14ac:dyDescent="0.3">
      <c r="A695" s="695">
        <v>11</v>
      </c>
      <c r="B695" s="696" t="s">
        <v>555</v>
      </c>
      <c r="C695" s="696">
        <v>89301112</v>
      </c>
      <c r="D695" s="697" t="s">
        <v>3032</v>
      </c>
      <c r="E695" s="698" t="s">
        <v>1893</v>
      </c>
      <c r="F695" s="696" t="s">
        <v>1877</v>
      </c>
      <c r="G695" s="696" t="s">
        <v>1940</v>
      </c>
      <c r="H695" s="696" t="s">
        <v>556</v>
      </c>
      <c r="I695" s="696" t="s">
        <v>1964</v>
      </c>
      <c r="J695" s="696" t="s">
        <v>1965</v>
      </c>
      <c r="K695" s="696" t="s">
        <v>1966</v>
      </c>
      <c r="L695" s="699">
        <v>350</v>
      </c>
      <c r="M695" s="699">
        <v>350</v>
      </c>
      <c r="N695" s="696">
        <v>1</v>
      </c>
      <c r="O695" s="700">
        <v>1</v>
      </c>
      <c r="P695" s="699"/>
      <c r="Q695" s="701">
        <v>0</v>
      </c>
      <c r="R695" s="696"/>
      <c r="S695" s="701">
        <v>0</v>
      </c>
      <c r="T695" s="700"/>
      <c r="U695" s="702">
        <v>0</v>
      </c>
    </row>
    <row r="696" spans="1:21" ht="14.4" customHeight="1" x14ac:dyDescent="0.3">
      <c r="A696" s="695">
        <v>11</v>
      </c>
      <c r="B696" s="696" t="s">
        <v>555</v>
      </c>
      <c r="C696" s="696">
        <v>89301112</v>
      </c>
      <c r="D696" s="697" t="s">
        <v>3032</v>
      </c>
      <c r="E696" s="698" t="s">
        <v>1893</v>
      </c>
      <c r="F696" s="696" t="s">
        <v>1877</v>
      </c>
      <c r="G696" s="696" t="s">
        <v>1940</v>
      </c>
      <c r="H696" s="696" t="s">
        <v>556</v>
      </c>
      <c r="I696" s="696" t="s">
        <v>2119</v>
      </c>
      <c r="J696" s="696" t="s">
        <v>2120</v>
      </c>
      <c r="K696" s="696" t="s">
        <v>2121</v>
      </c>
      <c r="L696" s="699">
        <v>1545.22</v>
      </c>
      <c r="M696" s="699">
        <v>1545.22</v>
      </c>
      <c r="N696" s="696">
        <v>1</v>
      </c>
      <c r="O696" s="700">
        <v>1</v>
      </c>
      <c r="P696" s="699">
        <v>1545.22</v>
      </c>
      <c r="Q696" s="701">
        <v>1</v>
      </c>
      <c r="R696" s="696">
        <v>1</v>
      </c>
      <c r="S696" s="701">
        <v>1</v>
      </c>
      <c r="T696" s="700">
        <v>1</v>
      </c>
      <c r="U696" s="702">
        <v>1</v>
      </c>
    </row>
    <row r="697" spans="1:21" ht="14.4" customHeight="1" x14ac:dyDescent="0.3">
      <c r="A697" s="695">
        <v>11</v>
      </c>
      <c r="B697" s="696" t="s">
        <v>555</v>
      </c>
      <c r="C697" s="696">
        <v>89301112</v>
      </c>
      <c r="D697" s="697" t="s">
        <v>3032</v>
      </c>
      <c r="E697" s="698" t="s">
        <v>1893</v>
      </c>
      <c r="F697" s="696" t="s">
        <v>1877</v>
      </c>
      <c r="G697" s="696" t="s">
        <v>1940</v>
      </c>
      <c r="H697" s="696" t="s">
        <v>556</v>
      </c>
      <c r="I697" s="696" t="s">
        <v>2696</v>
      </c>
      <c r="J697" s="696" t="s">
        <v>2044</v>
      </c>
      <c r="K697" s="696" t="s">
        <v>2697</v>
      </c>
      <c r="L697" s="699">
        <v>50.5</v>
      </c>
      <c r="M697" s="699">
        <v>50.5</v>
      </c>
      <c r="N697" s="696">
        <v>1</v>
      </c>
      <c r="O697" s="700">
        <v>1</v>
      </c>
      <c r="P697" s="699">
        <v>50.5</v>
      </c>
      <c r="Q697" s="701">
        <v>1</v>
      </c>
      <c r="R697" s="696">
        <v>1</v>
      </c>
      <c r="S697" s="701">
        <v>1</v>
      </c>
      <c r="T697" s="700">
        <v>1</v>
      </c>
      <c r="U697" s="702">
        <v>1</v>
      </c>
    </row>
    <row r="698" spans="1:21" ht="14.4" customHeight="1" x14ac:dyDescent="0.3">
      <c r="A698" s="695">
        <v>11</v>
      </c>
      <c r="B698" s="696" t="s">
        <v>555</v>
      </c>
      <c r="C698" s="696">
        <v>89301112</v>
      </c>
      <c r="D698" s="697" t="s">
        <v>3032</v>
      </c>
      <c r="E698" s="698" t="s">
        <v>1893</v>
      </c>
      <c r="F698" s="696" t="s">
        <v>1877</v>
      </c>
      <c r="G698" s="696" t="s">
        <v>1940</v>
      </c>
      <c r="H698" s="696" t="s">
        <v>556</v>
      </c>
      <c r="I698" s="696" t="s">
        <v>2479</v>
      </c>
      <c r="J698" s="696" t="s">
        <v>2480</v>
      </c>
      <c r="K698" s="696"/>
      <c r="L698" s="699">
        <v>496.18</v>
      </c>
      <c r="M698" s="699">
        <v>496.18</v>
      </c>
      <c r="N698" s="696">
        <v>1</v>
      </c>
      <c r="O698" s="700">
        <v>1</v>
      </c>
      <c r="P698" s="699">
        <v>496.18</v>
      </c>
      <c r="Q698" s="701">
        <v>1</v>
      </c>
      <c r="R698" s="696">
        <v>1</v>
      </c>
      <c r="S698" s="701">
        <v>1</v>
      </c>
      <c r="T698" s="700">
        <v>1</v>
      </c>
      <c r="U698" s="702">
        <v>1</v>
      </c>
    </row>
    <row r="699" spans="1:21" ht="14.4" customHeight="1" x14ac:dyDescent="0.3">
      <c r="A699" s="695">
        <v>11</v>
      </c>
      <c r="B699" s="696" t="s">
        <v>555</v>
      </c>
      <c r="C699" s="696">
        <v>89301112</v>
      </c>
      <c r="D699" s="697" t="s">
        <v>3032</v>
      </c>
      <c r="E699" s="698" t="s">
        <v>1893</v>
      </c>
      <c r="F699" s="696" t="s">
        <v>1877</v>
      </c>
      <c r="G699" s="696" t="s">
        <v>1940</v>
      </c>
      <c r="H699" s="696" t="s">
        <v>556</v>
      </c>
      <c r="I699" s="696" t="s">
        <v>1953</v>
      </c>
      <c r="J699" s="696" t="s">
        <v>1954</v>
      </c>
      <c r="K699" s="696" t="s">
        <v>1955</v>
      </c>
      <c r="L699" s="699">
        <v>971.25</v>
      </c>
      <c r="M699" s="699">
        <v>1942.5</v>
      </c>
      <c r="N699" s="696">
        <v>2</v>
      </c>
      <c r="O699" s="700">
        <v>2</v>
      </c>
      <c r="P699" s="699">
        <v>1942.5</v>
      </c>
      <c r="Q699" s="701">
        <v>1</v>
      </c>
      <c r="R699" s="696">
        <v>2</v>
      </c>
      <c r="S699" s="701">
        <v>1</v>
      </c>
      <c r="T699" s="700">
        <v>2</v>
      </c>
      <c r="U699" s="702">
        <v>1</v>
      </c>
    </row>
    <row r="700" spans="1:21" ht="14.4" customHeight="1" x14ac:dyDescent="0.3">
      <c r="A700" s="695">
        <v>11</v>
      </c>
      <c r="B700" s="696" t="s">
        <v>555</v>
      </c>
      <c r="C700" s="696">
        <v>89301112</v>
      </c>
      <c r="D700" s="697" t="s">
        <v>3032</v>
      </c>
      <c r="E700" s="698" t="s">
        <v>1893</v>
      </c>
      <c r="F700" s="696" t="s">
        <v>1877</v>
      </c>
      <c r="G700" s="696" t="s">
        <v>1940</v>
      </c>
      <c r="H700" s="696" t="s">
        <v>556</v>
      </c>
      <c r="I700" s="696" t="s">
        <v>2306</v>
      </c>
      <c r="J700" s="696" t="s">
        <v>2307</v>
      </c>
      <c r="K700" s="696" t="s">
        <v>2308</v>
      </c>
      <c r="L700" s="699">
        <v>180</v>
      </c>
      <c r="M700" s="699">
        <v>360</v>
      </c>
      <c r="N700" s="696">
        <v>2</v>
      </c>
      <c r="O700" s="700">
        <v>2</v>
      </c>
      <c r="P700" s="699">
        <v>180</v>
      </c>
      <c r="Q700" s="701">
        <v>0.5</v>
      </c>
      <c r="R700" s="696">
        <v>1</v>
      </c>
      <c r="S700" s="701">
        <v>0.5</v>
      </c>
      <c r="T700" s="700">
        <v>1</v>
      </c>
      <c r="U700" s="702">
        <v>0.5</v>
      </c>
    </row>
    <row r="701" spans="1:21" ht="14.4" customHeight="1" x14ac:dyDescent="0.3">
      <c r="A701" s="695">
        <v>11</v>
      </c>
      <c r="B701" s="696" t="s">
        <v>555</v>
      </c>
      <c r="C701" s="696">
        <v>89301112</v>
      </c>
      <c r="D701" s="697" t="s">
        <v>3032</v>
      </c>
      <c r="E701" s="698" t="s">
        <v>1893</v>
      </c>
      <c r="F701" s="696" t="s">
        <v>1877</v>
      </c>
      <c r="G701" s="696" t="s">
        <v>1940</v>
      </c>
      <c r="H701" s="696" t="s">
        <v>556</v>
      </c>
      <c r="I701" s="696" t="s">
        <v>2122</v>
      </c>
      <c r="J701" s="696" t="s">
        <v>2123</v>
      </c>
      <c r="K701" s="696"/>
      <c r="L701" s="699">
        <v>600</v>
      </c>
      <c r="M701" s="699">
        <v>4800</v>
      </c>
      <c r="N701" s="696">
        <v>8</v>
      </c>
      <c r="O701" s="700">
        <v>8</v>
      </c>
      <c r="P701" s="699">
        <v>4200</v>
      </c>
      <c r="Q701" s="701">
        <v>0.875</v>
      </c>
      <c r="R701" s="696">
        <v>7</v>
      </c>
      <c r="S701" s="701">
        <v>0.875</v>
      </c>
      <c r="T701" s="700">
        <v>7</v>
      </c>
      <c r="U701" s="702">
        <v>0.875</v>
      </c>
    </row>
    <row r="702" spans="1:21" ht="14.4" customHeight="1" x14ac:dyDescent="0.3">
      <c r="A702" s="695">
        <v>11</v>
      </c>
      <c r="B702" s="696" t="s">
        <v>555</v>
      </c>
      <c r="C702" s="696">
        <v>89301112</v>
      </c>
      <c r="D702" s="697" t="s">
        <v>3032</v>
      </c>
      <c r="E702" s="698" t="s">
        <v>1893</v>
      </c>
      <c r="F702" s="696" t="s">
        <v>1877</v>
      </c>
      <c r="G702" s="696" t="s">
        <v>1940</v>
      </c>
      <c r="H702" s="696" t="s">
        <v>556</v>
      </c>
      <c r="I702" s="696" t="s">
        <v>2548</v>
      </c>
      <c r="J702" s="696" t="s">
        <v>2549</v>
      </c>
      <c r="K702" s="696"/>
      <c r="L702" s="699">
        <v>250</v>
      </c>
      <c r="M702" s="699">
        <v>250</v>
      </c>
      <c r="N702" s="696">
        <v>1</v>
      </c>
      <c r="O702" s="700">
        <v>1</v>
      </c>
      <c r="P702" s="699"/>
      <c r="Q702" s="701">
        <v>0</v>
      </c>
      <c r="R702" s="696"/>
      <c r="S702" s="701">
        <v>0</v>
      </c>
      <c r="T702" s="700"/>
      <c r="U702" s="702">
        <v>0</v>
      </c>
    </row>
    <row r="703" spans="1:21" ht="14.4" customHeight="1" x14ac:dyDescent="0.3">
      <c r="A703" s="695">
        <v>11</v>
      </c>
      <c r="B703" s="696" t="s">
        <v>555</v>
      </c>
      <c r="C703" s="696">
        <v>89301112</v>
      </c>
      <c r="D703" s="697" t="s">
        <v>3032</v>
      </c>
      <c r="E703" s="698" t="s">
        <v>1893</v>
      </c>
      <c r="F703" s="696" t="s">
        <v>1877</v>
      </c>
      <c r="G703" s="696" t="s">
        <v>1940</v>
      </c>
      <c r="H703" s="696" t="s">
        <v>556</v>
      </c>
      <c r="I703" s="696" t="s">
        <v>2217</v>
      </c>
      <c r="J703" s="696" t="s">
        <v>2125</v>
      </c>
      <c r="K703" s="696" t="s">
        <v>2218</v>
      </c>
      <c r="L703" s="699">
        <v>2200</v>
      </c>
      <c r="M703" s="699">
        <v>4400</v>
      </c>
      <c r="N703" s="696">
        <v>2</v>
      </c>
      <c r="O703" s="700">
        <v>2</v>
      </c>
      <c r="P703" s="699">
        <v>2200</v>
      </c>
      <c r="Q703" s="701">
        <v>0.5</v>
      </c>
      <c r="R703" s="696">
        <v>1</v>
      </c>
      <c r="S703" s="701">
        <v>0.5</v>
      </c>
      <c r="T703" s="700">
        <v>1</v>
      </c>
      <c r="U703" s="702">
        <v>0.5</v>
      </c>
    </row>
    <row r="704" spans="1:21" ht="14.4" customHeight="1" x14ac:dyDescent="0.3">
      <c r="A704" s="695">
        <v>11</v>
      </c>
      <c r="B704" s="696" t="s">
        <v>555</v>
      </c>
      <c r="C704" s="696">
        <v>89301112</v>
      </c>
      <c r="D704" s="697" t="s">
        <v>3032</v>
      </c>
      <c r="E704" s="698" t="s">
        <v>1893</v>
      </c>
      <c r="F704" s="696" t="s">
        <v>1877</v>
      </c>
      <c r="G704" s="696" t="s">
        <v>1940</v>
      </c>
      <c r="H704" s="696" t="s">
        <v>556</v>
      </c>
      <c r="I704" s="696" t="s">
        <v>2012</v>
      </c>
      <c r="J704" s="696" t="s">
        <v>2013</v>
      </c>
      <c r="K704" s="696" t="s">
        <v>2014</v>
      </c>
      <c r="L704" s="699">
        <v>249.37</v>
      </c>
      <c r="M704" s="699">
        <v>249.37</v>
      </c>
      <c r="N704" s="696">
        <v>1</v>
      </c>
      <c r="O704" s="700">
        <v>1</v>
      </c>
      <c r="P704" s="699">
        <v>249.37</v>
      </c>
      <c r="Q704" s="701">
        <v>1</v>
      </c>
      <c r="R704" s="696">
        <v>1</v>
      </c>
      <c r="S704" s="701">
        <v>1</v>
      </c>
      <c r="T704" s="700">
        <v>1</v>
      </c>
      <c r="U704" s="702">
        <v>1</v>
      </c>
    </row>
    <row r="705" spans="1:21" ht="14.4" customHeight="1" x14ac:dyDescent="0.3">
      <c r="A705" s="695">
        <v>11</v>
      </c>
      <c r="B705" s="696" t="s">
        <v>555</v>
      </c>
      <c r="C705" s="696">
        <v>89301112</v>
      </c>
      <c r="D705" s="697" t="s">
        <v>3032</v>
      </c>
      <c r="E705" s="698" t="s">
        <v>1893</v>
      </c>
      <c r="F705" s="696" t="s">
        <v>1877</v>
      </c>
      <c r="G705" s="696" t="s">
        <v>1940</v>
      </c>
      <c r="H705" s="696" t="s">
        <v>556</v>
      </c>
      <c r="I705" s="696" t="s">
        <v>2698</v>
      </c>
      <c r="J705" s="696" t="s">
        <v>2699</v>
      </c>
      <c r="K705" s="696" t="s">
        <v>2700</v>
      </c>
      <c r="L705" s="699">
        <v>400</v>
      </c>
      <c r="M705" s="699">
        <v>400</v>
      </c>
      <c r="N705" s="696">
        <v>1</v>
      </c>
      <c r="O705" s="700">
        <v>1</v>
      </c>
      <c r="P705" s="699"/>
      <c r="Q705" s="701">
        <v>0</v>
      </c>
      <c r="R705" s="696"/>
      <c r="S705" s="701">
        <v>0</v>
      </c>
      <c r="T705" s="700"/>
      <c r="U705" s="702">
        <v>0</v>
      </c>
    </row>
    <row r="706" spans="1:21" ht="14.4" customHeight="1" x14ac:dyDescent="0.3">
      <c r="A706" s="695">
        <v>11</v>
      </c>
      <c r="B706" s="696" t="s">
        <v>555</v>
      </c>
      <c r="C706" s="696">
        <v>89301112</v>
      </c>
      <c r="D706" s="697" t="s">
        <v>3032</v>
      </c>
      <c r="E706" s="698" t="s">
        <v>1893</v>
      </c>
      <c r="F706" s="696" t="s">
        <v>1877</v>
      </c>
      <c r="G706" s="696" t="s">
        <v>1940</v>
      </c>
      <c r="H706" s="696" t="s">
        <v>556</v>
      </c>
      <c r="I706" s="696" t="s">
        <v>2701</v>
      </c>
      <c r="J706" s="696" t="s">
        <v>2034</v>
      </c>
      <c r="K706" s="696" t="s">
        <v>2702</v>
      </c>
      <c r="L706" s="699">
        <v>588</v>
      </c>
      <c r="M706" s="699">
        <v>588</v>
      </c>
      <c r="N706" s="696">
        <v>1</v>
      </c>
      <c r="O706" s="700">
        <v>1</v>
      </c>
      <c r="P706" s="699">
        <v>588</v>
      </c>
      <c r="Q706" s="701">
        <v>1</v>
      </c>
      <c r="R706" s="696">
        <v>1</v>
      </c>
      <c r="S706" s="701">
        <v>1</v>
      </c>
      <c r="T706" s="700">
        <v>1</v>
      </c>
      <c r="U706" s="702">
        <v>1</v>
      </c>
    </row>
    <row r="707" spans="1:21" ht="14.4" customHeight="1" x14ac:dyDescent="0.3">
      <c r="A707" s="695">
        <v>11</v>
      </c>
      <c r="B707" s="696" t="s">
        <v>555</v>
      </c>
      <c r="C707" s="696">
        <v>89301112</v>
      </c>
      <c r="D707" s="697" t="s">
        <v>3032</v>
      </c>
      <c r="E707" s="698" t="s">
        <v>1893</v>
      </c>
      <c r="F707" s="696" t="s">
        <v>1877</v>
      </c>
      <c r="G707" s="696" t="s">
        <v>1940</v>
      </c>
      <c r="H707" s="696" t="s">
        <v>556</v>
      </c>
      <c r="I707" s="696" t="s">
        <v>2320</v>
      </c>
      <c r="J707" s="696" t="s">
        <v>2321</v>
      </c>
      <c r="K707" s="696"/>
      <c r="L707" s="699">
        <v>705.67</v>
      </c>
      <c r="M707" s="699">
        <v>2117.0099999999998</v>
      </c>
      <c r="N707" s="696">
        <v>3</v>
      </c>
      <c r="O707" s="700">
        <v>3</v>
      </c>
      <c r="P707" s="699">
        <v>2117.0099999999998</v>
      </c>
      <c r="Q707" s="701">
        <v>1</v>
      </c>
      <c r="R707" s="696">
        <v>3</v>
      </c>
      <c r="S707" s="701">
        <v>1</v>
      </c>
      <c r="T707" s="700">
        <v>3</v>
      </c>
      <c r="U707" s="702">
        <v>1</v>
      </c>
    </row>
    <row r="708" spans="1:21" ht="14.4" customHeight="1" x14ac:dyDescent="0.3">
      <c r="A708" s="695">
        <v>11</v>
      </c>
      <c r="B708" s="696" t="s">
        <v>555</v>
      </c>
      <c r="C708" s="696">
        <v>89301112</v>
      </c>
      <c r="D708" s="697" t="s">
        <v>3032</v>
      </c>
      <c r="E708" s="698" t="s">
        <v>1893</v>
      </c>
      <c r="F708" s="696" t="s">
        <v>1877</v>
      </c>
      <c r="G708" s="696" t="s">
        <v>1940</v>
      </c>
      <c r="H708" s="696" t="s">
        <v>556</v>
      </c>
      <c r="I708" s="696" t="s">
        <v>2124</v>
      </c>
      <c r="J708" s="696" t="s">
        <v>2125</v>
      </c>
      <c r="K708" s="696" t="s">
        <v>2126</v>
      </c>
      <c r="L708" s="699">
        <v>1600</v>
      </c>
      <c r="M708" s="699">
        <v>6400</v>
      </c>
      <c r="N708" s="696">
        <v>4</v>
      </c>
      <c r="O708" s="700">
        <v>4</v>
      </c>
      <c r="P708" s="699">
        <v>6400</v>
      </c>
      <c r="Q708" s="701">
        <v>1</v>
      </c>
      <c r="R708" s="696">
        <v>4</v>
      </c>
      <c r="S708" s="701">
        <v>1</v>
      </c>
      <c r="T708" s="700">
        <v>4</v>
      </c>
      <c r="U708" s="702">
        <v>1</v>
      </c>
    </row>
    <row r="709" spans="1:21" ht="14.4" customHeight="1" x14ac:dyDescent="0.3">
      <c r="A709" s="695">
        <v>11</v>
      </c>
      <c r="B709" s="696" t="s">
        <v>555</v>
      </c>
      <c r="C709" s="696">
        <v>89301112</v>
      </c>
      <c r="D709" s="697" t="s">
        <v>3032</v>
      </c>
      <c r="E709" s="698" t="s">
        <v>1893</v>
      </c>
      <c r="F709" s="696" t="s">
        <v>1877</v>
      </c>
      <c r="G709" s="696" t="s">
        <v>2057</v>
      </c>
      <c r="H709" s="696" t="s">
        <v>556</v>
      </c>
      <c r="I709" s="696" t="s">
        <v>2703</v>
      </c>
      <c r="J709" s="696" t="s">
        <v>2704</v>
      </c>
      <c r="K709" s="696" t="s">
        <v>2705</v>
      </c>
      <c r="L709" s="699">
        <v>0</v>
      </c>
      <c r="M709" s="699">
        <v>0</v>
      </c>
      <c r="N709" s="696">
        <v>1</v>
      </c>
      <c r="O709" s="700">
        <v>1</v>
      </c>
      <c r="P709" s="699"/>
      <c r="Q709" s="701"/>
      <c r="R709" s="696"/>
      <c r="S709" s="701">
        <v>0</v>
      </c>
      <c r="T709" s="700"/>
      <c r="U709" s="702">
        <v>0</v>
      </c>
    </row>
    <row r="710" spans="1:21" ht="14.4" customHeight="1" x14ac:dyDescent="0.3">
      <c r="A710" s="695">
        <v>11</v>
      </c>
      <c r="B710" s="696" t="s">
        <v>555</v>
      </c>
      <c r="C710" s="696">
        <v>89301112</v>
      </c>
      <c r="D710" s="697" t="s">
        <v>3032</v>
      </c>
      <c r="E710" s="698" t="s">
        <v>1893</v>
      </c>
      <c r="F710" s="696" t="s">
        <v>1877</v>
      </c>
      <c r="G710" s="696" t="s">
        <v>2057</v>
      </c>
      <c r="H710" s="696" t="s">
        <v>556</v>
      </c>
      <c r="I710" s="696" t="s">
        <v>2058</v>
      </c>
      <c r="J710" s="696" t="s">
        <v>2059</v>
      </c>
      <c r="K710" s="696" t="s">
        <v>2060</v>
      </c>
      <c r="L710" s="699">
        <v>0</v>
      </c>
      <c r="M710" s="699">
        <v>0</v>
      </c>
      <c r="N710" s="696">
        <v>1</v>
      </c>
      <c r="O710" s="700">
        <v>1</v>
      </c>
      <c r="P710" s="699"/>
      <c r="Q710" s="701"/>
      <c r="R710" s="696"/>
      <c r="S710" s="701">
        <v>0</v>
      </c>
      <c r="T710" s="700"/>
      <c r="U710" s="702">
        <v>0</v>
      </c>
    </row>
    <row r="711" spans="1:21" ht="14.4" customHeight="1" x14ac:dyDescent="0.3">
      <c r="A711" s="695">
        <v>11</v>
      </c>
      <c r="B711" s="696" t="s">
        <v>555</v>
      </c>
      <c r="C711" s="696">
        <v>89301112</v>
      </c>
      <c r="D711" s="697" t="s">
        <v>3032</v>
      </c>
      <c r="E711" s="698" t="s">
        <v>1894</v>
      </c>
      <c r="F711" s="696" t="s">
        <v>1876</v>
      </c>
      <c r="G711" s="696" t="s">
        <v>1906</v>
      </c>
      <c r="H711" s="696" t="s">
        <v>843</v>
      </c>
      <c r="I711" s="696" t="s">
        <v>951</v>
      </c>
      <c r="J711" s="696" t="s">
        <v>1785</v>
      </c>
      <c r="K711" s="696" t="s">
        <v>1786</v>
      </c>
      <c r="L711" s="699">
        <v>333.31</v>
      </c>
      <c r="M711" s="699">
        <v>666.62</v>
      </c>
      <c r="N711" s="696">
        <v>2</v>
      </c>
      <c r="O711" s="700">
        <v>2</v>
      </c>
      <c r="P711" s="699"/>
      <c r="Q711" s="701">
        <v>0</v>
      </c>
      <c r="R711" s="696"/>
      <c r="S711" s="701">
        <v>0</v>
      </c>
      <c r="T711" s="700"/>
      <c r="U711" s="702">
        <v>0</v>
      </c>
    </row>
    <row r="712" spans="1:21" ht="14.4" customHeight="1" x14ac:dyDescent="0.3">
      <c r="A712" s="695">
        <v>11</v>
      </c>
      <c r="B712" s="696" t="s">
        <v>555</v>
      </c>
      <c r="C712" s="696">
        <v>89301112</v>
      </c>
      <c r="D712" s="697" t="s">
        <v>3032</v>
      </c>
      <c r="E712" s="698" t="s">
        <v>1894</v>
      </c>
      <c r="F712" s="696" t="s">
        <v>1876</v>
      </c>
      <c r="G712" s="696" t="s">
        <v>2230</v>
      </c>
      <c r="H712" s="696" t="s">
        <v>556</v>
      </c>
      <c r="I712" s="696" t="s">
        <v>2231</v>
      </c>
      <c r="J712" s="696" t="s">
        <v>2232</v>
      </c>
      <c r="K712" s="696" t="s">
        <v>2233</v>
      </c>
      <c r="L712" s="699">
        <v>166.97</v>
      </c>
      <c r="M712" s="699">
        <v>3339.4</v>
      </c>
      <c r="N712" s="696">
        <v>20</v>
      </c>
      <c r="O712" s="700">
        <v>9</v>
      </c>
      <c r="P712" s="699">
        <v>2170.61</v>
      </c>
      <c r="Q712" s="701">
        <v>0.65</v>
      </c>
      <c r="R712" s="696">
        <v>13</v>
      </c>
      <c r="S712" s="701">
        <v>0.65</v>
      </c>
      <c r="T712" s="700">
        <v>6</v>
      </c>
      <c r="U712" s="702">
        <v>0.66666666666666663</v>
      </c>
    </row>
    <row r="713" spans="1:21" ht="14.4" customHeight="1" x14ac:dyDescent="0.3">
      <c r="A713" s="695">
        <v>11</v>
      </c>
      <c r="B713" s="696" t="s">
        <v>555</v>
      </c>
      <c r="C713" s="696">
        <v>89301112</v>
      </c>
      <c r="D713" s="697" t="s">
        <v>3032</v>
      </c>
      <c r="E713" s="698" t="s">
        <v>1894</v>
      </c>
      <c r="F713" s="696" t="s">
        <v>1876</v>
      </c>
      <c r="G713" s="696" t="s">
        <v>2023</v>
      </c>
      <c r="H713" s="696" t="s">
        <v>556</v>
      </c>
      <c r="I713" s="696" t="s">
        <v>776</v>
      </c>
      <c r="J713" s="696" t="s">
        <v>777</v>
      </c>
      <c r="K713" s="696" t="s">
        <v>778</v>
      </c>
      <c r="L713" s="699">
        <v>84.78</v>
      </c>
      <c r="M713" s="699">
        <v>254.34</v>
      </c>
      <c r="N713" s="696">
        <v>3</v>
      </c>
      <c r="O713" s="700">
        <v>1.5</v>
      </c>
      <c r="P713" s="699"/>
      <c r="Q713" s="701">
        <v>0</v>
      </c>
      <c r="R713" s="696"/>
      <c r="S713" s="701">
        <v>0</v>
      </c>
      <c r="T713" s="700"/>
      <c r="U713" s="702">
        <v>0</v>
      </c>
    </row>
    <row r="714" spans="1:21" ht="14.4" customHeight="1" x14ac:dyDescent="0.3">
      <c r="A714" s="695">
        <v>11</v>
      </c>
      <c r="B714" s="696" t="s">
        <v>555</v>
      </c>
      <c r="C714" s="696">
        <v>89301112</v>
      </c>
      <c r="D714" s="697" t="s">
        <v>3032</v>
      </c>
      <c r="E714" s="698" t="s">
        <v>1894</v>
      </c>
      <c r="F714" s="696" t="s">
        <v>1876</v>
      </c>
      <c r="G714" s="696" t="s">
        <v>2023</v>
      </c>
      <c r="H714" s="696" t="s">
        <v>556</v>
      </c>
      <c r="I714" s="696" t="s">
        <v>2706</v>
      </c>
      <c r="J714" s="696" t="s">
        <v>2707</v>
      </c>
      <c r="K714" s="696" t="s">
        <v>2708</v>
      </c>
      <c r="L714" s="699">
        <v>0</v>
      </c>
      <c r="M714" s="699">
        <v>0</v>
      </c>
      <c r="N714" s="696">
        <v>2</v>
      </c>
      <c r="O714" s="700">
        <v>0.5</v>
      </c>
      <c r="P714" s="699"/>
      <c r="Q714" s="701"/>
      <c r="R714" s="696"/>
      <c r="S714" s="701">
        <v>0</v>
      </c>
      <c r="T714" s="700"/>
      <c r="U714" s="702">
        <v>0</v>
      </c>
    </row>
    <row r="715" spans="1:21" ht="14.4" customHeight="1" x14ac:dyDescent="0.3">
      <c r="A715" s="695">
        <v>11</v>
      </c>
      <c r="B715" s="696" t="s">
        <v>555</v>
      </c>
      <c r="C715" s="696">
        <v>89301112</v>
      </c>
      <c r="D715" s="697" t="s">
        <v>3032</v>
      </c>
      <c r="E715" s="698" t="s">
        <v>1894</v>
      </c>
      <c r="F715" s="696" t="s">
        <v>1876</v>
      </c>
      <c r="G715" s="696" t="s">
        <v>2023</v>
      </c>
      <c r="H715" s="696" t="s">
        <v>556</v>
      </c>
      <c r="I715" s="696" t="s">
        <v>2407</v>
      </c>
      <c r="J715" s="696" t="s">
        <v>2408</v>
      </c>
      <c r="K715" s="696" t="s">
        <v>2409</v>
      </c>
      <c r="L715" s="699">
        <v>37.68</v>
      </c>
      <c r="M715" s="699">
        <v>37.68</v>
      </c>
      <c r="N715" s="696">
        <v>1</v>
      </c>
      <c r="O715" s="700">
        <v>1</v>
      </c>
      <c r="P715" s="699">
        <v>37.68</v>
      </c>
      <c r="Q715" s="701">
        <v>1</v>
      </c>
      <c r="R715" s="696">
        <v>1</v>
      </c>
      <c r="S715" s="701">
        <v>1</v>
      </c>
      <c r="T715" s="700">
        <v>1</v>
      </c>
      <c r="U715" s="702">
        <v>1</v>
      </c>
    </row>
    <row r="716" spans="1:21" ht="14.4" customHeight="1" x14ac:dyDescent="0.3">
      <c r="A716" s="695">
        <v>11</v>
      </c>
      <c r="B716" s="696" t="s">
        <v>555</v>
      </c>
      <c r="C716" s="696">
        <v>89301112</v>
      </c>
      <c r="D716" s="697" t="s">
        <v>3032</v>
      </c>
      <c r="E716" s="698" t="s">
        <v>1894</v>
      </c>
      <c r="F716" s="696" t="s">
        <v>1876</v>
      </c>
      <c r="G716" s="696" t="s">
        <v>2709</v>
      </c>
      <c r="H716" s="696" t="s">
        <v>556</v>
      </c>
      <c r="I716" s="696" t="s">
        <v>2710</v>
      </c>
      <c r="J716" s="696" t="s">
        <v>2711</v>
      </c>
      <c r="K716" s="696" t="s">
        <v>2712</v>
      </c>
      <c r="L716" s="699">
        <v>66.599999999999994</v>
      </c>
      <c r="M716" s="699">
        <v>133.19999999999999</v>
      </c>
      <c r="N716" s="696">
        <v>2</v>
      </c>
      <c r="O716" s="700">
        <v>1</v>
      </c>
      <c r="P716" s="699">
        <v>133.19999999999999</v>
      </c>
      <c r="Q716" s="701">
        <v>1</v>
      </c>
      <c r="R716" s="696">
        <v>2</v>
      </c>
      <c r="S716" s="701">
        <v>1</v>
      </c>
      <c r="T716" s="700">
        <v>1</v>
      </c>
      <c r="U716" s="702">
        <v>1</v>
      </c>
    </row>
    <row r="717" spans="1:21" ht="14.4" customHeight="1" x14ac:dyDescent="0.3">
      <c r="A717" s="695">
        <v>11</v>
      </c>
      <c r="B717" s="696" t="s">
        <v>555</v>
      </c>
      <c r="C717" s="696">
        <v>89301112</v>
      </c>
      <c r="D717" s="697" t="s">
        <v>3032</v>
      </c>
      <c r="E717" s="698" t="s">
        <v>1894</v>
      </c>
      <c r="F717" s="696" t="s">
        <v>1876</v>
      </c>
      <c r="G717" s="696" t="s">
        <v>2077</v>
      </c>
      <c r="H717" s="696" t="s">
        <v>556</v>
      </c>
      <c r="I717" s="696" t="s">
        <v>2158</v>
      </c>
      <c r="J717" s="696" t="s">
        <v>2079</v>
      </c>
      <c r="K717" s="696" t="s">
        <v>2159</v>
      </c>
      <c r="L717" s="699">
        <v>166.97</v>
      </c>
      <c r="M717" s="699">
        <v>333.94</v>
      </c>
      <c r="N717" s="696">
        <v>2</v>
      </c>
      <c r="O717" s="700">
        <v>1</v>
      </c>
      <c r="P717" s="699">
        <v>333.94</v>
      </c>
      <c r="Q717" s="701">
        <v>1</v>
      </c>
      <c r="R717" s="696">
        <v>2</v>
      </c>
      <c r="S717" s="701">
        <v>1</v>
      </c>
      <c r="T717" s="700">
        <v>1</v>
      </c>
      <c r="U717" s="702">
        <v>1</v>
      </c>
    </row>
    <row r="718" spans="1:21" ht="14.4" customHeight="1" x14ac:dyDescent="0.3">
      <c r="A718" s="695">
        <v>11</v>
      </c>
      <c r="B718" s="696" t="s">
        <v>555</v>
      </c>
      <c r="C718" s="696">
        <v>89301112</v>
      </c>
      <c r="D718" s="697" t="s">
        <v>3032</v>
      </c>
      <c r="E718" s="698" t="s">
        <v>1894</v>
      </c>
      <c r="F718" s="696" t="s">
        <v>1876</v>
      </c>
      <c r="G718" s="696" t="s">
        <v>2077</v>
      </c>
      <c r="H718" s="696" t="s">
        <v>556</v>
      </c>
      <c r="I718" s="696" t="s">
        <v>2160</v>
      </c>
      <c r="J718" s="696" t="s">
        <v>2079</v>
      </c>
      <c r="K718" s="696" t="s">
        <v>2161</v>
      </c>
      <c r="L718" s="699">
        <v>166.97</v>
      </c>
      <c r="M718" s="699">
        <v>500.90999999999997</v>
      </c>
      <c r="N718" s="696">
        <v>3</v>
      </c>
      <c r="O718" s="700">
        <v>1</v>
      </c>
      <c r="P718" s="699">
        <v>500.90999999999997</v>
      </c>
      <c r="Q718" s="701">
        <v>1</v>
      </c>
      <c r="R718" s="696">
        <v>3</v>
      </c>
      <c r="S718" s="701">
        <v>1</v>
      </c>
      <c r="T718" s="700">
        <v>1</v>
      </c>
      <c r="U718" s="702">
        <v>1</v>
      </c>
    </row>
    <row r="719" spans="1:21" ht="14.4" customHeight="1" x14ac:dyDescent="0.3">
      <c r="A719" s="695">
        <v>11</v>
      </c>
      <c r="B719" s="696" t="s">
        <v>555</v>
      </c>
      <c r="C719" s="696">
        <v>89301112</v>
      </c>
      <c r="D719" s="697" t="s">
        <v>3032</v>
      </c>
      <c r="E719" s="698" t="s">
        <v>1894</v>
      </c>
      <c r="F719" s="696" t="s">
        <v>1876</v>
      </c>
      <c r="G719" s="696" t="s">
        <v>1915</v>
      </c>
      <c r="H719" s="696" t="s">
        <v>556</v>
      </c>
      <c r="I719" s="696" t="s">
        <v>1917</v>
      </c>
      <c r="J719" s="696" t="s">
        <v>727</v>
      </c>
      <c r="K719" s="696" t="s">
        <v>1918</v>
      </c>
      <c r="L719" s="699">
        <v>0</v>
      </c>
      <c r="M719" s="699">
        <v>0</v>
      </c>
      <c r="N719" s="696">
        <v>1</v>
      </c>
      <c r="O719" s="700">
        <v>1</v>
      </c>
      <c r="P719" s="699"/>
      <c r="Q719" s="701"/>
      <c r="R719" s="696"/>
      <c r="S719" s="701">
        <v>0</v>
      </c>
      <c r="T719" s="700"/>
      <c r="U719" s="702">
        <v>0</v>
      </c>
    </row>
    <row r="720" spans="1:21" ht="14.4" customHeight="1" x14ac:dyDescent="0.3">
      <c r="A720" s="695">
        <v>11</v>
      </c>
      <c r="B720" s="696" t="s">
        <v>555</v>
      </c>
      <c r="C720" s="696">
        <v>89301112</v>
      </c>
      <c r="D720" s="697" t="s">
        <v>3032</v>
      </c>
      <c r="E720" s="698" t="s">
        <v>1894</v>
      </c>
      <c r="F720" s="696" t="s">
        <v>1876</v>
      </c>
      <c r="G720" s="696" t="s">
        <v>1920</v>
      </c>
      <c r="H720" s="696" t="s">
        <v>843</v>
      </c>
      <c r="I720" s="696" t="s">
        <v>851</v>
      </c>
      <c r="J720" s="696" t="s">
        <v>852</v>
      </c>
      <c r="K720" s="696" t="s">
        <v>853</v>
      </c>
      <c r="L720" s="699">
        <v>937.93</v>
      </c>
      <c r="M720" s="699">
        <v>937.93</v>
      </c>
      <c r="N720" s="696">
        <v>1</v>
      </c>
      <c r="O720" s="700">
        <v>1</v>
      </c>
      <c r="P720" s="699">
        <v>937.93</v>
      </c>
      <c r="Q720" s="701">
        <v>1</v>
      </c>
      <c r="R720" s="696">
        <v>1</v>
      </c>
      <c r="S720" s="701">
        <v>1</v>
      </c>
      <c r="T720" s="700">
        <v>1</v>
      </c>
      <c r="U720" s="702">
        <v>1</v>
      </c>
    </row>
    <row r="721" spans="1:21" ht="14.4" customHeight="1" x14ac:dyDescent="0.3">
      <c r="A721" s="695">
        <v>11</v>
      </c>
      <c r="B721" s="696" t="s">
        <v>555</v>
      </c>
      <c r="C721" s="696">
        <v>89301112</v>
      </c>
      <c r="D721" s="697" t="s">
        <v>3032</v>
      </c>
      <c r="E721" s="698" t="s">
        <v>1894</v>
      </c>
      <c r="F721" s="696" t="s">
        <v>1876</v>
      </c>
      <c r="G721" s="696" t="s">
        <v>1921</v>
      </c>
      <c r="H721" s="696" t="s">
        <v>843</v>
      </c>
      <c r="I721" s="696" t="s">
        <v>845</v>
      </c>
      <c r="J721" s="696" t="s">
        <v>586</v>
      </c>
      <c r="K721" s="696" t="s">
        <v>587</v>
      </c>
      <c r="L721" s="699">
        <v>96.63</v>
      </c>
      <c r="M721" s="699">
        <v>193.26</v>
      </c>
      <c r="N721" s="696">
        <v>2</v>
      </c>
      <c r="O721" s="700">
        <v>2</v>
      </c>
      <c r="P721" s="699">
        <v>96.63</v>
      </c>
      <c r="Q721" s="701">
        <v>0.5</v>
      </c>
      <c r="R721" s="696">
        <v>1</v>
      </c>
      <c r="S721" s="701">
        <v>0.5</v>
      </c>
      <c r="T721" s="700">
        <v>1</v>
      </c>
      <c r="U721" s="702">
        <v>0.5</v>
      </c>
    </row>
    <row r="722" spans="1:21" ht="14.4" customHeight="1" x14ac:dyDescent="0.3">
      <c r="A722" s="695">
        <v>11</v>
      </c>
      <c r="B722" s="696" t="s">
        <v>555</v>
      </c>
      <c r="C722" s="696">
        <v>89301112</v>
      </c>
      <c r="D722" s="697" t="s">
        <v>3032</v>
      </c>
      <c r="E722" s="698" t="s">
        <v>1894</v>
      </c>
      <c r="F722" s="696" t="s">
        <v>1876</v>
      </c>
      <c r="G722" s="696" t="s">
        <v>1921</v>
      </c>
      <c r="H722" s="696" t="s">
        <v>556</v>
      </c>
      <c r="I722" s="696" t="s">
        <v>1968</v>
      </c>
      <c r="J722" s="696" t="s">
        <v>586</v>
      </c>
      <c r="K722" s="696" t="s">
        <v>1969</v>
      </c>
      <c r="L722" s="699">
        <v>96.63</v>
      </c>
      <c r="M722" s="699">
        <v>869.67</v>
      </c>
      <c r="N722" s="696">
        <v>9</v>
      </c>
      <c r="O722" s="700">
        <v>5</v>
      </c>
      <c r="P722" s="699">
        <v>193.26</v>
      </c>
      <c r="Q722" s="701">
        <v>0.22222222222222221</v>
      </c>
      <c r="R722" s="696">
        <v>2</v>
      </c>
      <c r="S722" s="701">
        <v>0.22222222222222221</v>
      </c>
      <c r="T722" s="700">
        <v>1</v>
      </c>
      <c r="U722" s="702">
        <v>0.2</v>
      </c>
    </row>
    <row r="723" spans="1:21" ht="14.4" customHeight="1" x14ac:dyDescent="0.3">
      <c r="A723" s="695">
        <v>11</v>
      </c>
      <c r="B723" s="696" t="s">
        <v>555</v>
      </c>
      <c r="C723" s="696">
        <v>89301112</v>
      </c>
      <c r="D723" s="697" t="s">
        <v>3032</v>
      </c>
      <c r="E723" s="698" t="s">
        <v>1894</v>
      </c>
      <c r="F723" s="696" t="s">
        <v>1876</v>
      </c>
      <c r="G723" s="696" t="s">
        <v>2613</v>
      </c>
      <c r="H723" s="696" t="s">
        <v>556</v>
      </c>
      <c r="I723" s="696" t="s">
        <v>1202</v>
      </c>
      <c r="J723" s="696" t="s">
        <v>645</v>
      </c>
      <c r="K723" s="696" t="s">
        <v>2713</v>
      </c>
      <c r="L723" s="699">
        <v>314.89999999999998</v>
      </c>
      <c r="M723" s="699">
        <v>314.89999999999998</v>
      </c>
      <c r="N723" s="696">
        <v>1</v>
      </c>
      <c r="O723" s="700">
        <v>1</v>
      </c>
      <c r="P723" s="699">
        <v>314.89999999999998</v>
      </c>
      <c r="Q723" s="701">
        <v>1</v>
      </c>
      <c r="R723" s="696">
        <v>1</v>
      </c>
      <c r="S723" s="701">
        <v>1</v>
      </c>
      <c r="T723" s="700">
        <v>1</v>
      </c>
      <c r="U723" s="702">
        <v>1</v>
      </c>
    </row>
    <row r="724" spans="1:21" ht="14.4" customHeight="1" x14ac:dyDescent="0.3">
      <c r="A724" s="695">
        <v>11</v>
      </c>
      <c r="B724" s="696" t="s">
        <v>555</v>
      </c>
      <c r="C724" s="696">
        <v>89301112</v>
      </c>
      <c r="D724" s="697" t="s">
        <v>3032</v>
      </c>
      <c r="E724" s="698" t="s">
        <v>1894</v>
      </c>
      <c r="F724" s="696" t="s">
        <v>1876</v>
      </c>
      <c r="G724" s="696" t="s">
        <v>2714</v>
      </c>
      <c r="H724" s="696" t="s">
        <v>556</v>
      </c>
      <c r="I724" s="696" t="s">
        <v>2715</v>
      </c>
      <c r="J724" s="696" t="s">
        <v>2716</v>
      </c>
      <c r="K724" s="696" t="s">
        <v>2717</v>
      </c>
      <c r="L724" s="699">
        <v>642.23</v>
      </c>
      <c r="M724" s="699">
        <v>642.23</v>
      </c>
      <c r="N724" s="696">
        <v>1</v>
      </c>
      <c r="O724" s="700">
        <v>1</v>
      </c>
      <c r="P724" s="699">
        <v>642.23</v>
      </c>
      <c r="Q724" s="701">
        <v>1</v>
      </c>
      <c r="R724" s="696">
        <v>1</v>
      </c>
      <c r="S724" s="701">
        <v>1</v>
      </c>
      <c r="T724" s="700">
        <v>1</v>
      </c>
      <c r="U724" s="702">
        <v>1</v>
      </c>
    </row>
    <row r="725" spans="1:21" ht="14.4" customHeight="1" x14ac:dyDescent="0.3">
      <c r="A725" s="695">
        <v>11</v>
      </c>
      <c r="B725" s="696" t="s">
        <v>555</v>
      </c>
      <c r="C725" s="696">
        <v>89301112</v>
      </c>
      <c r="D725" s="697" t="s">
        <v>3032</v>
      </c>
      <c r="E725" s="698" t="s">
        <v>1894</v>
      </c>
      <c r="F725" s="696" t="s">
        <v>1877</v>
      </c>
      <c r="G725" s="696" t="s">
        <v>2092</v>
      </c>
      <c r="H725" s="696" t="s">
        <v>556</v>
      </c>
      <c r="I725" s="696" t="s">
        <v>2328</v>
      </c>
      <c r="J725" s="696" t="s">
        <v>2329</v>
      </c>
      <c r="K725" s="696" t="s">
        <v>2201</v>
      </c>
      <c r="L725" s="699">
        <v>300</v>
      </c>
      <c r="M725" s="699">
        <v>14100</v>
      </c>
      <c r="N725" s="696">
        <v>47</v>
      </c>
      <c r="O725" s="700">
        <v>47</v>
      </c>
      <c r="P725" s="699"/>
      <c r="Q725" s="701">
        <v>0</v>
      </c>
      <c r="R725" s="696"/>
      <c r="S725" s="701">
        <v>0</v>
      </c>
      <c r="T725" s="700"/>
      <c r="U725" s="702">
        <v>0</v>
      </c>
    </row>
    <row r="726" spans="1:21" ht="14.4" customHeight="1" x14ac:dyDescent="0.3">
      <c r="A726" s="695">
        <v>11</v>
      </c>
      <c r="B726" s="696" t="s">
        <v>555</v>
      </c>
      <c r="C726" s="696">
        <v>89301112</v>
      </c>
      <c r="D726" s="697" t="s">
        <v>3032</v>
      </c>
      <c r="E726" s="698" t="s">
        <v>1894</v>
      </c>
      <c r="F726" s="696" t="s">
        <v>1877</v>
      </c>
      <c r="G726" s="696" t="s">
        <v>2092</v>
      </c>
      <c r="H726" s="696" t="s">
        <v>556</v>
      </c>
      <c r="I726" s="696" t="s">
        <v>2093</v>
      </c>
      <c r="J726" s="696" t="s">
        <v>2094</v>
      </c>
      <c r="K726" s="696" t="s">
        <v>2095</v>
      </c>
      <c r="L726" s="699">
        <v>0</v>
      </c>
      <c r="M726" s="699">
        <v>0</v>
      </c>
      <c r="N726" s="696">
        <v>5</v>
      </c>
      <c r="O726" s="700">
        <v>5</v>
      </c>
      <c r="P726" s="699"/>
      <c r="Q726" s="701"/>
      <c r="R726" s="696"/>
      <c r="S726" s="701">
        <v>0</v>
      </c>
      <c r="T726" s="700"/>
      <c r="U726" s="702">
        <v>0</v>
      </c>
    </row>
    <row r="727" spans="1:21" ht="14.4" customHeight="1" x14ac:dyDescent="0.3">
      <c r="A727" s="695">
        <v>11</v>
      </c>
      <c r="B727" s="696" t="s">
        <v>555</v>
      </c>
      <c r="C727" s="696">
        <v>89301112</v>
      </c>
      <c r="D727" s="697" t="s">
        <v>3032</v>
      </c>
      <c r="E727" s="698" t="s">
        <v>1894</v>
      </c>
      <c r="F727" s="696" t="s">
        <v>1877</v>
      </c>
      <c r="G727" s="696" t="s">
        <v>2096</v>
      </c>
      <c r="H727" s="696" t="s">
        <v>556</v>
      </c>
      <c r="I727" s="696" t="s">
        <v>2097</v>
      </c>
      <c r="J727" s="696" t="s">
        <v>2098</v>
      </c>
      <c r="K727" s="696" t="s">
        <v>2099</v>
      </c>
      <c r="L727" s="699">
        <v>186.96</v>
      </c>
      <c r="M727" s="699">
        <v>186.96</v>
      </c>
      <c r="N727" s="696">
        <v>1</v>
      </c>
      <c r="O727" s="700">
        <v>1</v>
      </c>
      <c r="P727" s="699">
        <v>186.96</v>
      </c>
      <c r="Q727" s="701">
        <v>1</v>
      </c>
      <c r="R727" s="696">
        <v>1</v>
      </c>
      <c r="S727" s="701">
        <v>1</v>
      </c>
      <c r="T727" s="700">
        <v>1</v>
      </c>
      <c r="U727" s="702">
        <v>1</v>
      </c>
    </row>
    <row r="728" spans="1:21" ht="14.4" customHeight="1" x14ac:dyDescent="0.3">
      <c r="A728" s="695">
        <v>11</v>
      </c>
      <c r="B728" s="696" t="s">
        <v>555</v>
      </c>
      <c r="C728" s="696">
        <v>89301112</v>
      </c>
      <c r="D728" s="697" t="s">
        <v>3032</v>
      </c>
      <c r="E728" s="698" t="s">
        <v>1894</v>
      </c>
      <c r="F728" s="696" t="s">
        <v>1877</v>
      </c>
      <c r="G728" s="696" t="s">
        <v>1933</v>
      </c>
      <c r="H728" s="696" t="s">
        <v>556</v>
      </c>
      <c r="I728" s="696" t="s">
        <v>2718</v>
      </c>
      <c r="J728" s="696" t="s">
        <v>2719</v>
      </c>
      <c r="K728" s="696" t="s">
        <v>2720</v>
      </c>
      <c r="L728" s="699">
        <v>200</v>
      </c>
      <c r="M728" s="699">
        <v>400</v>
      </c>
      <c r="N728" s="696">
        <v>2</v>
      </c>
      <c r="O728" s="700">
        <v>1</v>
      </c>
      <c r="P728" s="699">
        <v>400</v>
      </c>
      <c r="Q728" s="701">
        <v>1</v>
      </c>
      <c r="R728" s="696">
        <v>2</v>
      </c>
      <c r="S728" s="701">
        <v>1</v>
      </c>
      <c r="T728" s="700">
        <v>1</v>
      </c>
      <c r="U728" s="702">
        <v>1</v>
      </c>
    </row>
    <row r="729" spans="1:21" ht="14.4" customHeight="1" x14ac:dyDescent="0.3">
      <c r="A729" s="695">
        <v>11</v>
      </c>
      <c r="B729" s="696" t="s">
        <v>555</v>
      </c>
      <c r="C729" s="696">
        <v>89301112</v>
      </c>
      <c r="D729" s="697" t="s">
        <v>3032</v>
      </c>
      <c r="E729" s="698" t="s">
        <v>1894</v>
      </c>
      <c r="F729" s="696" t="s">
        <v>1877</v>
      </c>
      <c r="G729" s="696" t="s">
        <v>1933</v>
      </c>
      <c r="H729" s="696" t="s">
        <v>556</v>
      </c>
      <c r="I729" s="696" t="s">
        <v>1934</v>
      </c>
      <c r="J729" s="696" t="s">
        <v>1935</v>
      </c>
      <c r="K729" s="696" t="s">
        <v>1936</v>
      </c>
      <c r="L729" s="699">
        <v>200</v>
      </c>
      <c r="M729" s="699">
        <v>800</v>
      </c>
      <c r="N729" s="696">
        <v>4</v>
      </c>
      <c r="O729" s="700">
        <v>2</v>
      </c>
      <c r="P729" s="699">
        <v>800</v>
      </c>
      <c r="Q729" s="701">
        <v>1</v>
      </c>
      <c r="R729" s="696">
        <v>4</v>
      </c>
      <c r="S729" s="701">
        <v>1</v>
      </c>
      <c r="T729" s="700">
        <v>2</v>
      </c>
      <c r="U729" s="702">
        <v>1</v>
      </c>
    </row>
    <row r="730" spans="1:21" ht="14.4" customHeight="1" x14ac:dyDescent="0.3">
      <c r="A730" s="695">
        <v>11</v>
      </c>
      <c r="B730" s="696" t="s">
        <v>555</v>
      </c>
      <c r="C730" s="696">
        <v>89301112</v>
      </c>
      <c r="D730" s="697" t="s">
        <v>3032</v>
      </c>
      <c r="E730" s="698" t="s">
        <v>1894</v>
      </c>
      <c r="F730" s="696" t="s">
        <v>1877</v>
      </c>
      <c r="G730" s="696" t="s">
        <v>1933</v>
      </c>
      <c r="H730" s="696" t="s">
        <v>556</v>
      </c>
      <c r="I730" s="696" t="s">
        <v>1937</v>
      </c>
      <c r="J730" s="696" t="s">
        <v>1938</v>
      </c>
      <c r="K730" s="696" t="s">
        <v>1939</v>
      </c>
      <c r="L730" s="699">
        <v>278.75</v>
      </c>
      <c r="M730" s="699">
        <v>2787.5</v>
      </c>
      <c r="N730" s="696">
        <v>10</v>
      </c>
      <c r="O730" s="700">
        <v>5</v>
      </c>
      <c r="P730" s="699">
        <v>1672.5</v>
      </c>
      <c r="Q730" s="701">
        <v>0.6</v>
      </c>
      <c r="R730" s="696">
        <v>6</v>
      </c>
      <c r="S730" s="701">
        <v>0.6</v>
      </c>
      <c r="T730" s="700">
        <v>3</v>
      </c>
      <c r="U730" s="702">
        <v>0.6</v>
      </c>
    </row>
    <row r="731" spans="1:21" ht="14.4" customHeight="1" x14ac:dyDescent="0.3">
      <c r="A731" s="695">
        <v>11</v>
      </c>
      <c r="B731" s="696" t="s">
        <v>555</v>
      </c>
      <c r="C731" s="696">
        <v>89301112</v>
      </c>
      <c r="D731" s="697" t="s">
        <v>3032</v>
      </c>
      <c r="E731" s="698" t="s">
        <v>1894</v>
      </c>
      <c r="F731" s="696" t="s">
        <v>1877</v>
      </c>
      <c r="G731" s="696" t="s">
        <v>2103</v>
      </c>
      <c r="H731" s="696" t="s">
        <v>556</v>
      </c>
      <c r="I731" s="696" t="s">
        <v>2107</v>
      </c>
      <c r="J731" s="696" t="s">
        <v>2108</v>
      </c>
      <c r="K731" s="696" t="s">
        <v>2109</v>
      </c>
      <c r="L731" s="699">
        <v>553.15</v>
      </c>
      <c r="M731" s="699">
        <v>9956.7000000000007</v>
      </c>
      <c r="N731" s="696">
        <v>18</v>
      </c>
      <c r="O731" s="700">
        <v>6</v>
      </c>
      <c r="P731" s="699">
        <v>9956.7000000000007</v>
      </c>
      <c r="Q731" s="701">
        <v>1</v>
      </c>
      <c r="R731" s="696">
        <v>18</v>
      </c>
      <c r="S731" s="701">
        <v>1</v>
      </c>
      <c r="T731" s="700">
        <v>6</v>
      </c>
      <c r="U731" s="702">
        <v>1</v>
      </c>
    </row>
    <row r="732" spans="1:21" ht="14.4" customHeight="1" x14ac:dyDescent="0.3">
      <c r="A732" s="695">
        <v>11</v>
      </c>
      <c r="B732" s="696" t="s">
        <v>555</v>
      </c>
      <c r="C732" s="696">
        <v>89301112</v>
      </c>
      <c r="D732" s="697" t="s">
        <v>3032</v>
      </c>
      <c r="E732" s="698" t="s">
        <v>1894</v>
      </c>
      <c r="F732" s="696" t="s">
        <v>1877</v>
      </c>
      <c r="G732" s="696" t="s">
        <v>1940</v>
      </c>
      <c r="H732" s="696" t="s">
        <v>556</v>
      </c>
      <c r="I732" s="696" t="s">
        <v>1194</v>
      </c>
      <c r="J732" s="696" t="s">
        <v>2034</v>
      </c>
      <c r="K732" s="696" t="s">
        <v>2035</v>
      </c>
      <c r="L732" s="699">
        <v>748.12</v>
      </c>
      <c r="M732" s="699">
        <v>748.12</v>
      </c>
      <c r="N732" s="696">
        <v>1</v>
      </c>
      <c r="O732" s="700">
        <v>1</v>
      </c>
      <c r="P732" s="699"/>
      <c r="Q732" s="701">
        <v>0</v>
      </c>
      <c r="R732" s="696"/>
      <c r="S732" s="701">
        <v>0</v>
      </c>
      <c r="T732" s="700"/>
      <c r="U732" s="702">
        <v>0</v>
      </c>
    </row>
    <row r="733" spans="1:21" ht="14.4" customHeight="1" x14ac:dyDescent="0.3">
      <c r="A733" s="695">
        <v>11</v>
      </c>
      <c r="B733" s="696" t="s">
        <v>555</v>
      </c>
      <c r="C733" s="696">
        <v>89301112</v>
      </c>
      <c r="D733" s="697" t="s">
        <v>3032</v>
      </c>
      <c r="E733" s="698" t="s">
        <v>1894</v>
      </c>
      <c r="F733" s="696" t="s">
        <v>1877</v>
      </c>
      <c r="G733" s="696" t="s">
        <v>1940</v>
      </c>
      <c r="H733" s="696" t="s">
        <v>556</v>
      </c>
      <c r="I733" s="696" t="s">
        <v>1947</v>
      </c>
      <c r="J733" s="696" t="s">
        <v>1948</v>
      </c>
      <c r="K733" s="696" t="s">
        <v>1949</v>
      </c>
      <c r="L733" s="699">
        <v>500</v>
      </c>
      <c r="M733" s="699">
        <v>500</v>
      </c>
      <c r="N733" s="696">
        <v>1</v>
      </c>
      <c r="O733" s="700">
        <v>1</v>
      </c>
      <c r="P733" s="699">
        <v>500</v>
      </c>
      <c r="Q733" s="701">
        <v>1</v>
      </c>
      <c r="R733" s="696">
        <v>1</v>
      </c>
      <c r="S733" s="701">
        <v>1</v>
      </c>
      <c r="T733" s="700">
        <v>1</v>
      </c>
      <c r="U733" s="702">
        <v>1</v>
      </c>
    </row>
    <row r="734" spans="1:21" ht="14.4" customHeight="1" x14ac:dyDescent="0.3">
      <c r="A734" s="695">
        <v>11</v>
      </c>
      <c r="B734" s="696" t="s">
        <v>555</v>
      </c>
      <c r="C734" s="696">
        <v>89301112</v>
      </c>
      <c r="D734" s="697" t="s">
        <v>3032</v>
      </c>
      <c r="E734" s="698" t="s">
        <v>1894</v>
      </c>
      <c r="F734" s="696" t="s">
        <v>1877</v>
      </c>
      <c r="G734" s="696" t="s">
        <v>1940</v>
      </c>
      <c r="H734" s="696" t="s">
        <v>556</v>
      </c>
      <c r="I734" s="696" t="s">
        <v>1953</v>
      </c>
      <c r="J734" s="696" t="s">
        <v>1954</v>
      </c>
      <c r="K734" s="696" t="s">
        <v>1955</v>
      </c>
      <c r="L734" s="699">
        <v>971.25</v>
      </c>
      <c r="M734" s="699">
        <v>971.25</v>
      </c>
      <c r="N734" s="696">
        <v>1</v>
      </c>
      <c r="O734" s="700">
        <v>1</v>
      </c>
      <c r="P734" s="699">
        <v>971.25</v>
      </c>
      <c r="Q734" s="701">
        <v>1</v>
      </c>
      <c r="R734" s="696">
        <v>1</v>
      </c>
      <c r="S734" s="701">
        <v>1</v>
      </c>
      <c r="T734" s="700">
        <v>1</v>
      </c>
      <c r="U734" s="702">
        <v>1</v>
      </c>
    </row>
    <row r="735" spans="1:21" ht="14.4" customHeight="1" x14ac:dyDescent="0.3">
      <c r="A735" s="695">
        <v>11</v>
      </c>
      <c r="B735" s="696" t="s">
        <v>555</v>
      </c>
      <c r="C735" s="696">
        <v>89301112</v>
      </c>
      <c r="D735" s="697" t="s">
        <v>3032</v>
      </c>
      <c r="E735" s="698" t="s">
        <v>1894</v>
      </c>
      <c r="F735" s="696" t="s">
        <v>1877</v>
      </c>
      <c r="G735" s="696" t="s">
        <v>1940</v>
      </c>
      <c r="H735" s="696" t="s">
        <v>556</v>
      </c>
      <c r="I735" s="696" t="s">
        <v>2015</v>
      </c>
      <c r="J735" s="696" t="s">
        <v>2016</v>
      </c>
      <c r="K735" s="696" t="s">
        <v>2017</v>
      </c>
      <c r="L735" s="699">
        <v>500</v>
      </c>
      <c r="M735" s="699">
        <v>500</v>
      </c>
      <c r="N735" s="696">
        <v>1</v>
      </c>
      <c r="O735" s="700">
        <v>1</v>
      </c>
      <c r="P735" s="699">
        <v>500</v>
      </c>
      <c r="Q735" s="701">
        <v>1</v>
      </c>
      <c r="R735" s="696">
        <v>1</v>
      </c>
      <c r="S735" s="701">
        <v>1</v>
      </c>
      <c r="T735" s="700">
        <v>1</v>
      </c>
      <c r="U735" s="702">
        <v>1</v>
      </c>
    </row>
    <row r="736" spans="1:21" ht="14.4" customHeight="1" x14ac:dyDescent="0.3">
      <c r="A736" s="695">
        <v>11</v>
      </c>
      <c r="B736" s="696" t="s">
        <v>555</v>
      </c>
      <c r="C736" s="696">
        <v>89301112</v>
      </c>
      <c r="D736" s="697" t="s">
        <v>3032</v>
      </c>
      <c r="E736" s="698" t="s">
        <v>1894</v>
      </c>
      <c r="F736" s="696" t="s">
        <v>1877</v>
      </c>
      <c r="G736" s="696" t="s">
        <v>1940</v>
      </c>
      <c r="H736" s="696" t="s">
        <v>556</v>
      </c>
      <c r="I736" s="696" t="s">
        <v>2721</v>
      </c>
      <c r="J736" s="696" t="s">
        <v>2722</v>
      </c>
      <c r="K736" s="696" t="s">
        <v>2723</v>
      </c>
      <c r="L736" s="699">
        <v>498.75</v>
      </c>
      <c r="M736" s="699">
        <v>498.75</v>
      </c>
      <c r="N736" s="696">
        <v>1</v>
      </c>
      <c r="O736" s="700">
        <v>1</v>
      </c>
      <c r="P736" s="699">
        <v>498.75</v>
      </c>
      <c r="Q736" s="701">
        <v>1</v>
      </c>
      <c r="R736" s="696">
        <v>1</v>
      </c>
      <c r="S736" s="701">
        <v>1</v>
      </c>
      <c r="T736" s="700">
        <v>1</v>
      </c>
      <c r="U736" s="702">
        <v>1</v>
      </c>
    </row>
    <row r="737" spans="1:21" ht="14.4" customHeight="1" x14ac:dyDescent="0.3">
      <c r="A737" s="695">
        <v>11</v>
      </c>
      <c r="B737" s="696" t="s">
        <v>555</v>
      </c>
      <c r="C737" s="696">
        <v>89301112</v>
      </c>
      <c r="D737" s="697" t="s">
        <v>3032</v>
      </c>
      <c r="E737" s="698" t="s">
        <v>1894</v>
      </c>
      <c r="F737" s="696" t="s">
        <v>1877</v>
      </c>
      <c r="G737" s="696" t="s">
        <v>1940</v>
      </c>
      <c r="H737" s="696" t="s">
        <v>556</v>
      </c>
      <c r="I737" s="696" t="s">
        <v>2724</v>
      </c>
      <c r="J737" s="696" t="s">
        <v>2725</v>
      </c>
      <c r="K737" s="696" t="s">
        <v>2726</v>
      </c>
      <c r="L737" s="699">
        <v>3200</v>
      </c>
      <c r="M737" s="699">
        <v>3200</v>
      </c>
      <c r="N737" s="696">
        <v>1</v>
      </c>
      <c r="O737" s="700">
        <v>1</v>
      </c>
      <c r="P737" s="699">
        <v>3200</v>
      </c>
      <c r="Q737" s="701">
        <v>1</v>
      </c>
      <c r="R737" s="696">
        <v>1</v>
      </c>
      <c r="S737" s="701">
        <v>1</v>
      </c>
      <c r="T737" s="700">
        <v>1</v>
      </c>
      <c r="U737" s="702">
        <v>1</v>
      </c>
    </row>
    <row r="738" spans="1:21" ht="14.4" customHeight="1" x14ac:dyDescent="0.3">
      <c r="A738" s="695">
        <v>11</v>
      </c>
      <c r="B738" s="696" t="s">
        <v>555</v>
      </c>
      <c r="C738" s="696">
        <v>89301112</v>
      </c>
      <c r="D738" s="697" t="s">
        <v>3032</v>
      </c>
      <c r="E738" s="698" t="s">
        <v>1894</v>
      </c>
      <c r="F738" s="696" t="s">
        <v>1877</v>
      </c>
      <c r="G738" s="696" t="s">
        <v>1940</v>
      </c>
      <c r="H738" s="696" t="s">
        <v>556</v>
      </c>
      <c r="I738" s="696" t="s">
        <v>2727</v>
      </c>
      <c r="J738" s="696" t="s">
        <v>2728</v>
      </c>
      <c r="K738" s="696" t="s">
        <v>2729</v>
      </c>
      <c r="L738" s="699">
        <v>3153.25</v>
      </c>
      <c r="M738" s="699">
        <v>3153.25</v>
      </c>
      <c r="N738" s="696">
        <v>1</v>
      </c>
      <c r="O738" s="700">
        <v>1</v>
      </c>
      <c r="P738" s="699"/>
      <c r="Q738" s="701">
        <v>0</v>
      </c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11</v>
      </c>
      <c r="B739" s="696" t="s">
        <v>555</v>
      </c>
      <c r="C739" s="696">
        <v>89301112</v>
      </c>
      <c r="D739" s="697" t="s">
        <v>3032</v>
      </c>
      <c r="E739" s="698" t="s">
        <v>1894</v>
      </c>
      <c r="F739" s="696" t="s">
        <v>1877</v>
      </c>
      <c r="G739" s="696" t="s">
        <v>1940</v>
      </c>
      <c r="H739" s="696" t="s">
        <v>556</v>
      </c>
      <c r="I739" s="696" t="s">
        <v>2730</v>
      </c>
      <c r="J739" s="696" t="s">
        <v>2731</v>
      </c>
      <c r="K739" s="696" t="s">
        <v>2732</v>
      </c>
      <c r="L739" s="699">
        <v>500</v>
      </c>
      <c r="M739" s="699">
        <v>500</v>
      </c>
      <c r="N739" s="696">
        <v>1</v>
      </c>
      <c r="O739" s="700">
        <v>1</v>
      </c>
      <c r="P739" s="699"/>
      <c r="Q739" s="701">
        <v>0</v>
      </c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11</v>
      </c>
      <c r="B740" s="696" t="s">
        <v>555</v>
      </c>
      <c r="C740" s="696">
        <v>89301112</v>
      </c>
      <c r="D740" s="697" t="s">
        <v>3032</v>
      </c>
      <c r="E740" s="698" t="s">
        <v>1894</v>
      </c>
      <c r="F740" s="696" t="s">
        <v>1877</v>
      </c>
      <c r="G740" s="696" t="s">
        <v>2637</v>
      </c>
      <c r="H740" s="696" t="s">
        <v>556</v>
      </c>
      <c r="I740" s="696" t="s">
        <v>2733</v>
      </c>
      <c r="J740" s="696" t="s">
        <v>2734</v>
      </c>
      <c r="K740" s="696" t="s">
        <v>2735</v>
      </c>
      <c r="L740" s="699">
        <v>14440</v>
      </c>
      <c r="M740" s="699">
        <v>14440</v>
      </c>
      <c r="N740" s="696">
        <v>1</v>
      </c>
      <c r="O740" s="700">
        <v>1</v>
      </c>
      <c r="P740" s="699"/>
      <c r="Q740" s="701">
        <v>0</v>
      </c>
      <c r="R740" s="696"/>
      <c r="S740" s="701">
        <v>0</v>
      </c>
      <c r="T740" s="700"/>
      <c r="U740" s="702">
        <v>0</v>
      </c>
    </row>
    <row r="741" spans="1:21" ht="14.4" customHeight="1" x14ac:dyDescent="0.3">
      <c r="A741" s="695">
        <v>11</v>
      </c>
      <c r="B741" s="696" t="s">
        <v>555</v>
      </c>
      <c r="C741" s="696">
        <v>89301112</v>
      </c>
      <c r="D741" s="697" t="s">
        <v>3032</v>
      </c>
      <c r="E741" s="698" t="s">
        <v>1895</v>
      </c>
      <c r="F741" s="696" t="s">
        <v>1876</v>
      </c>
      <c r="G741" s="696" t="s">
        <v>2061</v>
      </c>
      <c r="H741" s="696" t="s">
        <v>556</v>
      </c>
      <c r="I741" s="696" t="s">
        <v>2736</v>
      </c>
      <c r="J741" s="696" t="s">
        <v>2063</v>
      </c>
      <c r="K741" s="696" t="s">
        <v>2066</v>
      </c>
      <c r="L741" s="699">
        <v>106.23</v>
      </c>
      <c r="M741" s="699">
        <v>106.23</v>
      </c>
      <c r="N741" s="696">
        <v>1</v>
      </c>
      <c r="O741" s="700">
        <v>1</v>
      </c>
      <c r="P741" s="699"/>
      <c r="Q741" s="701">
        <v>0</v>
      </c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11</v>
      </c>
      <c r="B742" s="696" t="s">
        <v>555</v>
      </c>
      <c r="C742" s="696">
        <v>89301112</v>
      </c>
      <c r="D742" s="697" t="s">
        <v>3032</v>
      </c>
      <c r="E742" s="698" t="s">
        <v>1895</v>
      </c>
      <c r="F742" s="696" t="s">
        <v>1876</v>
      </c>
      <c r="G742" s="696" t="s">
        <v>2230</v>
      </c>
      <c r="H742" s="696" t="s">
        <v>556</v>
      </c>
      <c r="I742" s="696" t="s">
        <v>2231</v>
      </c>
      <c r="J742" s="696" t="s">
        <v>2232</v>
      </c>
      <c r="K742" s="696" t="s">
        <v>2233</v>
      </c>
      <c r="L742" s="699">
        <v>166.97</v>
      </c>
      <c r="M742" s="699">
        <v>7012.74</v>
      </c>
      <c r="N742" s="696">
        <v>42</v>
      </c>
      <c r="O742" s="700">
        <v>14</v>
      </c>
      <c r="P742" s="699">
        <v>5009.0999999999995</v>
      </c>
      <c r="Q742" s="701">
        <v>0.71428571428571419</v>
      </c>
      <c r="R742" s="696">
        <v>30</v>
      </c>
      <c r="S742" s="701">
        <v>0.7142857142857143</v>
      </c>
      <c r="T742" s="700">
        <v>10</v>
      </c>
      <c r="U742" s="702">
        <v>0.7142857142857143</v>
      </c>
    </row>
    <row r="743" spans="1:21" ht="14.4" customHeight="1" x14ac:dyDescent="0.3">
      <c r="A743" s="695">
        <v>11</v>
      </c>
      <c r="B743" s="696" t="s">
        <v>555</v>
      </c>
      <c r="C743" s="696">
        <v>89301112</v>
      </c>
      <c r="D743" s="697" t="s">
        <v>3032</v>
      </c>
      <c r="E743" s="698" t="s">
        <v>1895</v>
      </c>
      <c r="F743" s="696" t="s">
        <v>1876</v>
      </c>
      <c r="G743" s="696" t="s">
        <v>1907</v>
      </c>
      <c r="H743" s="696" t="s">
        <v>843</v>
      </c>
      <c r="I743" s="696" t="s">
        <v>959</v>
      </c>
      <c r="J743" s="696" t="s">
        <v>960</v>
      </c>
      <c r="K743" s="696" t="s">
        <v>1792</v>
      </c>
      <c r="L743" s="699">
        <v>184.22</v>
      </c>
      <c r="M743" s="699">
        <v>184.22</v>
      </c>
      <c r="N743" s="696">
        <v>1</v>
      </c>
      <c r="O743" s="700">
        <v>0.5</v>
      </c>
      <c r="P743" s="699">
        <v>184.22</v>
      </c>
      <c r="Q743" s="701">
        <v>1</v>
      </c>
      <c r="R743" s="696">
        <v>1</v>
      </c>
      <c r="S743" s="701">
        <v>1</v>
      </c>
      <c r="T743" s="700">
        <v>0.5</v>
      </c>
      <c r="U743" s="702">
        <v>1</v>
      </c>
    </row>
    <row r="744" spans="1:21" ht="14.4" customHeight="1" x14ac:dyDescent="0.3">
      <c r="A744" s="695">
        <v>11</v>
      </c>
      <c r="B744" s="696" t="s">
        <v>555</v>
      </c>
      <c r="C744" s="696">
        <v>89301112</v>
      </c>
      <c r="D744" s="697" t="s">
        <v>3032</v>
      </c>
      <c r="E744" s="698" t="s">
        <v>1895</v>
      </c>
      <c r="F744" s="696" t="s">
        <v>1876</v>
      </c>
      <c r="G744" s="696" t="s">
        <v>2023</v>
      </c>
      <c r="H744" s="696" t="s">
        <v>556</v>
      </c>
      <c r="I744" s="696" t="s">
        <v>2137</v>
      </c>
      <c r="J744" s="696" t="s">
        <v>2138</v>
      </c>
      <c r="K744" s="696" t="s">
        <v>2139</v>
      </c>
      <c r="L744" s="699">
        <v>354.98</v>
      </c>
      <c r="M744" s="699">
        <v>354.98</v>
      </c>
      <c r="N744" s="696">
        <v>1</v>
      </c>
      <c r="O744" s="700">
        <v>1</v>
      </c>
      <c r="P744" s="699">
        <v>354.98</v>
      </c>
      <c r="Q744" s="701">
        <v>1</v>
      </c>
      <c r="R744" s="696">
        <v>1</v>
      </c>
      <c r="S744" s="701">
        <v>1</v>
      </c>
      <c r="T744" s="700">
        <v>1</v>
      </c>
      <c r="U744" s="702">
        <v>1</v>
      </c>
    </row>
    <row r="745" spans="1:21" ht="14.4" customHeight="1" x14ac:dyDescent="0.3">
      <c r="A745" s="695">
        <v>11</v>
      </c>
      <c r="B745" s="696" t="s">
        <v>555</v>
      </c>
      <c r="C745" s="696">
        <v>89301112</v>
      </c>
      <c r="D745" s="697" t="s">
        <v>3032</v>
      </c>
      <c r="E745" s="698" t="s">
        <v>1895</v>
      </c>
      <c r="F745" s="696" t="s">
        <v>1876</v>
      </c>
      <c r="G745" s="696" t="s">
        <v>2023</v>
      </c>
      <c r="H745" s="696" t="s">
        <v>556</v>
      </c>
      <c r="I745" s="696" t="s">
        <v>2737</v>
      </c>
      <c r="J745" s="696" t="s">
        <v>2707</v>
      </c>
      <c r="K745" s="696" t="s">
        <v>2738</v>
      </c>
      <c r="L745" s="699">
        <v>0</v>
      </c>
      <c r="M745" s="699">
        <v>0</v>
      </c>
      <c r="N745" s="696">
        <v>6</v>
      </c>
      <c r="O745" s="700">
        <v>4</v>
      </c>
      <c r="P745" s="699">
        <v>0</v>
      </c>
      <c r="Q745" s="701"/>
      <c r="R745" s="696">
        <v>2</v>
      </c>
      <c r="S745" s="701">
        <v>0.33333333333333331</v>
      </c>
      <c r="T745" s="700">
        <v>1.5</v>
      </c>
      <c r="U745" s="702">
        <v>0.375</v>
      </c>
    </row>
    <row r="746" spans="1:21" ht="14.4" customHeight="1" x14ac:dyDescent="0.3">
      <c r="A746" s="695">
        <v>11</v>
      </c>
      <c r="B746" s="696" t="s">
        <v>555</v>
      </c>
      <c r="C746" s="696">
        <v>89301112</v>
      </c>
      <c r="D746" s="697" t="s">
        <v>3032</v>
      </c>
      <c r="E746" s="698" t="s">
        <v>1895</v>
      </c>
      <c r="F746" s="696" t="s">
        <v>1876</v>
      </c>
      <c r="G746" s="696" t="s">
        <v>2023</v>
      </c>
      <c r="H746" s="696" t="s">
        <v>556</v>
      </c>
      <c r="I746" s="696" t="s">
        <v>2706</v>
      </c>
      <c r="J746" s="696" t="s">
        <v>2707</v>
      </c>
      <c r="K746" s="696" t="s">
        <v>2708</v>
      </c>
      <c r="L746" s="699">
        <v>0</v>
      </c>
      <c r="M746" s="699">
        <v>0</v>
      </c>
      <c r="N746" s="696">
        <v>1</v>
      </c>
      <c r="O746" s="700">
        <v>0.5</v>
      </c>
      <c r="P746" s="699"/>
      <c r="Q746" s="701"/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11</v>
      </c>
      <c r="B747" s="696" t="s">
        <v>555</v>
      </c>
      <c r="C747" s="696">
        <v>89301112</v>
      </c>
      <c r="D747" s="697" t="s">
        <v>3032</v>
      </c>
      <c r="E747" s="698" t="s">
        <v>1895</v>
      </c>
      <c r="F747" s="696" t="s">
        <v>1876</v>
      </c>
      <c r="G747" s="696" t="s">
        <v>2023</v>
      </c>
      <c r="H747" s="696" t="s">
        <v>556</v>
      </c>
      <c r="I747" s="696" t="s">
        <v>2739</v>
      </c>
      <c r="J747" s="696" t="s">
        <v>2740</v>
      </c>
      <c r="K747" s="696" t="s">
        <v>2741</v>
      </c>
      <c r="L747" s="699">
        <v>0</v>
      </c>
      <c r="M747" s="699">
        <v>0</v>
      </c>
      <c r="N747" s="696">
        <v>2</v>
      </c>
      <c r="O747" s="700">
        <v>1</v>
      </c>
      <c r="P747" s="699"/>
      <c r="Q747" s="701"/>
      <c r="R747" s="696"/>
      <c r="S747" s="701">
        <v>0</v>
      </c>
      <c r="T747" s="700"/>
      <c r="U747" s="702">
        <v>0</v>
      </c>
    </row>
    <row r="748" spans="1:21" ht="14.4" customHeight="1" x14ac:dyDescent="0.3">
      <c r="A748" s="695">
        <v>11</v>
      </c>
      <c r="B748" s="696" t="s">
        <v>555</v>
      </c>
      <c r="C748" s="696">
        <v>89301112</v>
      </c>
      <c r="D748" s="697" t="s">
        <v>3032</v>
      </c>
      <c r="E748" s="698" t="s">
        <v>1895</v>
      </c>
      <c r="F748" s="696" t="s">
        <v>1876</v>
      </c>
      <c r="G748" s="696" t="s">
        <v>2023</v>
      </c>
      <c r="H748" s="696" t="s">
        <v>556</v>
      </c>
      <c r="I748" s="696" t="s">
        <v>2742</v>
      </c>
      <c r="J748" s="696" t="s">
        <v>2245</v>
      </c>
      <c r="K748" s="696" t="s">
        <v>2743</v>
      </c>
      <c r="L748" s="699">
        <v>75.36</v>
      </c>
      <c r="M748" s="699">
        <v>75.36</v>
      </c>
      <c r="N748" s="696">
        <v>1</v>
      </c>
      <c r="O748" s="700">
        <v>1</v>
      </c>
      <c r="P748" s="699"/>
      <c r="Q748" s="701">
        <v>0</v>
      </c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11</v>
      </c>
      <c r="B749" s="696" t="s">
        <v>555</v>
      </c>
      <c r="C749" s="696">
        <v>89301112</v>
      </c>
      <c r="D749" s="697" t="s">
        <v>3032</v>
      </c>
      <c r="E749" s="698" t="s">
        <v>1895</v>
      </c>
      <c r="F749" s="696" t="s">
        <v>1876</v>
      </c>
      <c r="G749" s="696" t="s">
        <v>1967</v>
      </c>
      <c r="H749" s="696" t="s">
        <v>556</v>
      </c>
      <c r="I749" s="696" t="s">
        <v>633</v>
      </c>
      <c r="J749" s="696" t="s">
        <v>634</v>
      </c>
      <c r="K749" s="696" t="s">
        <v>1854</v>
      </c>
      <c r="L749" s="699">
        <v>115.3</v>
      </c>
      <c r="M749" s="699">
        <v>115.3</v>
      </c>
      <c r="N749" s="696">
        <v>1</v>
      </c>
      <c r="O749" s="700">
        <v>1</v>
      </c>
      <c r="P749" s="699">
        <v>115.3</v>
      </c>
      <c r="Q749" s="701">
        <v>1</v>
      </c>
      <c r="R749" s="696">
        <v>1</v>
      </c>
      <c r="S749" s="701">
        <v>1</v>
      </c>
      <c r="T749" s="700">
        <v>1</v>
      </c>
      <c r="U749" s="702">
        <v>1</v>
      </c>
    </row>
    <row r="750" spans="1:21" ht="14.4" customHeight="1" x14ac:dyDescent="0.3">
      <c r="A750" s="695">
        <v>11</v>
      </c>
      <c r="B750" s="696" t="s">
        <v>555</v>
      </c>
      <c r="C750" s="696">
        <v>89301112</v>
      </c>
      <c r="D750" s="697" t="s">
        <v>3032</v>
      </c>
      <c r="E750" s="698" t="s">
        <v>1895</v>
      </c>
      <c r="F750" s="696" t="s">
        <v>1876</v>
      </c>
      <c r="G750" s="696" t="s">
        <v>2069</v>
      </c>
      <c r="H750" s="696" t="s">
        <v>556</v>
      </c>
      <c r="I750" s="696" t="s">
        <v>2744</v>
      </c>
      <c r="J750" s="696" t="s">
        <v>2071</v>
      </c>
      <c r="K750" s="696" t="s">
        <v>2745</v>
      </c>
      <c r="L750" s="699">
        <v>0</v>
      </c>
      <c r="M750" s="699">
        <v>0</v>
      </c>
      <c r="N750" s="696">
        <v>1</v>
      </c>
      <c r="O750" s="700">
        <v>1</v>
      </c>
      <c r="P750" s="699">
        <v>0</v>
      </c>
      <c r="Q750" s="701"/>
      <c r="R750" s="696">
        <v>1</v>
      </c>
      <c r="S750" s="701">
        <v>1</v>
      </c>
      <c r="T750" s="700">
        <v>1</v>
      </c>
      <c r="U750" s="702">
        <v>1</v>
      </c>
    </row>
    <row r="751" spans="1:21" ht="14.4" customHeight="1" x14ac:dyDescent="0.3">
      <c r="A751" s="695">
        <v>11</v>
      </c>
      <c r="B751" s="696" t="s">
        <v>555</v>
      </c>
      <c r="C751" s="696">
        <v>89301112</v>
      </c>
      <c r="D751" s="697" t="s">
        <v>3032</v>
      </c>
      <c r="E751" s="698" t="s">
        <v>1895</v>
      </c>
      <c r="F751" s="696" t="s">
        <v>1876</v>
      </c>
      <c r="G751" s="696" t="s">
        <v>2746</v>
      </c>
      <c r="H751" s="696" t="s">
        <v>556</v>
      </c>
      <c r="I751" s="696" t="s">
        <v>2747</v>
      </c>
      <c r="J751" s="696" t="s">
        <v>2748</v>
      </c>
      <c r="K751" s="696" t="s">
        <v>2749</v>
      </c>
      <c r="L751" s="699">
        <v>0</v>
      </c>
      <c r="M751" s="699">
        <v>0</v>
      </c>
      <c r="N751" s="696">
        <v>1</v>
      </c>
      <c r="O751" s="700">
        <v>0.5</v>
      </c>
      <c r="P751" s="699"/>
      <c r="Q751" s="701"/>
      <c r="R751" s="696"/>
      <c r="S751" s="701">
        <v>0</v>
      </c>
      <c r="T751" s="700"/>
      <c r="U751" s="702">
        <v>0</v>
      </c>
    </row>
    <row r="752" spans="1:21" ht="14.4" customHeight="1" x14ac:dyDescent="0.3">
      <c r="A752" s="695">
        <v>11</v>
      </c>
      <c r="B752" s="696" t="s">
        <v>555</v>
      </c>
      <c r="C752" s="696">
        <v>89301112</v>
      </c>
      <c r="D752" s="697" t="s">
        <v>3032</v>
      </c>
      <c r="E752" s="698" t="s">
        <v>1895</v>
      </c>
      <c r="F752" s="696" t="s">
        <v>1876</v>
      </c>
      <c r="G752" s="696" t="s">
        <v>2077</v>
      </c>
      <c r="H752" s="696" t="s">
        <v>556</v>
      </c>
      <c r="I752" s="696" t="s">
        <v>2158</v>
      </c>
      <c r="J752" s="696" t="s">
        <v>2079</v>
      </c>
      <c r="K752" s="696" t="s">
        <v>2159</v>
      </c>
      <c r="L752" s="699">
        <v>166.97</v>
      </c>
      <c r="M752" s="699">
        <v>500.90999999999997</v>
      </c>
      <c r="N752" s="696">
        <v>3</v>
      </c>
      <c r="O752" s="700">
        <v>1</v>
      </c>
      <c r="P752" s="699"/>
      <c r="Q752" s="701">
        <v>0</v>
      </c>
      <c r="R752" s="696"/>
      <c r="S752" s="701">
        <v>0</v>
      </c>
      <c r="T752" s="700"/>
      <c r="U752" s="702">
        <v>0</v>
      </c>
    </row>
    <row r="753" spans="1:21" ht="14.4" customHeight="1" x14ac:dyDescent="0.3">
      <c r="A753" s="695">
        <v>11</v>
      </c>
      <c r="B753" s="696" t="s">
        <v>555</v>
      </c>
      <c r="C753" s="696">
        <v>89301112</v>
      </c>
      <c r="D753" s="697" t="s">
        <v>3032</v>
      </c>
      <c r="E753" s="698" t="s">
        <v>1895</v>
      </c>
      <c r="F753" s="696" t="s">
        <v>1876</v>
      </c>
      <c r="G753" s="696" t="s">
        <v>2162</v>
      </c>
      <c r="H753" s="696" t="s">
        <v>556</v>
      </c>
      <c r="I753" s="696" t="s">
        <v>1492</v>
      </c>
      <c r="J753" s="696" t="s">
        <v>1493</v>
      </c>
      <c r="K753" s="696" t="s">
        <v>2163</v>
      </c>
      <c r="L753" s="699">
        <v>63.67</v>
      </c>
      <c r="M753" s="699">
        <v>318.35000000000002</v>
      </c>
      <c r="N753" s="696">
        <v>5</v>
      </c>
      <c r="O753" s="700">
        <v>2.5</v>
      </c>
      <c r="P753" s="699">
        <v>63.67</v>
      </c>
      <c r="Q753" s="701">
        <v>0.19999999999999998</v>
      </c>
      <c r="R753" s="696">
        <v>1</v>
      </c>
      <c r="S753" s="701">
        <v>0.2</v>
      </c>
      <c r="T753" s="700">
        <v>0.5</v>
      </c>
      <c r="U753" s="702">
        <v>0.2</v>
      </c>
    </row>
    <row r="754" spans="1:21" ht="14.4" customHeight="1" x14ac:dyDescent="0.3">
      <c r="A754" s="695">
        <v>11</v>
      </c>
      <c r="B754" s="696" t="s">
        <v>555</v>
      </c>
      <c r="C754" s="696">
        <v>89301112</v>
      </c>
      <c r="D754" s="697" t="s">
        <v>3032</v>
      </c>
      <c r="E754" s="698" t="s">
        <v>1895</v>
      </c>
      <c r="F754" s="696" t="s">
        <v>1876</v>
      </c>
      <c r="G754" s="696" t="s">
        <v>2750</v>
      </c>
      <c r="H754" s="696" t="s">
        <v>556</v>
      </c>
      <c r="I754" s="696" t="s">
        <v>2751</v>
      </c>
      <c r="J754" s="696" t="s">
        <v>2752</v>
      </c>
      <c r="K754" s="696" t="s">
        <v>2753</v>
      </c>
      <c r="L754" s="699">
        <v>57.71</v>
      </c>
      <c r="M754" s="699">
        <v>57.71</v>
      </c>
      <c r="N754" s="696">
        <v>1</v>
      </c>
      <c r="O754" s="700">
        <v>0.5</v>
      </c>
      <c r="P754" s="699"/>
      <c r="Q754" s="701">
        <v>0</v>
      </c>
      <c r="R754" s="696"/>
      <c r="S754" s="701">
        <v>0</v>
      </c>
      <c r="T754" s="700"/>
      <c r="U754" s="702">
        <v>0</v>
      </c>
    </row>
    <row r="755" spans="1:21" ht="14.4" customHeight="1" x14ac:dyDescent="0.3">
      <c r="A755" s="695">
        <v>11</v>
      </c>
      <c r="B755" s="696" t="s">
        <v>555</v>
      </c>
      <c r="C755" s="696">
        <v>89301112</v>
      </c>
      <c r="D755" s="697" t="s">
        <v>3032</v>
      </c>
      <c r="E755" s="698" t="s">
        <v>1895</v>
      </c>
      <c r="F755" s="696" t="s">
        <v>1876</v>
      </c>
      <c r="G755" s="696" t="s">
        <v>2428</v>
      </c>
      <c r="H755" s="696" t="s">
        <v>843</v>
      </c>
      <c r="I755" s="696" t="s">
        <v>2429</v>
      </c>
      <c r="J755" s="696" t="s">
        <v>2430</v>
      </c>
      <c r="K755" s="696" t="s">
        <v>2431</v>
      </c>
      <c r="L755" s="699">
        <v>647.77</v>
      </c>
      <c r="M755" s="699">
        <v>647.77</v>
      </c>
      <c r="N755" s="696">
        <v>1</v>
      </c>
      <c r="O755" s="700">
        <v>1</v>
      </c>
      <c r="P755" s="699"/>
      <c r="Q755" s="701">
        <v>0</v>
      </c>
      <c r="R755" s="696"/>
      <c r="S755" s="701">
        <v>0</v>
      </c>
      <c r="T755" s="700"/>
      <c r="U755" s="702">
        <v>0</v>
      </c>
    </row>
    <row r="756" spans="1:21" ht="14.4" customHeight="1" x14ac:dyDescent="0.3">
      <c r="A756" s="695">
        <v>11</v>
      </c>
      <c r="B756" s="696" t="s">
        <v>555</v>
      </c>
      <c r="C756" s="696">
        <v>89301112</v>
      </c>
      <c r="D756" s="697" t="s">
        <v>3032</v>
      </c>
      <c r="E756" s="698" t="s">
        <v>1895</v>
      </c>
      <c r="F756" s="696" t="s">
        <v>1876</v>
      </c>
      <c r="G756" s="696" t="s">
        <v>2083</v>
      </c>
      <c r="H756" s="696" t="s">
        <v>556</v>
      </c>
      <c r="I756" s="696" t="s">
        <v>2261</v>
      </c>
      <c r="J756" s="696" t="s">
        <v>2262</v>
      </c>
      <c r="K756" s="696" t="s">
        <v>2086</v>
      </c>
      <c r="L756" s="699">
        <v>1857.43</v>
      </c>
      <c r="M756" s="699">
        <v>7429.72</v>
      </c>
      <c r="N756" s="696">
        <v>4</v>
      </c>
      <c r="O756" s="700">
        <v>3</v>
      </c>
      <c r="P756" s="699">
        <v>5572.29</v>
      </c>
      <c r="Q756" s="701">
        <v>0.75</v>
      </c>
      <c r="R756" s="696">
        <v>3</v>
      </c>
      <c r="S756" s="701">
        <v>0.75</v>
      </c>
      <c r="T756" s="700">
        <v>2</v>
      </c>
      <c r="U756" s="702">
        <v>0.66666666666666663</v>
      </c>
    </row>
    <row r="757" spans="1:21" ht="14.4" customHeight="1" x14ac:dyDescent="0.3">
      <c r="A757" s="695">
        <v>11</v>
      </c>
      <c r="B757" s="696" t="s">
        <v>555</v>
      </c>
      <c r="C757" s="696">
        <v>89301112</v>
      </c>
      <c r="D757" s="697" t="s">
        <v>3032</v>
      </c>
      <c r="E757" s="698" t="s">
        <v>1895</v>
      </c>
      <c r="F757" s="696" t="s">
        <v>1876</v>
      </c>
      <c r="G757" s="696" t="s">
        <v>2263</v>
      </c>
      <c r="H757" s="696" t="s">
        <v>556</v>
      </c>
      <c r="I757" s="696" t="s">
        <v>2264</v>
      </c>
      <c r="J757" s="696" t="s">
        <v>2265</v>
      </c>
      <c r="K757" s="696" t="s">
        <v>2266</v>
      </c>
      <c r="L757" s="699">
        <v>694.04</v>
      </c>
      <c r="M757" s="699">
        <v>694.04</v>
      </c>
      <c r="N757" s="696">
        <v>1</v>
      </c>
      <c r="O757" s="700">
        <v>0.5</v>
      </c>
      <c r="P757" s="699">
        <v>694.04</v>
      </c>
      <c r="Q757" s="701">
        <v>1</v>
      </c>
      <c r="R757" s="696">
        <v>1</v>
      </c>
      <c r="S757" s="701">
        <v>1</v>
      </c>
      <c r="T757" s="700">
        <v>0.5</v>
      </c>
      <c r="U757" s="702">
        <v>1</v>
      </c>
    </row>
    <row r="758" spans="1:21" ht="14.4" customHeight="1" x14ac:dyDescent="0.3">
      <c r="A758" s="695">
        <v>11</v>
      </c>
      <c r="B758" s="696" t="s">
        <v>555</v>
      </c>
      <c r="C758" s="696">
        <v>89301112</v>
      </c>
      <c r="D758" s="697" t="s">
        <v>3032</v>
      </c>
      <c r="E758" s="698" t="s">
        <v>1895</v>
      </c>
      <c r="F758" s="696" t="s">
        <v>1876</v>
      </c>
      <c r="G758" s="696" t="s">
        <v>2263</v>
      </c>
      <c r="H758" s="696" t="s">
        <v>556</v>
      </c>
      <c r="I758" s="696" t="s">
        <v>2754</v>
      </c>
      <c r="J758" s="696" t="s">
        <v>2755</v>
      </c>
      <c r="K758" s="696" t="s">
        <v>2756</v>
      </c>
      <c r="L758" s="699">
        <v>1451.77</v>
      </c>
      <c r="M758" s="699">
        <v>1451.77</v>
      </c>
      <c r="N758" s="696">
        <v>1</v>
      </c>
      <c r="O758" s="700">
        <v>0.5</v>
      </c>
      <c r="P758" s="699">
        <v>1451.77</v>
      </c>
      <c r="Q758" s="701">
        <v>1</v>
      </c>
      <c r="R758" s="696">
        <v>1</v>
      </c>
      <c r="S758" s="701">
        <v>1</v>
      </c>
      <c r="T758" s="700">
        <v>0.5</v>
      </c>
      <c r="U758" s="702">
        <v>1</v>
      </c>
    </row>
    <row r="759" spans="1:21" ht="14.4" customHeight="1" x14ac:dyDescent="0.3">
      <c r="A759" s="695">
        <v>11</v>
      </c>
      <c r="B759" s="696" t="s">
        <v>555</v>
      </c>
      <c r="C759" s="696">
        <v>89301112</v>
      </c>
      <c r="D759" s="697" t="s">
        <v>3032</v>
      </c>
      <c r="E759" s="698" t="s">
        <v>1895</v>
      </c>
      <c r="F759" s="696" t="s">
        <v>1876</v>
      </c>
      <c r="G759" s="696" t="s">
        <v>2495</v>
      </c>
      <c r="H759" s="696" t="s">
        <v>556</v>
      </c>
      <c r="I759" s="696" t="s">
        <v>2681</v>
      </c>
      <c r="J759" s="696" t="s">
        <v>2682</v>
      </c>
      <c r="K759" s="696" t="s">
        <v>1973</v>
      </c>
      <c r="L759" s="699">
        <v>64.13</v>
      </c>
      <c r="M759" s="699">
        <v>64.13</v>
      </c>
      <c r="N759" s="696">
        <v>1</v>
      </c>
      <c r="O759" s="700">
        <v>1</v>
      </c>
      <c r="P759" s="699"/>
      <c r="Q759" s="701">
        <v>0</v>
      </c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11</v>
      </c>
      <c r="B760" s="696" t="s">
        <v>555</v>
      </c>
      <c r="C760" s="696">
        <v>89301112</v>
      </c>
      <c r="D760" s="697" t="s">
        <v>3032</v>
      </c>
      <c r="E760" s="698" t="s">
        <v>1895</v>
      </c>
      <c r="F760" s="696" t="s">
        <v>1876</v>
      </c>
      <c r="G760" s="696" t="s">
        <v>2176</v>
      </c>
      <c r="H760" s="696" t="s">
        <v>556</v>
      </c>
      <c r="I760" s="696" t="s">
        <v>2757</v>
      </c>
      <c r="J760" s="696" t="s">
        <v>2758</v>
      </c>
      <c r="K760" s="696" t="s">
        <v>2178</v>
      </c>
      <c r="L760" s="699">
        <v>193.26</v>
      </c>
      <c r="M760" s="699">
        <v>193.26</v>
      </c>
      <c r="N760" s="696">
        <v>1</v>
      </c>
      <c r="O760" s="700">
        <v>1</v>
      </c>
      <c r="P760" s="699">
        <v>193.26</v>
      </c>
      <c r="Q760" s="701">
        <v>1</v>
      </c>
      <c r="R760" s="696">
        <v>1</v>
      </c>
      <c r="S760" s="701">
        <v>1</v>
      </c>
      <c r="T760" s="700">
        <v>1</v>
      </c>
      <c r="U760" s="702">
        <v>1</v>
      </c>
    </row>
    <row r="761" spans="1:21" ht="14.4" customHeight="1" x14ac:dyDescent="0.3">
      <c r="A761" s="695">
        <v>11</v>
      </c>
      <c r="B761" s="696" t="s">
        <v>555</v>
      </c>
      <c r="C761" s="696">
        <v>89301112</v>
      </c>
      <c r="D761" s="697" t="s">
        <v>3032</v>
      </c>
      <c r="E761" s="698" t="s">
        <v>1895</v>
      </c>
      <c r="F761" s="696" t="s">
        <v>1876</v>
      </c>
      <c r="G761" s="696" t="s">
        <v>1920</v>
      </c>
      <c r="H761" s="696" t="s">
        <v>843</v>
      </c>
      <c r="I761" s="696" t="s">
        <v>919</v>
      </c>
      <c r="J761" s="696" t="s">
        <v>852</v>
      </c>
      <c r="K761" s="696" t="s">
        <v>920</v>
      </c>
      <c r="L761" s="699">
        <v>625.29</v>
      </c>
      <c r="M761" s="699">
        <v>3751.74</v>
      </c>
      <c r="N761" s="696">
        <v>6</v>
      </c>
      <c r="O761" s="700">
        <v>2.5</v>
      </c>
      <c r="P761" s="699">
        <v>1875.87</v>
      </c>
      <c r="Q761" s="701">
        <v>0.5</v>
      </c>
      <c r="R761" s="696">
        <v>3</v>
      </c>
      <c r="S761" s="701">
        <v>0.5</v>
      </c>
      <c r="T761" s="700">
        <v>1.5</v>
      </c>
      <c r="U761" s="702">
        <v>0.6</v>
      </c>
    </row>
    <row r="762" spans="1:21" ht="14.4" customHeight="1" x14ac:dyDescent="0.3">
      <c r="A762" s="695">
        <v>11</v>
      </c>
      <c r="B762" s="696" t="s">
        <v>555</v>
      </c>
      <c r="C762" s="696">
        <v>89301112</v>
      </c>
      <c r="D762" s="697" t="s">
        <v>3032</v>
      </c>
      <c r="E762" s="698" t="s">
        <v>1895</v>
      </c>
      <c r="F762" s="696" t="s">
        <v>1876</v>
      </c>
      <c r="G762" s="696" t="s">
        <v>1920</v>
      </c>
      <c r="H762" s="696" t="s">
        <v>843</v>
      </c>
      <c r="I762" s="696" t="s">
        <v>851</v>
      </c>
      <c r="J762" s="696" t="s">
        <v>852</v>
      </c>
      <c r="K762" s="696" t="s">
        <v>853</v>
      </c>
      <c r="L762" s="699">
        <v>937.93</v>
      </c>
      <c r="M762" s="699">
        <v>29075.83</v>
      </c>
      <c r="N762" s="696">
        <v>31</v>
      </c>
      <c r="O762" s="700">
        <v>12.5</v>
      </c>
      <c r="P762" s="699">
        <v>13131.02</v>
      </c>
      <c r="Q762" s="701">
        <v>0.45161290322580644</v>
      </c>
      <c r="R762" s="696">
        <v>14</v>
      </c>
      <c r="S762" s="701">
        <v>0.45161290322580644</v>
      </c>
      <c r="T762" s="700">
        <v>6.5</v>
      </c>
      <c r="U762" s="702">
        <v>0.52</v>
      </c>
    </row>
    <row r="763" spans="1:21" ht="14.4" customHeight="1" x14ac:dyDescent="0.3">
      <c r="A763" s="695">
        <v>11</v>
      </c>
      <c r="B763" s="696" t="s">
        <v>555</v>
      </c>
      <c r="C763" s="696">
        <v>89301112</v>
      </c>
      <c r="D763" s="697" t="s">
        <v>3032</v>
      </c>
      <c r="E763" s="698" t="s">
        <v>1895</v>
      </c>
      <c r="F763" s="696" t="s">
        <v>1876</v>
      </c>
      <c r="G763" s="696" t="s">
        <v>1921</v>
      </c>
      <c r="H763" s="696" t="s">
        <v>843</v>
      </c>
      <c r="I763" s="696" t="s">
        <v>909</v>
      </c>
      <c r="J763" s="696" t="s">
        <v>586</v>
      </c>
      <c r="K763" s="696" t="s">
        <v>1800</v>
      </c>
      <c r="L763" s="699">
        <v>48.31</v>
      </c>
      <c r="M763" s="699">
        <v>96.62</v>
      </c>
      <c r="N763" s="696">
        <v>2</v>
      </c>
      <c r="O763" s="700">
        <v>2</v>
      </c>
      <c r="P763" s="699"/>
      <c r="Q763" s="701">
        <v>0</v>
      </c>
      <c r="R763" s="696"/>
      <c r="S763" s="701">
        <v>0</v>
      </c>
      <c r="T763" s="700"/>
      <c r="U763" s="702">
        <v>0</v>
      </c>
    </row>
    <row r="764" spans="1:21" ht="14.4" customHeight="1" x14ac:dyDescent="0.3">
      <c r="A764" s="695">
        <v>11</v>
      </c>
      <c r="B764" s="696" t="s">
        <v>555</v>
      </c>
      <c r="C764" s="696">
        <v>89301112</v>
      </c>
      <c r="D764" s="697" t="s">
        <v>3032</v>
      </c>
      <c r="E764" s="698" t="s">
        <v>1895</v>
      </c>
      <c r="F764" s="696" t="s">
        <v>1876</v>
      </c>
      <c r="G764" s="696" t="s">
        <v>1921</v>
      </c>
      <c r="H764" s="696" t="s">
        <v>843</v>
      </c>
      <c r="I764" s="696" t="s">
        <v>845</v>
      </c>
      <c r="J764" s="696" t="s">
        <v>586</v>
      </c>
      <c r="K764" s="696" t="s">
        <v>587</v>
      </c>
      <c r="L764" s="699">
        <v>96.63</v>
      </c>
      <c r="M764" s="699">
        <v>3382.0500000000011</v>
      </c>
      <c r="N764" s="696">
        <v>35</v>
      </c>
      <c r="O764" s="700">
        <v>31.5</v>
      </c>
      <c r="P764" s="699">
        <v>1739.3400000000006</v>
      </c>
      <c r="Q764" s="701">
        <v>0.51428571428571435</v>
      </c>
      <c r="R764" s="696">
        <v>18</v>
      </c>
      <c r="S764" s="701">
        <v>0.51428571428571423</v>
      </c>
      <c r="T764" s="700">
        <v>17</v>
      </c>
      <c r="U764" s="702">
        <v>0.53968253968253965</v>
      </c>
    </row>
    <row r="765" spans="1:21" ht="14.4" customHeight="1" x14ac:dyDescent="0.3">
      <c r="A765" s="695">
        <v>11</v>
      </c>
      <c r="B765" s="696" t="s">
        <v>555</v>
      </c>
      <c r="C765" s="696">
        <v>89301112</v>
      </c>
      <c r="D765" s="697" t="s">
        <v>3032</v>
      </c>
      <c r="E765" s="698" t="s">
        <v>1895</v>
      </c>
      <c r="F765" s="696" t="s">
        <v>1876</v>
      </c>
      <c r="G765" s="696" t="s">
        <v>1921</v>
      </c>
      <c r="H765" s="696" t="s">
        <v>843</v>
      </c>
      <c r="I765" s="696" t="s">
        <v>2179</v>
      </c>
      <c r="J765" s="696" t="s">
        <v>586</v>
      </c>
      <c r="K765" s="696" t="s">
        <v>2180</v>
      </c>
      <c r="L765" s="699">
        <v>193.26</v>
      </c>
      <c r="M765" s="699">
        <v>773.04</v>
      </c>
      <c r="N765" s="696">
        <v>4</v>
      </c>
      <c r="O765" s="700">
        <v>3.5</v>
      </c>
      <c r="P765" s="699"/>
      <c r="Q765" s="701">
        <v>0</v>
      </c>
      <c r="R765" s="696"/>
      <c r="S765" s="701">
        <v>0</v>
      </c>
      <c r="T765" s="700"/>
      <c r="U765" s="702">
        <v>0</v>
      </c>
    </row>
    <row r="766" spans="1:21" ht="14.4" customHeight="1" x14ac:dyDescent="0.3">
      <c r="A766" s="695">
        <v>11</v>
      </c>
      <c r="B766" s="696" t="s">
        <v>555</v>
      </c>
      <c r="C766" s="696">
        <v>89301112</v>
      </c>
      <c r="D766" s="697" t="s">
        <v>3032</v>
      </c>
      <c r="E766" s="698" t="s">
        <v>1895</v>
      </c>
      <c r="F766" s="696" t="s">
        <v>1876</v>
      </c>
      <c r="G766" s="696" t="s">
        <v>1921</v>
      </c>
      <c r="H766" s="696" t="s">
        <v>556</v>
      </c>
      <c r="I766" s="696" t="s">
        <v>1968</v>
      </c>
      <c r="J766" s="696" t="s">
        <v>586</v>
      </c>
      <c r="K766" s="696" t="s">
        <v>1969</v>
      </c>
      <c r="L766" s="699">
        <v>96.63</v>
      </c>
      <c r="M766" s="699">
        <v>193.26</v>
      </c>
      <c r="N766" s="696">
        <v>2</v>
      </c>
      <c r="O766" s="700">
        <v>0.5</v>
      </c>
      <c r="P766" s="699">
        <v>193.26</v>
      </c>
      <c r="Q766" s="701">
        <v>1</v>
      </c>
      <c r="R766" s="696">
        <v>2</v>
      </c>
      <c r="S766" s="701">
        <v>1</v>
      </c>
      <c r="T766" s="700">
        <v>0.5</v>
      </c>
      <c r="U766" s="702">
        <v>1</v>
      </c>
    </row>
    <row r="767" spans="1:21" ht="14.4" customHeight="1" x14ac:dyDescent="0.3">
      <c r="A767" s="695">
        <v>11</v>
      </c>
      <c r="B767" s="696" t="s">
        <v>555</v>
      </c>
      <c r="C767" s="696">
        <v>89301112</v>
      </c>
      <c r="D767" s="697" t="s">
        <v>3032</v>
      </c>
      <c r="E767" s="698" t="s">
        <v>1895</v>
      </c>
      <c r="F767" s="696" t="s">
        <v>1876</v>
      </c>
      <c r="G767" s="696" t="s">
        <v>1921</v>
      </c>
      <c r="H767" s="696" t="s">
        <v>556</v>
      </c>
      <c r="I767" s="696" t="s">
        <v>2759</v>
      </c>
      <c r="J767" s="696" t="s">
        <v>2760</v>
      </c>
      <c r="K767" s="696" t="s">
        <v>2761</v>
      </c>
      <c r="L767" s="699">
        <v>96.63</v>
      </c>
      <c r="M767" s="699">
        <v>193.26</v>
      </c>
      <c r="N767" s="696">
        <v>2</v>
      </c>
      <c r="O767" s="700">
        <v>0.5</v>
      </c>
      <c r="P767" s="699"/>
      <c r="Q767" s="701">
        <v>0</v>
      </c>
      <c r="R767" s="696"/>
      <c r="S767" s="701">
        <v>0</v>
      </c>
      <c r="T767" s="700"/>
      <c r="U767" s="702">
        <v>0</v>
      </c>
    </row>
    <row r="768" spans="1:21" ht="14.4" customHeight="1" x14ac:dyDescent="0.3">
      <c r="A768" s="695">
        <v>11</v>
      </c>
      <c r="B768" s="696" t="s">
        <v>555</v>
      </c>
      <c r="C768" s="696">
        <v>89301112</v>
      </c>
      <c r="D768" s="697" t="s">
        <v>3032</v>
      </c>
      <c r="E768" s="698" t="s">
        <v>1895</v>
      </c>
      <c r="F768" s="696" t="s">
        <v>1876</v>
      </c>
      <c r="G768" s="696" t="s">
        <v>1921</v>
      </c>
      <c r="H768" s="696" t="s">
        <v>556</v>
      </c>
      <c r="I768" s="696" t="s">
        <v>2762</v>
      </c>
      <c r="J768" s="696" t="s">
        <v>2443</v>
      </c>
      <c r="K768" s="696" t="s">
        <v>2763</v>
      </c>
      <c r="L768" s="699">
        <v>0</v>
      </c>
      <c r="M768" s="699">
        <v>0</v>
      </c>
      <c r="N768" s="696">
        <v>1</v>
      </c>
      <c r="O768" s="700">
        <v>0.5</v>
      </c>
      <c r="P768" s="699">
        <v>0</v>
      </c>
      <c r="Q768" s="701"/>
      <c r="R768" s="696">
        <v>1</v>
      </c>
      <c r="S768" s="701">
        <v>1</v>
      </c>
      <c r="T768" s="700">
        <v>0.5</v>
      </c>
      <c r="U768" s="702">
        <v>1</v>
      </c>
    </row>
    <row r="769" spans="1:21" ht="14.4" customHeight="1" x14ac:dyDescent="0.3">
      <c r="A769" s="695">
        <v>11</v>
      </c>
      <c r="B769" s="696" t="s">
        <v>555</v>
      </c>
      <c r="C769" s="696">
        <v>89301112</v>
      </c>
      <c r="D769" s="697" t="s">
        <v>3032</v>
      </c>
      <c r="E769" s="698" t="s">
        <v>1895</v>
      </c>
      <c r="F769" s="696" t="s">
        <v>1876</v>
      </c>
      <c r="G769" s="696" t="s">
        <v>1921</v>
      </c>
      <c r="H769" s="696" t="s">
        <v>556</v>
      </c>
      <c r="I769" s="696" t="s">
        <v>1019</v>
      </c>
      <c r="J769" s="696" t="s">
        <v>586</v>
      </c>
      <c r="K769" s="696" t="s">
        <v>2181</v>
      </c>
      <c r="L769" s="699">
        <v>48.31</v>
      </c>
      <c r="M769" s="699">
        <v>48.31</v>
      </c>
      <c r="N769" s="696">
        <v>1</v>
      </c>
      <c r="O769" s="700">
        <v>1</v>
      </c>
      <c r="P769" s="699">
        <v>48.31</v>
      </c>
      <c r="Q769" s="701">
        <v>1</v>
      </c>
      <c r="R769" s="696">
        <v>1</v>
      </c>
      <c r="S769" s="701">
        <v>1</v>
      </c>
      <c r="T769" s="700">
        <v>1</v>
      </c>
      <c r="U769" s="702">
        <v>1</v>
      </c>
    </row>
    <row r="770" spans="1:21" ht="14.4" customHeight="1" x14ac:dyDescent="0.3">
      <c r="A770" s="695">
        <v>11</v>
      </c>
      <c r="B770" s="696" t="s">
        <v>555</v>
      </c>
      <c r="C770" s="696">
        <v>89301112</v>
      </c>
      <c r="D770" s="697" t="s">
        <v>3032</v>
      </c>
      <c r="E770" s="698" t="s">
        <v>1895</v>
      </c>
      <c r="F770" s="696" t="s">
        <v>1876</v>
      </c>
      <c r="G770" s="696" t="s">
        <v>1930</v>
      </c>
      <c r="H770" s="696" t="s">
        <v>556</v>
      </c>
      <c r="I770" s="696" t="s">
        <v>660</v>
      </c>
      <c r="J770" s="696" t="s">
        <v>1931</v>
      </c>
      <c r="K770" s="696" t="s">
        <v>1932</v>
      </c>
      <c r="L770" s="699">
        <v>0</v>
      </c>
      <c r="M770" s="699">
        <v>0</v>
      </c>
      <c r="N770" s="696">
        <v>5</v>
      </c>
      <c r="O770" s="700">
        <v>2.5</v>
      </c>
      <c r="P770" s="699">
        <v>0</v>
      </c>
      <c r="Q770" s="701"/>
      <c r="R770" s="696">
        <v>1</v>
      </c>
      <c r="S770" s="701">
        <v>0.2</v>
      </c>
      <c r="T770" s="700">
        <v>0.5</v>
      </c>
      <c r="U770" s="702">
        <v>0.2</v>
      </c>
    </row>
    <row r="771" spans="1:21" ht="14.4" customHeight="1" x14ac:dyDescent="0.3">
      <c r="A771" s="695">
        <v>11</v>
      </c>
      <c r="B771" s="696" t="s">
        <v>555</v>
      </c>
      <c r="C771" s="696">
        <v>89301112</v>
      </c>
      <c r="D771" s="697" t="s">
        <v>3032</v>
      </c>
      <c r="E771" s="698" t="s">
        <v>1895</v>
      </c>
      <c r="F771" s="696" t="s">
        <v>1876</v>
      </c>
      <c r="G771" s="696" t="s">
        <v>2764</v>
      </c>
      <c r="H771" s="696" t="s">
        <v>556</v>
      </c>
      <c r="I771" s="696" t="s">
        <v>2765</v>
      </c>
      <c r="J771" s="696" t="s">
        <v>2766</v>
      </c>
      <c r="K771" s="696" t="s">
        <v>2767</v>
      </c>
      <c r="L771" s="699">
        <v>1877.41</v>
      </c>
      <c r="M771" s="699">
        <v>7509.64</v>
      </c>
      <c r="N771" s="696">
        <v>4</v>
      </c>
      <c r="O771" s="700">
        <v>2</v>
      </c>
      <c r="P771" s="699">
        <v>3754.82</v>
      </c>
      <c r="Q771" s="701">
        <v>0.5</v>
      </c>
      <c r="R771" s="696">
        <v>2</v>
      </c>
      <c r="S771" s="701">
        <v>0.5</v>
      </c>
      <c r="T771" s="700">
        <v>1</v>
      </c>
      <c r="U771" s="702">
        <v>0.5</v>
      </c>
    </row>
    <row r="772" spans="1:21" ht="14.4" customHeight="1" x14ac:dyDescent="0.3">
      <c r="A772" s="695">
        <v>11</v>
      </c>
      <c r="B772" s="696" t="s">
        <v>555</v>
      </c>
      <c r="C772" s="696">
        <v>89301112</v>
      </c>
      <c r="D772" s="697" t="s">
        <v>3032</v>
      </c>
      <c r="E772" s="698" t="s">
        <v>1895</v>
      </c>
      <c r="F772" s="696" t="s">
        <v>1876</v>
      </c>
      <c r="G772" s="696" t="s">
        <v>2452</v>
      </c>
      <c r="H772" s="696" t="s">
        <v>556</v>
      </c>
      <c r="I772" s="696" t="s">
        <v>2453</v>
      </c>
      <c r="J772" s="696" t="s">
        <v>810</v>
      </c>
      <c r="K772" s="696" t="s">
        <v>2165</v>
      </c>
      <c r="L772" s="699">
        <v>0</v>
      </c>
      <c r="M772" s="699">
        <v>0</v>
      </c>
      <c r="N772" s="696">
        <v>1</v>
      </c>
      <c r="O772" s="700">
        <v>1</v>
      </c>
      <c r="P772" s="699"/>
      <c r="Q772" s="701"/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11</v>
      </c>
      <c r="B773" s="696" t="s">
        <v>555</v>
      </c>
      <c r="C773" s="696">
        <v>89301112</v>
      </c>
      <c r="D773" s="697" t="s">
        <v>3032</v>
      </c>
      <c r="E773" s="698" t="s">
        <v>1895</v>
      </c>
      <c r="F773" s="696" t="s">
        <v>1876</v>
      </c>
      <c r="G773" s="696" t="s">
        <v>2452</v>
      </c>
      <c r="H773" s="696" t="s">
        <v>556</v>
      </c>
      <c r="I773" s="696" t="s">
        <v>809</v>
      </c>
      <c r="J773" s="696" t="s">
        <v>810</v>
      </c>
      <c r="K773" s="696" t="s">
        <v>811</v>
      </c>
      <c r="L773" s="699">
        <v>64.13</v>
      </c>
      <c r="M773" s="699">
        <v>64.13</v>
      </c>
      <c r="N773" s="696">
        <v>1</v>
      </c>
      <c r="O773" s="700">
        <v>0.5</v>
      </c>
      <c r="P773" s="699"/>
      <c r="Q773" s="701">
        <v>0</v>
      </c>
      <c r="R773" s="696"/>
      <c r="S773" s="701">
        <v>0</v>
      </c>
      <c r="T773" s="700"/>
      <c r="U773" s="702">
        <v>0</v>
      </c>
    </row>
    <row r="774" spans="1:21" ht="14.4" customHeight="1" x14ac:dyDescent="0.3">
      <c r="A774" s="695">
        <v>11</v>
      </c>
      <c r="B774" s="696" t="s">
        <v>555</v>
      </c>
      <c r="C774" s="696">
        <v>89301112</v>
      </c>
      <c r="D774" s="697" t="s">
        <v>3032</v>
      </c>
      <c r="E774" s="698" t="s">
        <v>1895</v>
      </c>
      <c r="F774" s="696" t="s">
        <v>1876</v>
      </c>
      <c r="G774" s="696" t="s">
        <v>2189</v>
      </c>
      <c r="H774" s="696" t="s">
        <v>556</v>
      </c>
      <c r="I774" s="696" t="s">
        <v>2190</v>
      </c>
      <c r="J774" s="696" t="s">
        <v>2191</v>
      </c>
      <c r="K774" s="696" t="s">
        <v>2192</v>
      </c>
      <c r="L774" s="699">
        <v>167.42</v>
      </c>
      <c r="M774" s="699">
        <v>167.42</v>
      </c>
      <c r="N774" s="696">
        <v>1</v>
      </c>
      <c r="O774" s="700">
        <v>0.5</v>
      </c>
      <c r="P774" s="699">
        <v>167.42</v>
      </c>
      <c r="Q774" s="701">
        <v>1</v>
      </c>
      <c r="R774" s="696">
        <v>1</v>
      </c>
      <c r="S774" s="701">
        <v>1</v>
      </c>
      <c r="T774" s="700">
        <v>0.5</v>
      </c>
      <c r="U774" s="702">
        <v>1</v>
      </c>
    </row>
    <row r="775" spans="1:21" ht="14.4" customHeight="1" x14ac:dyDescent="0.3">
      <c r="A775" s="695">
        <v>11</v>
      </c>
      <c r="B775" s="696" t="s">
        <v>555</v>
      </c>
      <c r="C775" s="696">
        <v>89301112</v>
      </c>
      <c r="D775" s="697" t="s">
        <v>3032</v>
      </c>
      <c r="E775" s="698" t="s">
        <v>1895</v>
      </c>
      <c r="F775" s="696" t="s">
        <v>1876</v>
      </c>
      <c r="G775" s="696" t="s">
        <v>2189</v>
      </c>
      <c r="H775" s="696" t="s">
        <v>556</v>
      </c>
      <c r="I775" s="696" t="s">
        <v>2768</v>
      </c>
      <c r="J775" s="696" t="s">
        <v>2769</v>
      </c>
      <c r="K775" s="696" t="s">
        <v>2192</v>
      </c>
      <c r="L775" s="699">
        <v>0</v>
      </c>
      <c r="M775" s="699">
        <v>0</v>
      </c>
      <c r="N775" s="696">
        <v>2</v>
      </c>
      <c r="O775" s="700">
        <v>2</v>
      </c>
      <c r="P775" s="699"/>
      <c r="Q775" s="701"/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11</v>
      </c>
      <c r="B776" s="696" t="s">
        <v>555</v>
      </c>
      <c r="C776" s="696">
        <v>89301112</v>
      </c>
      <c r="D776" s="697" t="s">
        <v>3032</v>
      </c>
      <c r="E776" s="698" t="s">
        <v>1895</v>
      </c>
      <c r="F776" s="696" t="s">
        <v>1876</v>
      </c>
      <c r="G776" s="696" t="s">
        <v>2189</v>
      </c>
      <c r="H776" s="696" t="s">
        <v>556</v>
      </c>
      <c r="I776" s="696" t="s">
        <v>2296</v>
      </c>
      <c r="J776" s="696" t="s">
        <v>2191</v>
      </c>
      <c r="K776" s="696" t="s">
        <v>2297</v>
      </c>
      <c r="L776" s="699">
        <v>0</v>
      </c>
      <c r="M776" s="699">
        <v>0</v>
      </c>
      <c r="N776" s="696">
        <v>1</v>
      </c>
      <c r="O776" s="700">
        <v>0.5</v>
      </c>
      <c r="P776" s="699">
        <v>0</v>
      </c>
      <c r="Q776" s="701"/>
      <c r="R776" s="696">
        <v>1</v>
      </c>
      <c r="S776" s="701">
        <v>1</v>
      </c>
      <c r="T776" s="700">
        <v>0.5</v>
      </c>
      <c r="U776" s="702">
        <v>1</v>
      </c>
    </row>
    <row r="777" spans="1:21" ht="14.4" customHeight="1" x14ac:dyDescent="0.3">
      <c r="A777" s="695">
        <v>11</v>
      </c>
      <c r="B777" s="696" t="s">
        <v>555</v>
      </c>
      <c r="C777" s="696">
        <v>89301112</v>
      </c>
      <c r="D777" s="697" t="s">
        <v>3032</v>
      </c>
      <c r="E777" s="698" t="s">
        <v>1895</v>
      </c>
      <c r="F777" s="696" t="s">
        <v>1877</v>
      </c>
      <c r="G777" s="696" t="s">
        <v>2092</v>
      </c>
      <c r="H777" s="696" t="s">
        <v>556</v>
      </c>
      <c r="I777" s="696" t="s">
        <v>2093</v>
      </c>
      <c r="J777" s="696" t="s">
        <v>2094</v>
      </c>
      <c r="K777" s="696" t="s">
        <v>2095</v>
      </c>
      <c r="L777" s="699">
        <v>0</v>
      </c>
      <c r="M777" s="699">
        <v>0</v>
      </c>
      <c r="N777" s="696">
        <v>10</v>
      </c>
      <c r="O777" s="700">
        <v>10</v>
      </c>
      <c r="P777" s="699"/>
      <c r="Q777" s="701"/>
      <c r="R777" s="696"/>
      <c r="S777" s="701">
        <v>0</v>
      </c>
      <c r="T777" s="700"/>
      <c r="U777" s="702">
        <v>0</v>
      </c>
    </row>
    <row r="778" spans="1:21" ht="14.4" customHeight="1" x14ac:dyDescent="0.3">
      <c r="A778" s="695">
        <v>11</v>
      </c>
      <c r="B778" s="696" t="s">
        <v>555</v>
      </c>
      <c r="C778" s="696">
        <v>89301112</v>
      </c>
      <c r="D778" s="697" t="s">
        <v>3032</v>
      </c>
      <c r="E778" s="698" t="s">
        <v>1895</v>
      </c>
      <c r="F778" s="696" t="s">
        <v>1877</v>
      </c>
      <c r="G778" s="696" t="s">
        <v>2096</v>
      </c>
      <c r="H778" s="696" t="s">
        <v>556</v>
      </c>
      <c r="I778" s="696" t="s">
        <v>2100</v>
      </c>
      <c r="J778" s="696" t="s">
        <v>2101</v>
      </c>
      <c r="K778" s="696" t="s">
        <v>2102</v>
      </c>
      <c r="L778" s="699">
        <v>35.75</v>
      </c>
      <c r="M778" s="699">
        <v>178.75</v>
      </c>
      <c r="N778" s="696">
        <v>5</v>
      </c>
      <c r="O778" s="700">
        <v>4</v>
      </c>
      <c r="P778" s="699">
        <v>178.75</v>
      </c>
      <c r="Q778" s="701">
        <v>1</v>
      </c>
      <c r="R778" s="696">
        <v>5</v>
      </c>
      <c r="S778" s="701">
        <v>1</v>
      </c>
      <c r="T778" s="700">
        <v>4</v>
      </c>
      <c r="U778" s="702">
        <v>1</v>
      </c>
    </row>
    <row r="779" spans="1:21" ht="14.4" customHeight="1" x14ac:dyDescent="0.3">
      <c r="A779" s="695">
        <v>11</v>
      </c>
      <c r="B779" s="696" t="s">
        <v>555</v>
      </c>
      <c r="C779" s="696">
        <v>89301112</v>
      </c>
      <c r="D779" s="697" t="s">
        <v>3032</v>
      </c>
      <c r="E779" s="698" t="s">
        <v>1895</v>
      </c>
      <c r="F779" s="696" t="s">
        <v>1877</v>
      </c>
      <c r="G779" s="696" t="s">
        <v>1933</v>
      </c>
      <c r="H779" s="696" t="s">
        <v>556</v>
      </c>
      <c r="I779" s="696" t="s">
        <v>2055</v>
      </c>
      <c r="J779" s="696" t="s">
        <v>2056</v>
      </c>
      <c r="K779" s="696" t="s">
        <v>2048</v>
      </c>
      <c r="L779" s="699">
        <v>950</v>
      </c>
      <c r="M779" s="699">
        <v>950</v>
      </c>
      <c r="N779" s="696">
        <v>1</v>
      </c>
      <c r="O779" s="700">
        <v>1</v>
      </c>
      <c r="P779" s="699">
        <v>950</v>
      </c>
      <c r="Q779" s="701">
        <v>1</v>
      </c>
      <c r="R779" s="696">
        <v>1</v>
      </c>
      <c r="S779" s="701">
        <v>1</v>
      </c>
      <c r="T779" s="700">
        <v>1</v>
      </c>
      <c r="U779" s="702">
        <v>1</v>
      </c>
    </row>
    <row r="780" spans="1:21" ht="14.4" customHeight="1" x14ac:dyDescent="0.3">
      <c r="A780" s="695">
        <v>11</v>
      </c>
      <c r="B780" s="696" t="s">
        <v>555</v>
      </c>
      <c r="C780" s="696">
        <v>89301112</v>
      </c>
      <c r="D780" s="697" t="s">
        <v>3032</v>
      </c>
      <c r="E780" s="698" t="s">
        <v>1895</v>
      </c>
      <c r="F780" s="696" t="s">
        <v>1877</v>
      </c>
      <c r="G780" s="696" t="s">
        <v>1933</v>
      </c>
      <c r="H780" s="696" t="s">
        <v>556</v>
      </c>
      <c r="I780" s="696" t="s">
        <v>2205</v>
      </c>
      <c r="J780" s="696" t="s">
        <v>2206</v>
      </c>
      <c r="K780" s="696" t="s">
        <v>2207</v>
      </c>
      <c r="L780" s="699">
        <v>1150</v>
      </c>
      <c r="M780" s="699">
        <v>1150</v>
      </c>
      <c r="N780" s="696">
        <v>1</v>
      </c>
      <c r="O780" s="700">
        <v>1</v>
      </c>
      <c r="P780" s="699"/>
      <c r="Q780" s="701">
        <v>0</v>
      </c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11</v>
      </c>
      <c r="B781" s="696" t="s">
        <v>555</v>
      </c>
      <c r="C781" s="696">
        <v>89301112</v>
      </c>
      <c r="D781" s="697" t="s">
        <v>3032</v>
      </c>
      <c r="E781" s="698" t="s">
        <v>1895</v>
      </c>
      <c r="F781" s="696" t="s">
        <v>1877</v>
      </c>
      <c r="G781" s="696" t="s">
        <v>1933</v>
      </c>
      <c r="H781" s="696" t="s">
        <v>556</v>
      </c>
      <c r="I781" s="696" t="s">
        <v>1934</v>
      </c>
      <c r="J781" s="696" t="s">
        <v>1935</v>
      </c>
      <c r="K781" s="696" t="s">
        <v>1936</v>
      </c>
      <c r="L781" s="699">
        <v>200</v>
      </c>
      <c r="M781" s="699">
        <v>2800</v>
      </c>
      <c r="N781" s="696">
        <v>14</v>
      </c>
      <c r="O781" s="700">
        <v>7</v>
      </c>
      <c r="P781" s="699">
        <v>1600</v>
      </c>
      <c r="Q781" s="701">
        <v>0.5714285714285714</v>
      </c>
      <c r="R781" s="696">
        <v>8</v>
      </c>
      <c r="S781" s="701">
        <v>0.5714285714285714</v>
      </c>
      <c r="T781" s="700">
        <v>4</v>
      </c>
      <c r="U781" s="702">
        <v>0.5714285714285714</v>
      </c>
    </row>
    <row r="782" spans="1:21" ht="14.4" customHeight="1" x14ac:dyDescent="0.3">
      <c r="A782" s="695">
        <v>11</v>
      </c>
      <c r="B782" s="696" t="s">
        <v>555</v>
      </c>
      <c r="C782" s="696">
        <v>89301112</v>
      </c>
      <c r="D782" s="697" t="s">
        <v>3032</v>
      </c>
      <c r="E782" s="698" t="s">
        <v>1895</v>
      </c>
      <c r="F782" s="696" t="s">
        <v>1877</v>
      </c>
      <c r="G782" s="696" t="s">
        <v>1933</v>
      </c>
      <c r="H782" s="696" t="s">
        <v>556</v>
      </c>
      <c r="I782" s="696" t="s">
        <v>1937</v>
      </c>
      <c r="J782" s="696" t="s">
        <v>1938</v>
      </c>
      <c r="K782" s="696" t="s">
        <v>1939</v>
      </c>
      <c r="L782" s="699">
        <v>278.75</v>
      </c>
      <c r="M782" s="699">
        <v>18955</v>
      </c>
      <c r="N782" s="696">
        <v>68</v>
      </c>
      <c r="O782" s="700">
        <v>35</v>
      </c>
      <c r="P782" s="699">
        <v>16446.25</v>
      </c>
      <c r="Q782" s="701">
        <v>0.86764705882352944</v>
      </c>
      <c r="R782" s="696">
        <v>59</v>
      </c>
      <c r="S782" s="701">
        <v>0.86764705882352944</v>
      </c>
      <c r="T782" s="700">
        <v>30</v>
      </c>
      <c r="U782" s="702">
        <v>0.8571428571428571</v>
      </c>
    </row>
    <row r="783" spans="1:21" ht="14.4" customHeight="1" x14ac:dyDescent="0.3">
      <c r="A783" s="695">
        <v>11</v>
      </c>
      <c r="B783" s="696" t="s">
        <v>555</v>
      </c>
      <c r="C783" s="696">
        <v>89301112</v>
      </c>
      <c r="D783" s="697" t="s">
        <v>3032</v>
      </c>
      <c r="E783" s="698" t="s">
        <v>1895</v>
      </c>
      <c r="F783" s="696" t="s">
        <v>1877</v>
      </c>
      <c r="G783" s="696" t="s">
        <v>2103</v>
      </c>
      <c r="H783" s="696" t="s">
        <v>556</v>
      </c>
      <c r="I783" s="696" t="s">
        <v>2104</v>
      </c>
      <c r="J783" s="696" t="s">
        <v>2105</v>
      </c>
      <c r="K783" s="696" t="s">
        <v>2106</v>
      </c>
      <c r="L783" s="699">
        <v>1659.44</v>
      </c>
      <c r="M783" s="699">
        <v>49783.200000000004</v>
      </c>
      <c r="N783" s="696">
        <v>30</v>
      </c>
      <c r="O783" s="700">
        <v>25</v>
      </c>
      <c r="P783" s="699">
        <v>36507.68</v>
      </c>
      <c r="Q783" s="701">
        <v>0.73333333333333328</v>
      </c>
      <c r="R783" s="696">
        <v>22</v>
      </c>
      <c r="S783" s="701">
        <v>0.73333333333333328</v>
      </c>
      <c r="T783" s="700">
        <v>19</v>
      </c>
      <c r="U783" s="702">
        <v>0.76</v>
      </c>
    </row>
    <row r="784" spans="1:21" ht="14.4" customHeight="1" x14ac:dyDescent="0.3">
      <c r="A784" s="695">
        <v>11</v>
      </c>
      <c r="B784" s="696" t="s">
        <v>555</v>
      </c>
      <c r="C784" s="696">
        <v>89301112</v>
      </c>
      <c r="D784" s="697" t="s">
        <v>3032</v>
      </c>
      <c r="E784" s="698" t="s">
        <v>1895</v>
      </c>
      <c r="F784" s="696" t="s">
        <v>1877</v>
      </c>
      <c r="G784" s="696" t="s">
        <v>1940</v>
      </c>
      <c r="H784" s="696" t="s">
        <v>556</v>
      </c>
      <c r="I784" s="696" t="s">
        <v>1194</v>
      </c>
      <c r="J784" s="696" t="s">
        <v>2034</v>
      </c>
      <c r="K784" s="696" t="s">
        <v>2035</v>
      </c>
      <c r="L784" s="699">
        <v>748.12</v>
      </c>
      <c r="M784" s="699">
        <v>3740.6</v>
      </c>
      <c r="N784" s="696">
        <v>5</v>
      </c>
      <c r="O784" s="700">
        <v>5</v>
      </c>
      <c r="P784" s="699">
        <v>3740.6</v>
      </c>
      <c r="Q784" s="701">
        <v>1</v>
      </c>
      <c r="R784" s="696">
        <v>5</v>
      </c>
      <c r="S784" s="701">
        <v>1</v>
      </c>
      <c r="T784" s="700">
        <v>5</v>
      </c>
      <c r="U784" s="702">
        <v>1</v>
      </c>
    </row>
    <row r="785" spans="1:21" ht="14.4" customHeight="1" x14ac:dyDescent="0.3">
      <c r="A785" s="695">
        <v>11</v>
      </c>
      <c r="B785" s="696" t="s">
        <v>555</v>
      </c>
      <c r="C785" s="696">
        <v>89301112</v>
      </c>
      <c r="D785" s="697" t="s">
        <v>3032</v>
      </c>
      <c r="E785" s="698" t="s">
        <v>1895</v>
      </c>
      <c r="F785" s="696" t="s">
        <v>1877</v>
      </c>
      <c r="G785" s="696" t="s">
        <v>1940</v>
      </c>
      <c r="H785" s="696" t="s">
        <v>556</v>
      </c>
      <c r="I785" s="696" t="s">
        <v>2770</v>
      </c>
      <c r="J785" s="696" t="s">
        <v>2771</v>
      </c>
      <c r="K785" s="696" t="s">
        <v>2772</v>
      </c>
      <c r="L785" s="699">
        <v>500</v>
      </c>
      <c r="M785" s="699">
        <v>1000</v>
      </c>
      <c r="N785" s="696">
        <v>2</v>
      </c>
      <c r="O785" s="700">
        <v>2</v>
      </c>
      <c r="P785" s="699"/>
      <c r="Q785" s="701">
        <v>0</v>
      </c>
      <c r="R785" s="696"/>
      <c r="S785" s="701">
        <v>0</v>
      </c>
      <c r="T785" s="700"/>
      <c r="U785" s="702">
        <v>0</v>
      </c>
    </row>
    <row r="786" spans="1:21" ht="14.4" customHeight="1" x14ac:dyDescent="0.3">
      <c r="A786" s="695">
        <v>11</v>
      </c>
      <c r="B786" s="696" t="s">
        <v>555</v>
      </c>
      <c r="C786" s="696">
        <v>89301112</v>
      </c>
      <c r="D786" s="697" t="s">
        <v>3032</v>
      </c>
      <c r="E786" s="698" t="s">
        <v>1895</v>
      </c>
      <c r="F786" s="696" t="s">
        <v>1877</v>
      </c>
      <c r="G786" s="696" t="s">
        <v>1940</v>
      </c>
      <c r="H786" s="696" t="s">
        <v>556</v>
      </c>
      <c r="I786" s="696" t="s">
        <v>1947</v>
      </c>
      <c r="J786" s="696" t="s">
        <v>1948</v>
      </c>
      <c r="K786" s="696" t="s">
        <v>1949</v>
      </c>
      <c r="L786" s="699">
        <v>500</v>
      </c>
      <c r="M786" s="699">
        <v>1500</v>
      </c>
      <c r="N786" s="696">
        <v>3</v>
      </c>
      <c r="O786" s="700">
        <v>3</v>
      </c>
      <c r="P786" s="699">
        <v>1500</v>
      </c>
      <c r="Q786" s="701">
        <v>1</v>
      </c>
      <c r="R786" s="696">
        <v>3</v>
      </c>
      <c r="S786" s="701">
        <v>1</v>
      </c>
      <c r="T786" s="700">
        <v>3</v>
      </c>
      <c r="U786" s="702">
        <v>1</v>
      </c>
    </row>
    <row r="787" spans="1:21" ht="14.4" customHeight="1" x14ac:dyDescent="0.3">
      <c r="A787" s="695">
        <v>11</v>
      </c>
      <c r="B787" s="696" t="s">
        <v>555</v>
      </c>
      <c r="C787" s="696">
        <v>89301112</v>
      </c>
      <c r="D787" s="697" t="s">
        <v>3032</v>
      </c>
      <c r="E787" s="698" t="s">
        <v>1895</v>
      </c>
      <c r="F787" s="696" t="s">
        <v>1877</v>
      </c>
      <c r="G787" s="696" t="s">
        <v>1940</v>
      </c>
      <c r="H787" s="696" t="s">
        <v>556</v>
      </c>
      <c r="I787" s="696" t="s">
        <v>2773</v>
      </c>
      <c r="J787" s="696" t="s">
        <v>2774</v>
      </c>
      <c r="K787" s="696" t="s">
        <v>2775</v>
      </c>
      <c r="L787" s="699">
        <v>350</v>
      </c>
      <c r="M787" s="699">
        <v>350</v>
      </c>
      <c r="N787" s="696">
        <v>1</v>
      </c>
      <c r="O787" s="700">
        <v>1</v>
      </c>
      <c r="P787" s="699"/>
      <c r="Q787" s="701">
        <v>0</v>
      </c>
      <c r="R787" s="696"/>
      <c r="S787" s="701">
        <v>0</v>
      </c>
      <c r="T787" s="700"/>
      <c r="U787" s="702">
        <v>0</v>
      </c>
    </row>
    <row r="788" spans="1:21" ht="14.4" customHeight="1" x14ac:dyDescent="0.3">
      <c r="A788" s="695">
        <v>11</v>
      </c>
      <c r="B788" s="696" t="s">
        <v>555</v>
      </c>
      <c r="C788" s="696">
        <v>89301112</v>
      </c>
      <c r="D788" s="697" t="s">
        <v>3032</v>
      </c>
      <c r="E788" s="698" t="s">
        <v>1895</v>
      </c>
      <c r="F788" s="696" t="s">
        <v>1877</v>
      </c>
      <c r="G788" s="696" t="s">
        <v>1940</v>
      </c>
      <c r="H788" s="696" t="s">
        <v>556</v>
      </c>
      <c r="I788" s="696" t="s">
        <v>2214</v>
      </c>
      <c r="J788" s="696" t="s">
        <v>2215</v>
      </c>
      <c r="K788" s="696" t="s">
        <v>2216</v>
      </c>
      <c r="L788" s="699">
        <v>1600</v>
      </c>
      <c r="M788" s="699">
        <v>1600</v>
      </c>
      <c r="N788" s="696">
        <v>1</v>
      </c>
      <c r="O788" s="700">
        <v>1</v>
      </c>
      <c r="P788" s="699">
        <v>1600</v>
      </c>
      <c r="Q788" s="701">
        <v>1</v>
      </c>
      <c r="R788" s="696">
        <v>1</v>
      </c>
      <c r="S788" s="701">
        <v>1</v>
      </c>
      <c r="T788" s="700">
        <v>1</v>
      </c>
      <c r="U788" s="702">
        <v>1</v>
      </c>
    </row>
    <row r="789" spans="1:21" ht="14.4" customHeight="1" x14ac:dyDescent="0.3">
      <c r="A789" s="695">
        <v>11</v>
      </c>
      <c r="B789" s="696" t="s">
        <v>555</v>
      </c>
      <c r="C789" s="696">
        <v>89301112</v>
      </c>
      <c r="D789" s="697" t="s">
        <v>3032</v>
      </c>
      <c r="E789" s="698" t="s">
        <v>1895</v>
      </c>
      <c r="F789" s="696" t="s">
        <v>1877</v>
      </c>
      <c r="G789" s="696" t="s">
        <v>1940</v>
      </c>
      <c r="H789" s="696" t="s">
        <v>556</v>
      </c>
      <c r="I789" s="696" t="s">
        <v>1953</v>
      </c>
      <c r="J789" s="696" t="s">
        <v>1954</v>
      </c>
      <c r="K789" s="696" t="s">
        <v>1955</v>
      </c>
      <c r="L789" s="699">
        <v>971.25</v>
      </c>
      <c r="M789" s="699">
        <v>971.25</v>
      </c>
      <c r="N789" s="696">
        <v>1</v>
      </c>
      <c r="O789" s="700">
        <v>1</v>
      </c>
      <c r="P789" s="699">
        <v>971.25</v>
      </c>
      <c r="Q789" s="701">
        <v>1</v>
      </c>
      <c r="R789" s="696">
        <v>1</v>
      </c>
      <c r="S789" s="701">
        <v>1</v>
      </c>
      <c r="T789" s="700">
        <v>1</v>
      </c>
      <c r="U789" s="702">
        <v>1</v>
      </c>
    </row>
    <row r="790" spans="1:21" ht="14.4" customHeight="1" x14ac:dyDescent="0.3">
      <c r="A790" s="695">
        <v>11</v>
      </c>
      <c r="B790" s="696" t="s">
        <v>555</v>
      </c>
      <c r="C790" s="696">
        <v>89301112</v>
      </c>
      <c r="D790" s="697" t="s">
        <v>3032</v>
      </c>
      <c r="E790" s="698" t="s">
        <v>1895</v>
      </c>
      <c r="F790" s="696" t="s">
        <v>1877</v>
      </c>
      <c r="G790" s="696" t="s">
        <v>1940</v>
      </c>
      <c r="H790" s="696" t="s">
        <v>556</v>
      </c>
      <c r="I790" s="696" t="s">
        <v>2776</v>
      </c>
      <c r="J790" s="696" t="s">
        <v>2777</v>
      </c>
      <c r="K790" s="696" t="s">
        <v>2778</v>
      </c>
      <c r="L790" s="699">
        <v>1600</v>
      </c>
      <c r="M790" s="699">
        <v>1600</v>
      </c>
      <c r="N790" s="696">
        <v>1</v>
      </c>
      <c r="O790" s="700">
        <v>1</v>
      </c>
      <c r="P790" s="699"/>
      <c r="Q790" s="701">
        <v>0</v>
      </c>
      <c r="R790" s="696"/>
      <c r="S790" s="701">
        <v>0</v>
      </c>
      <c r="T790" s="700"/>
      <c r="U790" s="702">
        <v>0</v>
      </c>
    </row>
    <row r="791" spans="1:21" ht="14.4" customHeight="1" x14ac:dyDescent="0.3">
      <c r="A791" s="695">
        <v>11</v>
      </c>
      <c r="B791" s="696" t="s">
        <v>555</v>
      </c>
      <c r="C791" s="696">
        <v>89301112</v>
      </c>
      <c r="D791" s="697" t="s">
        <v>3032</v>
      </c>
      <c r="E791" s="698" t="s">
        <v>1895</v>
      </c>
      <c r="F791" s="696" t="s">
        <v>1877</v>
      </c>
      <c r="G791" s="696" t="s">
        <v>1940</v>
      </c>
      <c r="H791" s="696" t="s">
        <v>556</v>
      </c>
      <c r="I791" s="696" t="s">
        <v>2306</v>
      </c>
      <c r="J791" s="696" t="s">
        <v>2307</v>
      </c>
      <c r="K791" s="696" t="s">
        <v>2308</v>
      </c>
      <c r="L791" s="699">
        <v>180</v>
      </c>
      <c r="M791" s="699">
        <v>180</v>
      </c>
      <c r="N791" s="696">
        <v>1</v>
      </c>
      <c r="O791" s="700">
        <v>1</v>
      </c>
      <c r="P791" s="699">
        <v>180</v>
      </c>
      <c r="Q791" s="701">
        <v>1</v>
      </c>
      <c r="R791" s="696">
        <v>1</v>
      </c>
      <c r="S791" s="701">
        <v>1</v>
      </c>
      <c r="T791" s="700">
        <v>1</v>
      </c>
      <c r="U791" s="702">
        <v>1</v>
      </c>
    </row>
    <row r="792" spans="1:21" ht="14.4" customHeight="1" x14ac:dyDescent="0.3">
      <c r="A792" s="695">
        <v>11</v>
      </c>
      <c r="B792" s="696" t="s">
        <v>555</v>
      </c>
      <c r="C792" s="696">
        <v>89301112</v>
      </c>
      <c r="D792" s="697" t="s">
        <v>3032</v>
      </c>
      <c r="E792" s="698" t="s">
        <v>1895</v>
      </c>
      <c r="F792" s="696" t="s">
        <v>1877</v>
      </c>
      <c r="G792" s="696" t="s">
        <v>1940</v>
      </c>
      <c r="H792" s="696" t="s">
        <v>556</v>
      </c>
      <c r="I792" s="696" t="s">
        <v>2779</v>
      </c>
      <c r="J792" s="696" t="s">
        <v>2780</v>
      </c>
      <c r="K792" s="696" t="s">
        <v>2547</v>
      </c>
      <c r="L792" s="699">
        <v>250</v>
      </c>
      <c r="M792" s="699">
        <v>750</v>
      </c>
      <c r="N792" s="696">
        <v>3</v>
      </c>
      <c r="O792" s="700">
        <v>3</v>
      </c>
      <c r="P792" s="699">
        <v>750</v>
      </c>
      <c r="Q792" s="701">
        <v>1</v>
      </c>
      <c r="R792" s="696">
        <v>3</v>
      </c>
      <c r="S792" s="701">
        <v>1</v>
      </c>
      <c r="T792" s="700">
        <v>3</v>
      </c>
      <c r="U792" s="702">
        <v>1</v>
      </c>
    </row>
    <row r="793" spans="1:21" ht="14.4" customHeight="1" x14ac:dyDescent="0.3">
      <c r="A793" s="695">
        <v>11</v>
      </c>
      <c r="B793" s="696" t="s">
        <v>555</v>
      </c>
      <c r="C793" s="696">
        <v>89301112</v>
      </c>
      <c r="D793" s="697" t="s">
        <v>3032</v>
      </c>
      <c r="E793" s="698" t="s">
        <v>1895</v>
      </c>
      <c r="F793" s="696" t="s">
        <v>1877</v>
      </c>
      <c r="G793" s="696" t="s">
        <v>1940</v>
      </c>
      <c r="H793" s="696" t="s">
        <v>556</v>
      </c>
      <c r="I793" s="696" t="s">
        <v>2122</v>
      </c>
      <c r="J793" s="696" t="s">
        <v>2123</v>
      </c>
      <c r="K793" s="696"/>
      <c r="L793" s="699">
        <v>600</v>
      </c>
      <c r="M793" s="699">
        <v>600</v>
      </c>
      <c r="N793" s="696">
        <v>1</v>
      </c>
      <c r="O793" s="700">
        <v>1</v>
      </c>
      <c r="P793" s="699">
        <v>600</v>
      </c>
      <c r="Q793" s="701">
        <v>1</v>
      </c>
      <c r="R793" s="696">
        <v>1</v>
      </c>
      <c r="S793" s="701">
        <v>1</v>
      </c>
      <c r="T793" s="700">
        <v>1</v>
      </c>
      <c r="U793" s="702">
        <v>1</v>
      </c>
    </row>
    <row r="794" spans="1:21" ht="14.4" customHeight="1" x14ac:dyDescent="0.3">
      <c r="A794" s="695">
        <v>11</v>
      </c>
      <c r="B794" s="696" t="s">
        <v>555</v>
      </c>
      <c r="C794" s="696">
        <v>89301112</v>
      </c>
      <c r="D794" s="697" t="s">
        <v>3032</v>
      </c>
      <c r="E794" s="698" t="s">
        <v>1895</v>
      </c>
      <c r="F794" s="696" t="s">
        <v>1877</v>
      </c>
      <c r="G794" s="696" t="s">
        <v>1940</v>
      </c>
      <c r="H794" s="696" t="s">
        <v>556</v>
      </c>
      <c r="I794" s="696" t="s">
        <v>2781</v>
      </c>
      <c r="J794" s="696" t="s">
        <v>2782</v>
      </c>
      <c r="K794" s="696" t="s">
        <v>2783</v>
      </c>
      <c r="L794" s="699">
        <v>180</v>
      </c>
      <c r="M794" s="699">
        <v>180</v>
      </c>
      <c r="N794" s="696">
        <v>1</v>
      </c>
      <c r="O794" s="700">
        <v>1</v>
      </c>
      <c r="P794" s="699">
        <v>180</v>
      </c>
      <c r="Q794" s="701">
        <v>1</v>
      </c>
      <c r="R794" s="696">
        <v>1</v>
      </c>
      <c r="S794" s="701">
        <v>1</v>
      </c>
      <c r="T794" s="700">
        <v>1</v>
      </c>
      <c r="U794" s="702">
        <v>1</v>
      </c>
    </row>
    <row r="795" spans="1:21" ht="14.4" customHeight="1" x14ac:dyDescent="0.3">
      <c r="A795" s="695">
        <v>11</v>
      </c>
      <c r="B795" s="696" t="s">
        <v>555</v>
      </c>
      <c r="C795" s="696">
        <v>89301112</v>
      </c>
      <c r="D795" s="697" t="s">
        <v>3032</v>
      </c>
      <c r="E795" s="698" t="s">
        <v>1895</v>
      </c>
      <c r="F795" s="696" t="s">
        <v>1877</v>
      </c>
      <c r="G795" s="696" t="s">
        <v>1940</v>
      </c>
      <c r="H795" s="696" t="s">
        <v>556</v>
      </c>
      <c r="I795" s="696" t="s">
        <v>2784</v>
      </c>
      <c r="J795" s="696" t="s">
        <v>2125</v>
      </c>
      <c r="K795" s="696" t="s">
        <v>2785</v>
      </c>
      <c r="L795" s="699">
        <v>3000</v>
      </c>
      <c r="M795" s="699">
        <v>3000</v>
      </c>
      <c r="N795" s="696">
        <v>1</v>
      </c>
      <c r="O795" s="700">
        <v>1</v>
      </c>
      <c r="P795" s="699"/>
      <c r="Q795" s="701">
        <v>0</v>
      </c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11</v>
      </c>
      <c r="B796" s="696" t="s">
        <v>555</v>
      </c>
      <c r="C796" s="696">
        <v>89301112</v>
      </c>
      <c r="D796" s="697" t="s">
        <v>3032</v>
      </c>
      <c r="E796" s="698" t="s">
        <v>1895</v>
      </c>
      <c r="F796" s="696" t="s">
        <v>1877</v>
      </c>
      <c r="G796" s="696" t="s">
        <v>1940</v>
      </c>
      <c r="H796" s="696" t="s">
        <v>556</v>
      </c>
      <c r="I796" s="696" t="s">
        <v>2124</v>
      </c>
      <c r="J796" s="696" t="s">
        <v>2125</v>
      </c>
      <c r="K796" s="696" t="s">
        <v>2126</v>
      </c>
      <c r="L796" s="699">
        <v>1600</v>
      </c>
      <c r="M796" s="699">
        <v>3200</v>
      </c>
      <c r="N796" s="696">
        <v>2</v>
      </c>
      <c r="O796" s="700">
        <v>2</v>
      </c>
      <c r="P796" s="699">
        <v>3200</v>
      </c>
      <c r="Q796" s="701">
        <v>1</v>
      </c>
      <c r="R796" s="696">
        <v>2</v>
      </c>
      <c r="S796" s="701">
        <v>1</v>
      </c>
      <c r="T796" s="700">
        <v>2</v>
      </c>
      <c r="U796" s="702">
        <v>1</v>
      </c>
    </row>
    <row r="797" spans="1:21" ht="14.4" customHeight="1" x14ac:dyDescent="0.3">
      <c r="A797" s="695">
        <v>11</v>
      </c>
      <c r="B797" s="696" t="s">
        <v>555</v>
      </c>
      <c r="C797" s="696">
        <v>89301112</v>
      </c>
      <c r="D797" s="697" t="s">
        <v>3032</v>
      </c>
      <c r="E797" s="698" t="s">
        <v>1895</v>
      </c>
      <c r="F797" s="696" t="s">
        <v>1877</v>
      </c>
      <c r="G797" s="696" t="s">
        <v>1940</v>
      </c>
      <c r="H797" s="696" t="s">
        <v>556</v>
      </c>
      <c r="I797" s="696" t="s">
        <v>2786</v>
      </c>
      <c r="J797" s="696" t="s">
        <v>2787</v>
      </c>
      <c r="K797" s="696" t="s">
        <v>2311</v>
      </c>
      <c r="L797" s="699">
        <v>100</v>
      </c>
      <c r="M797" s="699">
        <v>100</v>
      </c>
      <c r="N797" s="696">
        <v>1</v>
      </c>
      <c r="O797" s="700">
        <v>1</v>
      </c>
      <c r="P797" s="699">
        <v>100</v>
      </c>
      <c r="Q797" s="701">
        <v>1</v>
      </c>
      <c r="R797" s="696">
        <v>1</v>
      </c>
      <c r="S797" s="701">
        <v>1</v>
      </c>
      <c r="T797" s="700">
        <v>1</v>
      </c>
      <c r="U797" s="702">
        <v>1</v>
      </c>
    </row>
    <row r="798" spans="1:21" ht="14.4" customHeight="1" x14ac:dyDescent="0.3">
      <c r="A798" s="695">
        <v>11</v>
      </c>
      <c r="B798" s="696" t="s">
        <v>555</v>
      </c>
      <c r="C798" s="696">
        <v>89301112</v>
      </c>
      <c r="D798" s="697" t="s">
        <v>3032</v>
      </c>
      <c r="E798" s="698" t="s">
        <v>1895</v>
      </c>
      <c r="F798" s="696" t="s">
        <v>1877</v>
      </c>
      <c r="G798" s="696" t="s">
        <v>1940</v>
      </c>
      <c r="H798" s="696" t="s">
        <v>556</v>
      </c>
      <c r="I798" s="696" t="s">
        <v>2788</v>
      </c>
      <c r="J798" s="696" t="s">
        <v>2789</v>
      </c>
      <c r="K798" s="696" t="s">
        <v>2790</v>
      </c>
      <c r="L798" s="699">
        <v>350</v>
      </c>
      <c r="M798" s="699">
        <v>350</v>
      </c>
      <c r="N798" s="696">
        <v>1</v>
      </c>
      <c r="O798" s="700">
        <v>1</v>
      </c>
      <c r="P798" s="699">
        <v>350</v>
      </c>
      <c r="Q798" s="701">
        <v>1</v>
      </c>
      <c r="R798" s="696">
        <v>1</v>
      </c>
      <c r="S798" s="701">
        <v>1</v>
      </c>
      <c r="T798" s="700">
        <v>1</v>
      </c>
      <c r="U798" s="702">
        <v>1</v>
      </c>
    </row>
    <row r="799" spans="1:21" ht="14.4" customHeight="1" x14ac:dyDescent="0.3">
      <c r="A799" s="695">
        <v>11</v>
      </c>
      <c r="B799" s="696" t="s">
        <v>555</v>
      </c>
      <c r="C799" s="696">
        <v>89301112</v>
      </c>
      <c r="D799" s="697" t="s">
        <v>3032</v>
      </c>
      <c r="E799" s="698" t="s">
        <v>1896</v>
      </c>
      <c r="F799" s="696" t="s">
        <v>1876</v>
      </c>
      <c r="G799" s="696" t="s">
        <v>2061</v>
      </c>
      <c r="H799" s="696" t="s">
        <v>556</v>
      </c>
      <c r="I799" s="696" t="s">
        <v>2062</v>
      </c>
      <c r="J799" s="696" t="s">
        <v>2063</v>
      </c>
      <c r="K799" s="696" t="s">
        <v>2064</v>
      </c>
      <c r="L799" s="699">
        <v>35.409999999999997</v>
      </c>
      <c r="M799" s="699">
        <v>70.819999999999993</v>
      </c>
      <c r="N799" s="696">
        <v>2</v>
      </c>
      <c r="O799" s="700">
        <v>2</v>
      </c>
      <c r="P799" s="699">
        <v>35.409999999999997</v>
      </c>
      <c r="Q799" s="701">
        <v>0.5</v>
      </c>
      <c r="R799" s="696">
        <v>1</v>
      </c>
      <c r="S799" s="701">
        <v>0.5</v>
      </c>
      <c r="T799" s="700">
        <v>1</v>
      </c>
      <c r="U799" s="702">
        <v>0.5</v>
      </c>
    </row>
    <row r="800" spans="1:21" ht="14.4" customHeight="1" x14ac:dyDescent="0.3">
      <c r="A800" s="695">
        <v>11</v>
      </c>
      <c r="B800" s="696" t="s">
        <v>555</v>
      </c>
      <c r="C800" s="696">
        <v>89301112</v>
      </c>
      <c r="D800" s="697" t="s">
        <v>3032</v>
      </c>
      <c r="E800" s="698" t="s">
        <v>1896</v>
      </c>
      <c r="F800" s="696" t="s">
        <v>1876</v>
      </c>
      <c r="G800" s="696" t="s">
        <v>2061</v>
      </c>
      <c r="H800" s="696" t="s">
        <v>556</v>
      </c>
      <c r="I800" s="696" t="s">
        <v>2736</v>
      </c>
      <c r="J800" s="696" t="s">
        <v>2063</v>
      </c>
      <c r="K800" s="696" t="s">
        <v>2066</v>
      </c>
      <c r="L800" s="699">
        <v>106.23</v>
      </c>
      <c r="M800" s="699">
        <v>106.23</v>
      </c>
      <c r="N800" s="696">
        <v>1</v>
      </c>
      <c r="O800" s="700">
        <v>0.5</v>
      </c>
      <c r="P800" s="699"/>
      <c r="Q800" s="701">
        <v>0</v>
      </c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11</v>
      </c>
      <c r="B801" s="696" t="s">
        <v>555</v>
      </c>
      <c r="C801" s="696">
        <v>89301112</v>
      </c>
      <c r="D801" s="697" t="s">
        <v>3032</v>
      </c>
      <c r="E801" s="698" t="s">
        <v>1896</v>
      </c>
      <c r="F801" s="696" t="s">
        <v>1876</v>
      </c>
      <c r="G801" s="696" t="s">
        <v>1906</v>
      </c>
      <c r="H801" s="696" t="s">
        <v>843</v>
      </c>
      <c r="I801" s="696" t="s">
        <v>951</v>
      </c>
      <c r="J801" s="696" t="s">
        <v>1785</v>
      </c>
      <c r="K801" s="696" t="s">
        <v>1786</v>
      </c>
      <c r="L801" s="699">
        <v>333.31</v>
      </c>
      <c r="M801" s="699">
        <v>1666.5500000000002</v>
      </c>
      <c r="N801" s="696">
        <v>5</v>
      </c>
      <c r="O801" s="700">
        <v>1.5</v>
      </c>
      <c r="P801" s="699">
        <v>1666.5500000000002</v>
      </c>
      <c r="Q801" s="701">
        <v>1</v>
      </c>
      <c r="R801" s="696">
        <v>5</v>
      </c>
      <c r="S801" s="701">
        <v>1</v>
      </c>
      <c r="T801" s="700">
        <v>1.5</v>
      </c>
      <c r="U801" s="702">
        <v>1</v>
      </c>
    </row>
    <row r="802" spans="1:21" ht="14.4" customHeight="1" x14ac:dyDescent="0.3">
      <c r="A802" s="695">
        <v>11</v>
      </c>
      <c r="B802" s="696" t="s">
        <v>555</v>
      </c>
      <c r="C802" s="696">
        <v>89301112</v>
      </c>
      <c r="D802" s="697" t="s">
        <v>3032</v>
      </c>
      <c r="E802" s="698" t="s">
        <v>1896</v>
      </c>
      <c r="F802" s="696" t="s">
        <v>1876</v>
      </c>
      <c r="G802" s="696" t="s">
        <v>2230</v>
      </c>
      <c r="H802" s="696" t="s">
        <v>556</v>
      </c>
      <c r="I802" s="696" t="s">
        <v>2231</v>
      </c>
      <c r="J802" s="696" t="s">
        <v>2232</v>
      </c>
      <c r="K802" s="696" t="s">
        <v>2233</v>
      </c>
      <c r="L802" s="699">
        <v>166.97</v>
      </c>
      <c r="M802" s="699">
        <v>2337.58</v>
      </c>
      <c r="N802" s="696">
        <v>14</v>
      </c>
      <c r="O802" s="700">
        <v>4.5</v>
      </c>
      <c r="P802" s="699">
        <v>667.88</v>
      </c>
      <c r="Q802" s="701">
        <v>0.2857142857142857</v>
      </c>
      <c r="R802" s="696">
        <v>4</v>
      </c>
      <c r="S802" s="701">
        <v>0.2857142857142857</v>
      </c>
      <c r="T802" s="700">
        <v>1.5</v>
      </c>
      <c r="U802" s="702">
        <v>0.33333333333333331</v>
      </c>
    </row>
    <row r="803" spans="1:21" ht="14.4" customHeight="1" x14ac:dyDescent="0.3">
      <c r="A803" s="695">
        <v>11</v>
      </c>
      <c r="B803" s="696" t="s">
        <v>555</v>
      </c>
      <c r="C803" s="696">
        <v>89301112</v>
      </c>
      <c r="D803" s="697" t="s">
        <v>3032</v>
      </c>
      <c r="E803" s="698" t="s">
        <v>1896</v>
      </c>
      <c r="F803" s="696" t="s">
        <v>1876</v>
      </c>
      <c r="G803" s="696" t="s">
        <v>2133</v>
      </c>
      <c r="H803" s="696" t="s">
        <v>556</v>
      </c>
      <c r="I803" s="696" t="s">
        <v>2134</v>
      </c>
      <c r="J803" s="696" t="s">
        <v>2135</v>
      </c>
      <c r="K803" s="696" t="s">
        <v>2136</v>
      </c>
      <c r="L803" s="699">
        <v>83.48</v>
      </c>
      <c r="M803" s="699">
        <v>83.48</v>
      </c>
      <c r="N803" s="696">
        <v>1</v>
      </c>
      <c r="O803" s="700">
        <v>0.5</v>
      </c>
      <c r="P803" s="699">
        <v>83.48</v>
      </c>
      <c r="Q803" s="701">
        <v>1</v>
      </c>
      <c r="R803" s="696">
        <v>1</v>
      </c>
      <c r="S803" s="701">
        <v>1</v>
      </c>
      <c r="T803" s="700">
        <v>0.5</v>
      </c>
      <c r="U803" s="702">
        <v>1</v>
      </c>
    </row>
    <row r="804" spans="1:21" ht="14.4" customHeight="1" x14ac:dyDescent="0.3">
      <c r="A804" s="695">
        <v>11</v>
      </c>
      <c r="B804" s="696" t="s">
        <v>555</v>
      </c>
      <c r="C804" s="696">
        <v>89301112</v>
      </c>
      <c r="D804" s="697" t="s">
        <v>3032</v>
      </c>
      <c r="E804" s="698" t="s">
        <v>1896</v>
      </c>
      <c r="F804" s="696" t="s">
        <v>1876</v>
      </c>
      <c r="G804" s="696" t="s">
        <v>2023</v>
      </c>
      <c r="H804" s="696" t="s">
        <v>556</v>
      </c>
      <c r="I804" s="696" t="s">
        <v>776</v>
      </c>
      <c r="J804" s="696" t="s">
        <v>777</v>
      </c>
      <c r="K804" s="696" t="s">
        <v>778</v>
      </c>
      <c r="L804" s="699">
        <v>84.78</v>
      </c>
      <c r="M804" s="699">
        <v>1186.92</v>
      </c>
      <c r="N804" s="696">
        <v>14</v>
      </c>
      <c r="O804" s="700">
        <v>11.5</v>
      </c>
      <c r="P804" s="699">
        <v>423.9</v>
      </c>
      <c r="Q804" s="701">
        <v>0.3571428571428571</v>
      </c>
      <c r="R804" s="696">
        <v>5</v>
      </c>
      <c r="S804" s="701">
        <v>0.35714285714285715</v>
      </c>
      <c r="T804" s="700">
        <v>4</v>
      </c>
      <c r="U804" s="702">
        <v>0.34782608695652173</v>
      </c>
    </row>
    <row r="805" spans="1:21" ht="14.4" customHeight="1" x14ac:dyDescent="0.3">
      <c r="A805" s="695">
        <v>11</v>
      </c>
      <c r="B805" s="696" t="s">
        <v>555</v>
      </c>
      <c r="C805" s="696">
        <v>89301112</v>
      </c>
      <c r="D805" s="697" t="s">
        <v>3032</v>
      </c>
      <c r="E805" s="698" t="s">
        <v>1896</v>
      </c>
      <c r="F805" s="696" t="s">
        <v>1876</v>
      </c>
      <c r="G805" s="696" t="s">
        <v>1967</v>
      </c>
      <c r="H805" s="696" t="s">
        <v>556</v>
      </c>
      <c r="I805" s="696" t="s">
        <v>633</v>
      </c>
      <c r="J805" s="696" t="s">
        <v>634</v>
      </c>
      <c r="K805" s="696" t="s">
        <v>1854</v>
      </c>
      <c r="L805" s="699">
        <v>115.3</v>
      </c>
      <c r="M805" s="699">
        <v>115.3</v>
      </c>
      <c r="N805" s="696">
        <v>1</v>
      </c>
      <c r="O805" s="700">
        <v>1</v>
      </c>
      <c r="P805" s="699"/>
      <c r="Q805" s="701">
        <v>0</v>
      </c>
      <c r="R805" s="696"/>
      <c r="S805" s="701">
        <v>0</v>
      </c>
      <c r="T805" s="700"/>
      <c r="U805" s="702">
        <v>0</v>
      </c>
    </row>
    <row r="806" spans="1:21" ht="14.4" customHeight="1" x14ac:dyDescent="0.3">
      <c r="A806" s="695">
        <v>11</v>
      </c>
      <c r="B806" s="696" t="s">
        <v>555</v>
      </c>
      <c r="C806" s="696">
        <v>89301112</v>
      </c>
      <c r="D806" s="697" t="s">
        <v>3032</v>
      </c>
      <c r="E806" s="698" t="s">
        <v>1896</v>
      </c>
      <c r="F806" s="696" t="s">
        <v>1876</v>
      </c>
      <c r="G806" s="696" t="s">
        <v>1967</v>
      </c>
      <c r="H806" s="696" t="s">
        <v>556</v>
      </c>
      <c r="I806" s="696" t="s">
        <v>2151</v>
      </c>
      <c r="J806" s="696" t="s">
        <v>634</v>
      </c>
      <c r="K806" s="696" t="s">
        <v>1854</v>
      </c>
      <c r="L806" s="699">
        <v>115.3</v>
      </c>
      <c r="M806" s="699">
        <v>115.3</v>
      </c>
      <c r="N806" s="696">
        <v>1</v>
      </c>
      <c r="O806" s="700">
        <v>1</v>
      </c>
      <c r="P806" s="699"/>
      <c r="Q806" s="701">
        <v>0</v>
      </c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11</v>
      </c>
      <c r="B807" s="696" t="s">
        <v>555</v>
      </c>
      <c r="C807" s="696">
        <v>89301112</v>
      </c>
      <c r="D807" s="697" t="s">
        <v>3032</v>
      </c>
      <c r="E807" s="698" t="s">
        <v>1896</v>
      </c>
      <c r="F807" s="696" t="s">
        <v>1876</v>
      </c>
      <c r="G807" s="696" t="s">
        <v>2152</v>
      </c>
      <c r="H807" s="696" t="s">
        <v>556</v>
      </c>
      <c r="I807" s="696" t="s">
        <v>2153</v>
      </c>
      <c r="J807" s="696" t="s">
        <v>2154</v>
      </c>
      <c r="K807" s="696" t="s">
        <v>2155</v>
      </c>
      <c r="L807" s="699">
        <v>1166.48</v>
      </c>
      <c r="M807" s="699">
        <v>2332.96</v>
      </c>
      <c r="N807" s="696">
        <v>2</v>
      </c>
      <c r="O807" s="700">
        <v>1</v>
      </c>
      <c r="P807" s="699">
        <v>2332.96</v>
      </c>
      <c r="Q807" s="701">
        <v>1</v>
      </c>
      <c r="R807" s="696">
        <v>2</v>
      </c>
      <c r="S807" s="701">
        <v>1</v>
      </c>
      <c r="T807" s="700">
        <v>1</v>
      </c>
      <c r="U807" s="702">
        <v>1</v>
      </c>
    </row>
    <row r="808" spans="1:21" ht="14.4" customHeight="1" x14ac:dyDescent="0.3">
      <c r="A808" s="695">
        <v>11</v>
      </c>
      <c r="B808" s="696" t="s">
        <v>555</v>
      </c>
      <c r="C808" s="696">
        <v>89301112</v>
      </c>
      <c r="D808" s="697" t="s">
        <v>3032</v>
      </c>
      <c r="E808" s="698" t="s">
        <v>1896</v>
      </c>
      <c r="F808" s="696" t="s">
        <v>1876</v>
      </c>
      <c r="G808" s="696" t="s">
        <v>2073</v>
      </c>
      <c r="H808" s="696" t="s">
        <v>556</v>
      </c>
      <c r="I808" s="696" t="s">
        <v>2074</v>
      </c>
      <c r="J808" s="696" t="s">
        <v>2075</v>
      </c>
      <c r="K808" s="696" t="s">
        <v>2076</v>
      </c>
      <c r="L808" s="699">
        <v>111.31</v>
      </c>
      <c r="M808" s="699">
        <v>445.24</v>
      </c>
      <c r="N808" s="696">
        <v>4</v>
      </c>
      <c r="O808" s="700">
        <v>1</v>
      </c>
      <c r="P808" s="699"/>
      <c r="Q808" s="701">
        <v>0</v>
      </c>
      <c r="R808" s="696"/>
      <c r="S808" s="701">
        <v>0</v>
      </c>
      <c r="T808" s="700"/>
      <c r="U808" s="702">
        <v>0</v>
      </c>
    </row>
    <row r="809" spans="1:21" ht="14.4" customHeight="1" x14ac:dyDescent="0.3">
      <c r="A809" s="695">
        <v>11</v>
      </c>
      <c r="B809" s="696" t="s">
        <v>555</v>
      </c>
      <c r="C809" s="696">
        <v>89301112</v>
      </c>
      <c r="D809" s="697" t="s">
        <v>3032</v>
      </c>
      <c r="E809" s="698" t="s">
        <v>1896</v>
      </c>
      <c r="F809" s="696" t="s">
        <v>1876</v>
      </c>
      <c r="G809" s="696" t="s">
        <v>2156</v>
      </c>
      <c r="H809" s="696" t="s">
        <v>556</v>
      </c>
      <c r="I809" s="696" t="s">
        <v>1441</v>
      </c>
      <c r="J809" s="696" t="s">
        <v>1442</v>
      </c>
      <c r="K809" s="696" t="s">
        <v>2157</v>
      </c>
      <c r="L809" s="699">
        <v>163.9</v>
      </c>
      <c r="M809" s="699">
        <v>491.70000000000005</v>
      </c>
      <c r="N809" s="696">
        <v>3</v>
      </c>
      <c r="O809" s="700">
        <v>1</v>
      </c>
      <c r="P809" s="699">
        <v>491.70000000000005</v>
      </c>
      <c r="Q809" s="701">
        <v>1</v>
      </c>
      <c r="R809" s="696">
        <v>3</v>
      </c>
      <c r="S809" s="701">
        <v>1</v>
      </c>
      <c r="T809" s="700">
        <v>1</v>
      </c>
      <c r="U809" s="702">
        <v>1</v>
      </c>
    </row>
    <row r="810" spans="1:21" ht="14.4" customHeight="1" x14ac:dyDescent="0.3">
      <c r="A810" s="695">
        <v>11</v>
      </c>
      <c r="B810" s="696" t="s">
        <v>555</v>
      </c>
      <c r="C810" s="696">
        <v>89301112</v>
      </c>
      <c r="D810" s="697" t="s">
        <v>3032</v>
      </c>
      <c r="E810" s="698" t="s">
        <v>1896</v>
      </c>
      <c r="F810" s="696" t="s">
        <v>1876</v>
      </c>
      <c r="G810" s="696" t="s">
        <v>2077</v>
      </c>
      <c r="H810" s="696" t="s">
        <v>556</v>
      </c>
      <c r="I810" s="696" t="s">
        <v>2158</v>
      </c>
      <c r="J810" s="696" t="s">
        <v>2079</v>
      </c>
      <c r="K810" s="696" t="s">
        <v>2159</v>
      </c>
      <c r="L810" s="699">
        <v>166.97</v>
      </c>
      <c r="M810" s="699">
        <v>333.94</v>
      </c>
      <c r="N810" s="696">
        <v>2</v>
      </c>
      <c r="O810" s="700">
        <v>1</v>
      </c>
      <c r="P810" s="699"/>
      <c r="Q810" s="701">
        <v>0</v>
      </c>
      <c r="R810" s="696"/>
      <c r="S810" s="701">
        <v>0</v>
      </c>
      <c r="T810" s="700"/>
      <c r="U810" s="702">
        <v>0</v>
      </c>
    </row>
    <row r="811" spans="1:21" ht="14.4" customHeight="1" x14ac:dyDescent="0.3">
      <c r="A811" s="695">
        <v>11</v>
      </c>
      <c r="B811" s="696" t="s">
        <v>555</v>
      </c>
      <c r="C811" s="696">
        <v>89301112</v>
      </c>
      <c r="D811" s="697" t="s">
        <v>3032</v>
      </c>
      <c r="E811" s="698" t="s">
        <v>1896</v>
      </c>
      <c r="F811" s="696" t="s">
        <v>1876</v>
      </c>
      <c r="G811" s="696" t="s">
        <v>2077</v>
      </c>
      <c r="H811" s="696" t="s">
        <v>556</v>
      </c>
      <c r="I811" s="696" t="s">
        <v>2078</v>
      </c>
      <c r="J811" s="696" t="s">
        <v>2079</v>
      </c>
      <c r="K811" s="696" t="s">
        <v>2080</v>
      </c>
      <c r="L811" s="699">
        <v>0</v>
      </c>
      <c r="M811" s="699">
        <v>0</v>
      </c>
      <c r="N811" s="696">
        <v>1</v>
      </c>
      <c r="O811" s="700">
        <v>1</v>
      </c>
      <c r="P811" s="699"/>
      <c r="Q811" s="701"/>
      <c r="R811" s="696"/>
      <c r="S811" s="701">
        <v>0</v>
      </c>
      <c r="T811" s="700"/>
      <c r="U811" s="702">
        <v>0</v>
      </c>
    </row>
    <row r="812" spans="1:21" ht="14.4" customHeight="1" x14ac:dyDescent="0.3">
      <c r="A812" s="695">
        <v>11</v>
      </c>
      <c r="B812" s="696" t="s">
        <v>555</v>
      </c>
      <c r="C812" s="696">
        <v>89301112</v>
      </c>
      <c r="D812" s="697" t="s">
        <v>3032</v>
      </c>
      <c r="E812" s="698" t="s">
        <v>1896</v>
      </c>
      <c r="F812" s="696" t="s">
        <v>1876</v>
      </c>
      <c r="G812" s="696" t="s">
        <v>2162</v>
      </c>
      <c r="H812" s="696" t="s">
        <v>556</v>
      </c>
      <c r="I812" s="696" t="s">
        <v>2791</v>
      </c>
      <c r="J812" s="696" t="s">
        <v>2568</v>
      </c>
      <c r="K812" s="696" t="s">
        <v>2142</v>
      </c>
      <c r="L812" s="699">
        <v>0</v>
      </c>
      <c r="M812" s="699">
        <v>0</v>
      </c>
      <c r="N812" s="696">
        <v>6</v>
      </c>
      <c r="O812" s="700">
        <v>4.5</v>
      </c>
      <c r="P812" s="699">
        <v>0</v>
      </c>
      <c r="Q812" s="701"/>
      <c r="R812" s="696">
        <v>1</v>
      </c>
      <c r="S812" s="701">
        <v>0.16666666666666666</v>
      </c>
      <c r="T812" s="700">
        <v>0.5</v>
      </c>
      <c r="U812" s="702">
        <v>0.1111111111111111</v>
      </c>
    </row>
    <row r="813" spans="1:21" ht="14.4" customHeight="1" x14ac:dyDescent="0.3">
      <c r="A813" s="695">
        <v>11</v>
      </c>
      <c r="B813" s="696" t="s">
        <v>555</v>
      </c>
      <c r="C813" s="696">
        <v>89301112</v>
      </c>
      <c r="D813" s="697" t="s">
        <v>3032</v>
      </c>
      <c r="E813" s="698" t="s">
        <v>1896</v>
      </c>
      <c r="F813" s="696" t="s">
        <v>1876</v>
      </c>
      <c r="G813" s="696" t="s">
        <v>2162</v>
      </c>
      <c r="H813" s="696" t="s">
        <v>556</v>
      </c>
      <c r="I813" s="696" t="s">
        <v>1534</v>
      </c>
      <c r="J813" s="696" t="s">
        <v>1535</v>
      </c>
      <c r="K813" s="696" t="s">
        <v>2792</v>
      </c>
      <c r="L813" s="699">
        <v>31.84</v>
      </c>
      <c r="M813" s="699">
        <v>31.84</v>
      </c>
      <c r="N813" s="696">
        <v>1</v>
      </c>
      <c r="O813" s="700">
        <v>0.5</v>
      </c>
      <c r="P813" s="699"/>
      <c r="Q813" s="701">
        <v>0</v>
      </c>
      <c r="R813" s="696"/>
      <c r="S813" s="701">
        <v>0</v>
      </c>
      <c r="T813" s="700"/>
      <c r="U813" s="702">
        <v>0</v>
      </c>
    </row>
    <row r="814" spans="1:21" ht="14.4" customHeight="1" x14ac:dyDescent="0.3">
      <c r="A814" s="695">
        <v>11</v>
      </c>
      <c r="B814" s="696" t="s">
        <v>555</v>
      </c>
      <c r="C814" s="696">
        <v>89301112</v>
      </c>
      <c r="D814" s="697" t="s">
        <v>3032</v>
      </c>
      <c r="E814" s="698" t="s">
        <v>1896</v>
      </c>
      <c r="F814" s="696" t="s">
        <v>1876</v>
      </c>
      <c r="G814" s="696" t="s">
        <v>2162</v>
      </c>
      <c r="H814" s="696" t="s">
        <v>556</v>
      </c>
      <c r="I814" s="696" t="s">
        <v>1492</v>
      </c>
      <c r="J814" s="696" t="s">
        <v>1493</v>
      </c>
      <c r="K814" s="696" t="s">
        <v>2163</v>
      </c>
      <c r="L814" s="699">
        <v>63.67</v>
      </c>
      <c r="M814" s="699">
        <v>318.35000000000002</v>
      </c>
      <c r="N814" s="696">
        <v>5</v>
      </c>
      <c r="O814" s="700">
        <v>1.5</v>
      </c>
      <c r="P814" s="699">
        <v>191.01</v>
      </c>
      <c r="Q814" s="701">
        <v>0.6</v>
      </c>
      <c r="R814" s="696">
        <v>3</v>
      </c>
      <c r="S814" s="701">
        <v>0.6</v>
      </c>
      <c r="T814" s="700">
        <v>1</v>
      </c>
      <c r="U814" s="702">
        <v>0.66666666666666663</v>
      </c>
    </row>
    <row r="815" spans="1:21" ht="14.4" customHeight="1" x14ac:dyDescent="0.3">
      <c r="A815" s="695">
        <v>11</v>
      </c>
      <c r="B815" s="696" t="s">
        <v>555</v>
      </c>
      <c r="C815" s="696">
        <v>89301112</v>
      </c>
      <c r="D815" s="697" t="s">
        <v>3032</v>
      </c>
      <c r="E815" s="698" t="s">
        <v>1896</v>
      </c>
      <c r="F815" s="696" t="s">
        <v>1876</v>
      </c>
      <c r="G815" s="696" t="s">
        <v>1915</v>
      </c>
      <c r="H815" s="696" t="s">
        <v>556</v>
      </c>
      <c r="I815" s="696" t="s">
        <v>726</v>
      </c>
      <c r="J815" s="696" t="s">
        <v>727</v>
      </c>
      <c r="K815" s="696" t="s">
        <v>1916</v>
      </c>
      <c r="L815" s="699">
        <v>0</v>
      </c>
      <c r="M815" s="699">
        <v>0</v>
      </c>
      <c r="N815" s="696">
        <v>15</v>
      </c>
      <c r="O815" s="700">
        <v>9.5</v>
      </c>
      <c r="P815" s="699">
        <v>0</v>
      </c>
      <c r="Q815" s="701"/>
      <c r="R815" s="696">
        <v>8</v>
      </c>
      <c r="S815" s="701">
        <v>0.53333333333333333</v>
      </c>
      <c r="T815" s="700">
        <v>5</v>
      </c>
      <c r="U815" s="702">
        <v>0.52631578947368418</v>
      </c>
    </row>
    <row r="816" spans="1:21" ht="14.4" customHeight="1" x14ac:dyDescent="0.3">
      <c r="A816" s="695">
        <v>11</v>
      </c>
      <c r="B816" s="696" t="s">
        <v>555</v>
      </c>
      <c r="C816" s="696">
        <v>89301112</v>
      </c>
      <c r="D816" s="697" t="s">
        <v>3032</v>
      </c>
      <c r="E816" s="698" t="s">
        <v>1896</v>
      </c>
      <c r="F816" s="696" t="s">
        <v>1876</v>
      </c>
      <c r="G816" s="696" t="s">
        <v>1915</v>
      </c>
      <c r="H816" s="696" t="s">
        <v>556</v>
      </c>
      <c r="I816" s="696" t="s">
        <v>1917</v>
      </c>
      <c r="J816" s="696" t="s">
        <v>727</v>
      </c>
      <c r="K816" s="696" t="s">
        <v>1918</v>
      </c>
      <c r="L816" s="699">
        <v>0</v>
      </c>
      <c r="M816" s="699">
        <v>0</v>
      </c>
      <c r="N816" s="696">
        <v>1</v>
      </c>
      <c r="O816" s="700">
        <v>0.5</v>
      </c>
      <c r="P816" s="699"/>
      <c r="Q816" s="701"/>
      <c r="R816" s="696"/>
      <c r="S816" s="701">
        <v>0</v>
      </c>
      <c r="T816" s="700"/>
      <c r="U816" s="702">
        <v>0</v>
      </c>
    </row>
    <row r="817" spans="1:21" ht="14.4" customHeight="1" x14ac:dyDescent="0.3">
      <c r="A817" s="695">
        <v>11</v>
      </c>
      <c r="B817" s="696" t="s">
        <v>555</v>
      </c>
      <c r="C817" s="696">
        <v>89301112</v>
      </c>
      <c r="D817" s="697" t="s">
        <v>3032</v>
      </c>
      <c r="E817" s="698" t="s">
        <v>1896</v>
      </c>
      <c r="F817" s="696" t="s">
        <v>1876</v>
      </c>
      <c r="G817" s="696" t="s">
        <v>1919</v>
      </c>
      <c r="H817" s="696" t="s">
        <v>843</v>
      </c>
      <c r="I817" s="696" t="s">
        <v>978</v>
      </c>
      <c r="J817" s="696" t="s">
        <v>979</v>
      </c>
      <c r="K817" s="696" t="s">
        <v>980</v>
      </c>
      <c r="L817" s="699">
        <v>154.01</v>
      </c>
      <c r="M817" s="699">
        <v>154.01</v>
      </c>
      <c r="N817" s="696">
        <v>1</v>
      </c>
      <c r="O817" s="700">
        <v>1</v>
      </c>
      <c r="P817" s="699">
        <v>154.01</v>
      </c>
      <c r="Q817" s="701">
        <v>1</v>
      </c>
      <c r="R817" s="696">
        <v>1</v>
      </c>
      <c r="S817" s="701">
        <v>1</v>
      </c>
      <c r="T817" s="700">
        <v>1</v>
      </c>
      <c r="U817" s="702">
        <v>1</v>
      </c>
    </row>
    <row r="818" spans="1:21" ht="14.4" customHeight="1" x14ac:dyDescent="0.3">
      <c r="A818" s="695">
        <v>11</v>
      </c>
      <c r="B818" s="696" t="s">
        <v>555</v>
      </c>
      <c r="C818" s="696">
        <v>89301112</v>
      </c>
      <c r="D818" s="697" t="s">
        <v>3032</v>
      </c>
      <c r="E818" s="698" t="s">
        <v>1896</v>
      </c>
      <c r="F818" s="696" t="s">
        <v>1876</v>
      </c>
      <c r="G818" s="696" t="s">
        <v>2030</v>
      </c>
      <c r="H818" s="696" t="s">
        <v>556</v>
      </c>
      <c r="I818" s="696" t="s">
        <v>2793</v>
      </c>
      <c r="J818" s="696" t="s">
        <v>2032</v>
      </c>
      <c r="K818" s="696" t="s">
        <v>2794</v>
      </c>
      <c r="L818" s="699">
        <v>0</v>
      </c>
      <c r="M818" s="699">
        <v>0</v>
      </c>
      <c r="N818" s="696">
        <v>2</v>
      </c>
      <c r="O818" s="700">
        <v>1.5</v>
      </c>
      <c r="P818" s="699">
        <v>0</v>
      </c>
      <c r="Q818" s="701"/>
      <c r="R818" s="696">
        <v>1</v>
      </c>
      <c r="S818" s="701">
        <v>0.5</v>
      </c>
      <c r="T818" s="700">
        <v>0.5</v>
      </c>
      <c r="U818" s="702">
        <v>0.33333333333333331</v>
      </c>
    </row>
    <row r="819" spans="1:21" ht="14.4" customHeight="1" x14ac:dyDescent="0.3">
      <c r="A819" s="695">
        <v>11</v>
      </c>
      <c r="B819" s="696" t="s">
        <v>555</v>
      </c>
      <c r="C819" s="696">
        <v>89301112</v>
      </c>
      <c r="D819" s="697" t="s">
        <v>3032</v>
      </c>
      <c r="E819" s="698" t="s">
        <v>1896</v>
      </c>
      <c r="F819" s="696" t="s">
        <v>1876</v>
      </c>
      <c r="G819" s="696" t="s">
        <v>2030</v>
      </c>
      <c r="H819" s="696" t="s">
        <v>556</v>
      </c>
      <c r="I819" s="696" t="s">
        <v>2795</v>
      </c>
      <c r="J819" s="696" t="s">
        <v>2796</v>
      </c>
      <c r="K819" s="696" t="s">
        <v>2797</v>
      </c>
      <c r="L819" s="699">
        <v>0</v>
      </c>
      <c r="M819" s="699">
        <v>0</v>
      </c>
      <c r="N819" s="696">
        <v>4</v>
      </c>
      <c r="O819" s="700">
        <v>2.5</v>
      </c>
      <c r="P819" s="699">
        <v>0</v>
      </c>
      <c r="Q819" s="701"/>
      <c r="R819" s="696">
        <v>1</v>
      </c>
      <c r="S819" s="701">
        <v>0.25</v>
      </c>
      <c r="T819" s="700">
        <v>0.5</v>
      </c>
      <c r="U819" s="702">
        <v>0.2</v>
      </c>
    </row>
    <row r="820" spans="1:21" ht="14.4" customHeight="1" x14ac:dyDescent="0.3">
      <c r="A820" s="695">
        <v>11</v>
      </c>
      <c r="B820" s="696" t="s">
        <v>555</v>
      </c>
      <c r="C820" s="696">
        <v>89301112</v>
      </c>
      <c r="D820" s="697" t="s">
        <v>3032</v>
      </c>
      <c r="E820" s="698" t="s">
        <v>1896</v>
      </c>
      <c r="F820" s="696" t="s">
        <v>1876</v>
      </c>
      <c r="G820" s="696" t="s">
        <v>2176</v>
      </c>
      <c r="H820" s="696" t="s">
        <v>843</v>
      </c>
      <c r="I820" s="696" t="s">
        <v>2569</v>
      </c>
      <c r="J820" s="696" t="s">
        <v>1160</v>
      </c>
      <c r="K820" s="696" t="s">
        <v>2570</v>
      </c>
      <c r="L820" s="699">
        <v>386.51</v>
      </c>
      <c r="M820" s="699">
        <v>1546.04</v>
      </c>
      <c r="N820" s="696">
        <v>4</v>
      </c>
      <c r="O820" s="700">
        <v>3.5</v>
      </c>
      <c r="P820" s="699">
        <v>773.02</v>
      </c>
      <c r="Q820" s="701">
        <v>0.5</v>
      </c>
      <c r="R820" s="696">
        <v>2</v>
      </c>
      <c r="S820" s="701">
        <v>0.5</v>
      </c>
      <c r="T820" s="700">
        <v>1.5</v>
      </c>
      <c r="U820" s="702">
        <v>0.42857142857142855</v>
      </c>
    </row>
    <row r="821" spans="1:21" ht="14.4" customHeight="1" x14ac:dyDescent="0.3">
      <c r="A821" s="695">
        <v>11</v>
      </c>
      <c r="B821" s="696" t="s">
        <v>555</v>
      </c>
      <c r="C821" s="696">
        <v>89301112</v>
      </c>
      <c r="D821" s="697" t="s">
        <v>3032</v>
      </c>
      <c r="E821" s="698" t="s">
        <v>1896</v>
      </c>
      <c r="F821" s="696" t="s">
        <v>1876</v>
      </c>
      <c r="G821" s="696" t="s">
        <v>1920</v>
      </c>
      <c r="H821" s="696" t="s">
        <v>843</v>
      </c>
      <c r="I821" s="696" t="s">
        <v>919</v>
      </c>
      <c r="J821" s="696" t="s">
        <v>852</v>
      </c>
      <c r="K821" s="696" t="s">
        <v>920</v>
      </c>
      <c r="L821" s="699">
        <v>625.29</v>
      </c>
      <c r="M821" s="699">
        <v>6878.19</v>
      </c>
      <c r="N821" s="696">
        <v>11</v>
      </c>
      <c r="O821" s="700">
        <v>6.5</v>
      </c>
      <c r="P821" s="699">
        <v>1250.58</v>
      </c>
      <c r="Q821" s="701">
        <v>0.18181818181818182</v>
      </c>
      <c r="R821" s="696">
        <v>2</v>
      </c>
      <c r="S821" s="701">
        <v>0.18181818181818182</v>
      </c>
      <c r="T821" s="700">
        <v>2</v>
      </c>
      <c r="U821" s="702">
        <v>0.30769230769230771</v>
      </c>
    </row>
    <row r="822" spans="1:21" ht="14.4" customHeight="1" x14ac:dyDescent="0.3">
      <c r="A822" s="695">
        <v>11</v>
      </c>
      <c r="B822" s="696" t="s">
        <v>555</v>
      </c>
      <c r="C822" s="696">
        <v>89301112</v>
      </c>
      <c r="D822" s="697" t="s">
        <v>3032</v>
      </c>
      <c r="E822" s="698" t="s">
        <v>1896</v>
      </c>
      <c r="F822" s="696" t="s">
        <v>1876</v>
      </c>
      <c r="G822" s="696" t="s">
        <v>1920</v>
      </c>
      <c r="H822" s="696" t="s">
        <v>843</v>
      </c>
      <c r="I822" s="696" t="s">
        <v>851</v>
      </c>
      <c r="J822" s="696" t="s">
        <v>852</v>
      </c>
      <c r="K822" s="696" t="s">
        <v>853</v>
      </c>
      <c r="L822" s="699">
        <v>937.93</v>
      </c>
      <c r="M822" s="699">
        <v>20634.460000000003</v>
      </c>
      <c r="N822" s="696">
        <v>22</v>
      </c>
      <c r="O822" s="700">
        <v>13.5</v>
      </c>
      <c r="P822" s="699">
        <v>17820.670000000002</v>
      </c>
      <c r="Q822" s="701">
        <v>0.86363636363636365</v>
      </c>
      <c r="R822" s="696">
        <v>19</v>
      </c>
      <c r="S822" s="701">
        <v>0.86363636363636365</v>
      </c>
      <c r="T822" s="700">
        <v>10.5</v>
      </c>
      <c r="U822" s="702">
        <v>0.77777777777777779</v>
      </c>
    </row>
    <row r="823" spans="1:21" ht="14.4" customHeight="1" x14ac:dyDescent="0.3">
      <c r="A823" s="695">
        <v>11</v>
      </c>
      <c r="B823" s="696" t="s">
        <v>555</v>
      </c>
      <c r="C823" s="696">
        <v>89301112</v>
      </c>
      <c r="D823" s="697" t="s">
        <v>3032</v>
      </c>
      <c r="E823" s="698" t="s">
        <v>1896</v>
      </c>
      <c r="F823" s="696" t="s">
        <v>1876</v>
      </c>
      <c r="G823" s="696" t="s">
        <v>1921</v>
      </c>
      <c r="H823" s="696" t="s">
        <v>843</v>
      </c>
      <c r="I823" s="696" t="s">
        <v>845</v>
      </c>
      <c r="J823" s="696" t="s">
        <v>586</v>
      </c>
      <c r="K823" s="696" t="s">
        <v>587</v>
      </c>
      <c r="L823" s="699">
        <v>96.63</v>
      </c>
      <c r="M823" s="699">
        <v>8986.5900000000074</v>
      </c>
      <c r="N823" s="696">
        <v>93</v>
      </c>
      <c r="O823" s="700">
        <v>82</v>
      </c>
      <c r="P823" s="699">
        <v>4541.6100000000033</v>
      </c>
      <c r="Q823" s="701">
        <v>0.5053763440860215</v>
      </c>
      <c r="R823" s="696">
        <v>47</v>
      </c>
      <c r="S823" s="701">
        <v>0.5053763440860215</v>
      </c>
      <c r="T823" s="700">
        <v>40</v>
      </c>
      <c r="U823" s="702">
        <v>0.48780487804878048</v>
      </c>
    </row>
    <row r="824" spans="1:21" ht="14.4" customHeight="1" x14ac:dyDescent="0.3">
      <c r="A824" s="695">
        <v>11</v>
      </c>
      <c r="B824" s="696" t="s">
        <v>555</v>
      </c>
      <c r="C824" s="696">
        <v>89301112</v>
      </c>
      <c r="D824" s="697" t="s">
        <v>3032</v>
      </c>
      <c r="E824" s="698" t="s">
        <v>1896</v>
      </c>
      <c r="F824" s="696" t="s">
        <v>1876</v>
      </c>
      <c r="G824" s="696" t="s">
        <v>1921</v>
      </c>
      <c r="H824" s="696" t="s">
        <v>843</v>
      </c>
      <c r="I824" s="696" t="s">
        <v>2179</v>
      </c>
      <c r="J824" s="696" t="s">
        <v>586</v>
      </c>
      <c r="K824" s="696" t="s">
        <v>2180</v>
      </c>
      <c r="L824" s="699">
        <v>193.26</v>
      </c>
      <c r="M824" s="699">
        <v>1352.82</v>
      </c>
      <c r="N824" s="696">
        <v>7</v>
      </c>
      <c r="O824" s="700">
        <v>5.5</v>
      </c>
      <c r="P824" s="699">
        <v>386.52</v>
      </c>
      <c r="Q824" s="701">
        <v>0.2857142857142857</v>
      </c>
      <c r="R824" s="696">
        <v>2</v>
      </c>
      <c r="S824" s="701">
        <v>0.2857142857142857</v>
      </c>
      <c r="T824" s="700">
        <v>2</v>
      </c>
      <c r="U824" s="702">
        <v>0.36363636363636365</v>
      </c>
    </row>
    <row r="825" spans="1:21" ht="14.4" customHeight="1" x14ac:dyDescent="0.3">
      <c r="A825" s="695">
        <v>11</v>
      </c>
      <c r="B825" s="696" t="s">
        <v>555</v>
      </c>
      <c r="C825" s="696">
        <v>89301112</v>
      </c>
      <c r="D825" s="697" t="s">
        <v>3032</v>
      </c>
      <c r="E825" s="698" t="s">
        <v>1896</v>
      </c>
      <c r="F825" s="696" t="s">
        <v>1876</v>
      </c>
      <c r="G825" s="696" t="s">
        <v>1921</v>
      </c>
      <c r="H825" s="696" t="s">
        <v>556</v>
      </c>
      <c r="I825" s="696" t="s">
        <v>1968</v>
      </c>
      <c r="J825" s="696" t="s">
        <v>586</v>
      </c>
      <c r="K825" s="696" t="s">
        <v>1969</v>
      </c>
      <c r="L825" s="699">
        <v>96.63</v>
      </c>
      <c r="M825" s="699">
        <v>193.26</v>
      </c>
      <c r="N825" s="696">
        <v>2</v>
      </c>
      <c r="O825" s="700">
        <v>1</v>
      </c>
      <c r="P825" s="699">
        <v>96.63</v>
      </c>
      <c r="Q825" s="701">
        <v>0.5</v>
      </c>
      <c r="R825" s="696">
        <v>1</v>
      </c>
      <c r="S825" s="701">
        <v>0.5</v>
      </c>
      <c r="T825" s="700">
        <v>0.5</v>
      </c>
      <c r="U825" s="702">
        <v>0.5</v>
      </c>
    </row>
    <row r="826" spans="1:21" ht="14.4" customHeight="1" x14ac:dyDescent="0.3">
      <c r="A826" s="695">
        <v>11</v>
      </c>
      <c r="B826" s="696" t="s">
        <v>555</v>
      </c>
      <c r="C826" s="696">
        <v>89301112</v>
      </c>
      <c r="D826" s="697" t="s">
        <v>3032</v>
      </c>
      <c r="E826" s="698" t="s">
        <v>1896</v>
      </c>
      <c r="F826" s="696" t="s">
        <v>1876</v>
      </c>
      <c r="G826" s="696" t="s">
        <v>1926</v>
      </c>
      <c r="H826" s="696" t="s">
        <v>556</v>
      </c>
      <c r="I826" s="696" t="s">
        <v>1927</v>
      </c>
      <c r="J826" s="696" t="s">
        <v>1928</v>
      </c>
      <c r="K826" s="696" t="s">
        <v>1929</v>
      </c>
      <c r="L826" s="699">
        <v>0</v>
      </c>
      <c r="M826" s="699">
        <v>0</v>
      </c>
      <c r="N826" s="696">
        <v>1</v>
      </c>
      <c r="O826" s="700">
        <v>0.5</v>
      </c>
      <c r="P826" s="699"/>
      <c r="Q826" s="701"/>
      <c r="R826" s="696"/>
      <c r="S826" s="701">
        <v>0</v>
      </c>
      <c r="T826" s="700"/>
      <c r="U826" s="702">
        <v>0</v>
      </c>
    </row>
    <row r="827" spans="1:21" ht="14.4" customHeight="1" x14ac:dyDescent="0.3">
      <c r="A827" s="695">
        <v>11</v>
      </c>
      <c r="B827" s="696" t="s">
        <v>555</v>
      </c>
      <c r="C827" s="696">
        <v>89301112</v>
      </c>
      <c r="D827" s="697" t="s">
        <v>3032</v>
      </c>
      <c r="E827" s="698" t="s">
        <v>1896</v>
      </c>
      <c r="F827" s="696" t="s">
        <v>1876</v>
      </c>
      <c r="G827" s="696" t="s">
        <v>1930</v>
      </c>
      <c r="H827" s="696" t="s">
        <v>556</v>
      </c>
      <c r="I827" s="696" t="s">
        <v>660</v>
      </c>
      <c r="J827" s="696" t="s">
        <v>1931</v>
      </c>
      <c r="K827" s="696" t="s">
        <v>1932</v>
      </c>
      <c r="L827" s="699">
        <v>0</v>
      </c>
      <c r="M827" s="699">
        <v>0</v>
      </c>
      <c r="N827" s="696">
        <v>11</v>
      </c>
      <c r="O827" s="700">
        <v>5.5</v>
      </c>
      <c r="P827" s="699">
        <v>0</v>
      </c>
      <c r="Q827" s="701"/>
      <c r="R827" s="696">
        <v>9</v>
      </c>
      <c r="S827" s="701">
        <v>0.81818181818181823</v>
      </c>
      <c r="T827" s="700">
        <v>4</v>
      </c>
      <c r="U827" s="702">
        <v>0.72727272727272729</v>
      </c>
    </row>
    <row r="828" spans="1:21" ht="14.4" customHeight="1" x14ac:dyDescent="0.3">
      <c r="A828" s="695">
        <v>11</v>
      </c>
      <c r="B828" s="696" t="s">
        <v>555</v>
      </c>
      <c r="C828" s="696">
        <v>89301112</v>
      </c>
      <c r="D828" s="697" t="s">
        <v>3032</v>
      </c>
      <c r="E828" s="698" t="s">
        <v>1896</v>
      </c>
      <c r="F828" s="696" t="s">
        <v>1876</v>
      </c>
      <c r="G828" s="696" t="s">
        <v>2040</v>
      </c>
      <c r="H828" s="696" t="s">
        <v>556</v>
      </c>
      <c r="I828" s="696" t="s">
        <v>2041</v>
      </c>
      <c r="J828" s="696" t="s">
        <v>2042</v>
      </c>
      <c r="K828" s="696" t="s">
        <v>753</v>
      </c>
      <c r="L828" s="699">
        <v>154.33000000000001</v>
      </c>
      <c r="M828" s="699">
        <v>462.99</v>
      </c>
      <c r="N828" s="696">
        <v>3</v>
      </c>
      <c r="O828" s="700">
        <v>2</v>
      </c>
      <c r="P828" s="699">
        <v>154.33000000000001</v>
      </c>
      <c r="Q828" s="701">
        <v>0.33333333333333337</v>
      </c>
      <c r="R828" s="696">
        <v>1</v>
      </c>
      <c r="S828" s="701">
        <v>0.33333333333333331</v>
      </c>
      <c r="T828" s="700">
        <v>0.5</v>
      </c>
      <c r="U828" s="702">
        <v>0.25</v>
      </c>
    </row>
    <row r="829" spans="1:21" ht="14.4" customHeight="1" x14ac:dyDescent="0.3">
      <c r="A829" s="695">
        <v>11</v>
      </c>
      <c r="B829" s="696" t="s">
        <v>555</v>
      </c>
      <c r="C829" s="696">
        <v>89301112</v>
      </c>
      <c r="D829" s="697" t="s">
        <v>3032</v>
      </c>
      <c r="E829" s="698" t="s">
        <v>1896</v>
      </c>
      <c r="F829" s="696" t="s">
        <v>1876</v>
      </c>
      <c r="G829" s="696" t="s">
        <v>2040</v>
      </c>
      <c r="H829" s="696" t="s">
        <v>556</v>
      </c>
      <c r="I829" s="696" t="s">
        <v>2798</v>
      </c>
      <c r="J829" s="696" t="s">
        <v>2799</v>
      </c>
      <c r="K829" s="696" t="s">
        <v>2800</v>
      </c>
      <c r="L829" s="699">
        <v>0</v>
      </c>
      <c r="M829" s="699">
        <v>0</v>
      </c>
      <c r="N829" s="696">
        <v>1</v>
      </c>
      <c r="O829" s="700">
        <v>1</v>
      </c>
      <c r="P829" s="699">
        <v>0</v>
      </c>
      <c r="Q829" s="701"/>
      <c r="R829" s="696">
        <v>1</v>
      </c>
      <c r="S829" s="701">
        <v>1</v>
      </c>
      <c r="T829" s="700">
        <v>1</v>
      </c>
      <c r="U829" s="702">
        <v>1</v>
      </c>
    </row>
    <row r="830" spans="1:21" ht="14.4" customHeight="1" x14ac:dyDescent="0.3">
      <c r="A830" s="695">
        <v>11</v>
      </c>
      <c r="B830" s="696" t="s">
        <v>555</v>
      </c>
      <c r="C830" s="696">
        <v>89301112</v>
      </c>
      <c r="D830" s="697" t="s">
        <v>3032</v>
      </c>
      <c r="E830" s="698" t="s">
        <v>1896</v>
      </c>
      <c r="F830" s="696" t="s">
        <v>1877</v>
      </c>
      <c r="G830" s="696" t="s">
        <v>2092</v>
      </c>
      <c r="H830" s="696" t="s">
        <v>556</v>
      </c>
      <c r="I830" s="696" t="s">
        <v>2093</v>
      </c>
      <c r="J830" s="696" t="s">
        <v>2094</v>
      </c>
      <c r="K830" s="696" t="s">
        <v>2095</v>
      </c>
      <c r="L830" s="699">
        <v>0</v>
      </c>
      <c r="M830" s="699">
        <v>0</v>
      </c>
      <c r="N830" s="696">
        <v>8</v>
      </c>
      <c r="O830" s="700">
        <v>8</v>
      </c>
      <c r="P830" s="699"/>
      <c r="Q830" s="701"/>
      <c r="R830" s="696"/>
      <c r="S830" s="701">
        <v>0</v>
      </c>
      <c r="T830" s="700"/>
      <c r="U830" s="702">
        <v>0</v>
      </c>
    </row>
    <row r="831" spans="1:21" ht="14.4" customHeight="1" x14ac:dyDescent="0.3">
      <c r="A831" s="695">
        <v>11</v>
      </c>
      <c r="B831" s="696" t="s">
        <v>555</v>
      </c>
      <c r="C831" s="696">
        <v>89301112</v>
      </c>
      <c r="D831" s="697" t="s">
        <v>3032</v>
      </c>
      <c r="E831" s="698" t="s">
        <v>1896</v>
      </c>
      <c r="F831" s="696" t="s">
        <v>1877</v>
      </c>
      <c r="G831" s="696" t="s">
        <v>2096</v>
      </c>
      <c r="H831" s="696" t="s">
        <v>556</v>
      </c>
      <c r="I831" s="696" t="s">
        <v>2100</v>
      </c>
      <c r="J831" s="696" t="s">
        <v>2101</v>
      </c>
      <c r="K831" s="696" t="s">
        <v>2102</v>
      </c>
      <c r="L831" s="699">
        <v>35.75</v>
      </c>
      <c r="M831" s="699">
        <v>500.5</v>
      </c>
      <c r="N831" s="696">
        <v>14</v>
      </c>
      <c r="O831" s="700">
        <v>11</v>
      </c>
      <c r="P831" s="699">
        <v>500.5</v>
      </c>
      <c r="Q831" s="701">
        <v>1</v>
      </c>
      <c r="R831" s="696">
        <v>14</v>
      </c>
      <c r="S831" s="701">
        <v>1</v>
      </c>
      <c r="T831" s="700">
        <v>11</v>
      </c>
      <c r="U831" s="702">
        <v>1</v>
      </c>
    </row>
    <row r="832" spans="1:21" ht="14.4" customHeight="1" x14ac:dyDescent="0.3">
      <c r="A832" s="695">
        <v>11</v>
      </c>
      <c r="B832" s="696" t="s">
        <v>555</v>
      </c>
      <c r="C832" s="696">
        <v>89301112</v>
      </c>
      <c r="D832" s="697" t="s">
        <v>3032</v>
      </c>
      <c r="E832" s="698" t="s">
        <v>1896</v>
      </c>
      <c r="F832" s="696" t="s">
        <v>1877</v>
      </c>
      <c r="G832" s="696" t="s">
        <v>1933</v>
      </c>
      <c r="H832" s="696" t="s">
        <v>556</v>
      </c>
      <c r="I832" s="696" t="s">
        <v>1937</v>
      </c>
      <c r="J832" s="696" t="s">
        <v>1938</v>
      </c>
      <c r="K832" s="696" t="s">
        <v>1939</v>
      </c>
      <c r="L832" s="699">
        <v>278.75</v>
      </c>
      <c r="M832" s="699">
        <v>10035</v>
      </c>
      <c r="N832" s="696">
        <v>36</v>
      </c>
      <c r="O832" s="700">
        <v>18</v>
      </c>
      <c r="P832" s="699">
        <v>10035</v>
      </c>
      <c r="Q832" s="701">
        <v>1</v>
      </c>
      <c r="R832" s="696">
        <v>36</v>
      </c>
      <c r="S832" s="701">
        <v>1</v>
      </c>
      <c r="T832" s="700">
        <v>18</v>
      </c>
      <c r="U832" s="702">
        <v>1</v>
      </c>
    </row>
    <row r="833" spans="1:21" ht="14.4" customHeight="1" x14ac:dyDescent="0.3">
      <c r="A833" s="695">
        <v>11</v>
      </c>
      <c r="B833" s="696" t="s">
        <v>555</v>
      </c>
      <c r="C833" s="696">
        <v>89301112</v>
      </c>
      <c r="D833" s="697" t="s">
        <v>3032</v>
      </c>
      <c r="E833" s="698" t="s">
        <v>1896</v>
      </c>
      <c r="F833" s="696" t="s">
        <v>1877</v>
      </c>
      <c r="G833" s="696" t="s">
        <v>2103</v>
      </c>
      <c r="H833" s="696" t="s">
        <v>556</v>
      </c>
      <c r="I833" s="696" t="s">
        <v>2801</v>
      </c>
      <c r="J833" s="696" t="s">
        <v>2692</v>
      </c>
      <c r="K833" s="696" t="s">
        <v>2802</v>
      </c>
      <c r="L833" s="699">
        <v>995.67</v>
      </c>
      <c r="M833" s="699">
        <v>995.67</v>
      </c>
      <c r="N833" s="696">
        <v>1</v>
      </c>
      <c r="O833" s="700">
        <v>1</v>
      </c>
      <c r="P833" s="699">
        <v>995.67</v>
      </c>
      <c r="Q833" s="701">
        <v>1</v>
      </c>
      <c r="R833" s="696">
        <v>1</v>
      </c>
      <c r="S833" s="701">
        <v>1</v>
      </c>
      <c r="T833" s="700">
        <v>1</v>
      </c>
      <c r="U833" s="702">
        <v>1</v>
      </c>
    </row>
    <row r="834" spans="1:21" ht="14.4" customHeight="1" x14ac:dyDescent="0.3">
      <c r="A834" s="695">
        <v>11</v>
      </c>
      <c r="B834" s="696" t="s">
        <v>555</v>
      </c>
      <c r="C834" s="696">
        <v>89301112</v>
      </c>
      <c r="D834" s="697" t="s">
        <v>3032</v>
      </c>
      <c r="E834" s="698" t="s">
        <v>1896</v>
      </c>
      <c r="F834" s="696" t="s">
        <v>1877</v>
      </c>
      <c r="G834" s="696" t="s">
        <v>2103</v>
      </c>
      <c r="H834" s="696" t="s">
        <v>556</v>
      </c>
      <c r="I834" s="696" t="s">
        <v>2104</v>
      </c>
      <c r="J834" s="696" t="s">
        <v>2105</v>
      </c>
      <c r="K834" s="696" t="s">
        <v>2106</v>
      </c>
      <c r="L834" s="699">
        <v>1659.44</v>
      </c>
      <c r="M834" s="699">
        <v>9956.6400000000012</v>
      </c>
      <c r="N834" s="696">
        <v>6</v>
      </c>
      <c r="O834" s="700">
        <v>6</v>
      </c>
      <c r="P834" s="699">
        <v>8297.2000000000007</v>
      </c>
      <c r="Q834" s="701">
        <v>0.83333333333333326</v>
      </c>
      <c r="R834" s="696">
        <v>5</v>
      </c>
      <c r="S834" s="701">
        <v>0.83333333333333337</v>
      </c>
      <c r="T834" s="700">
        <v>5</v>
      </c>
      <c r="U834" s="702">
        <v>0.83333333333333337</v>
      </c>
    </row>
    <row r="835" spans="1:21" ht="14.4" customHeight="1" x14ac:dyDescent="0.3">
      <c r="A835" s="695">
        <v>11</v>
      </c>
      <c r="B835" s="696" t="s">
        <v>555</v>
      </c>
      <c r="C835" s="696">
        <v>89301112</v>
      </c>
      <c r="D835" s="697" t="s">
        <v>3032</v>
      </c>
      <c r="E835" s="698" t="s">
        <v>1896</v>
      </c>
      <c r="F835" s="696" t="s">
        <v>1877</v>
      </c>
      <c r="G835" s="696" t="s">
        <v>2103</v>
      </c>
      <c r="H835" s="696" t="s">
        <v>556</v>
      </c>
      <c r="I835" s="696" t="s">
        <v>2107</v>
      </c>
      <c r="J835" s="696" t="s">
        <v>2108</v>
      </c>
      <c r="K835" s="696" t="s">
        <v>2109</v>
      </c>
      <c r="L835" s="699">
        <v>553.15</v>
      </c>
      <c r="M835" s="699">
        <v>1659.4499999999998</v>
      </c>
      <c r="N835" s="696">
        <v>3</v>
      </c>
      <c r="O835" s="700">
        <v>1</v>
      </c>
      <c r="P835" s="699">
        <v>1659.4499999999998</v>
      </c>
      <c r="Q835" s="701">
        <v>1</v>
      </c>
      <c r="R835" s="696">
        <v>3</v>
      </c>
      <c r="S835" s="701">
        <v>1</v>
      </c>
      <c r="T835" s="700">
        <v>1</v>
      </c>
      <c r="U835" s="702">
        <v>1</v>
      </c>
    </row>
    <row r="836" spans="1:21" ht="14.4" customHeight="1" x14ac:dyDescent="0.3">
      <c r="A836" s="695">
        <v>11</v>
      </c>
      <c r="B836" s="696" t="s">
        <v>555</v>
      </c>
      <c r="C836" s="696">
        <v>89301112</v>
      </c>
      <c r="D836" s="697" t="s">
        <v>3032</v>
      </c>
      <c r="E836" s="698" t="s">
        <v>1896</v>
      </c>
      <c r="F836" s="696" t="s">
        <v>1877</v>
      </c>
      <c r="G836" s="696" t="s">
        <v>1940</v>
      </c>
      <c r="H836" s="696" t="s">
        <v>556</v>
      </c>
      <c r="I836" s="696" t="s">
        <v>1194</v>
      </c>
      <c r="J836" s="696" t="s">
        <v>2034</v>
      </c>
      <c r="K836" s="696" t="s">
        <v>2035</v>
      </c>
      <c r="L836" s="699">
        <v>748.12</v>
      </c>
      <c r="M836" s="699">
        <v>748.12</v>
      </c>
      <c r="N836" s="696">
        <v>1</v>
      </c>
      <c r="O836" s="700">
        <v>1</v>
      </c>
      <c r="P836" s="699">
        <v>748.12</v>
      </c>
      <c r="Q836" s="701">
        <v>1</v>
      </c>
      <c r="R836" s="696">
        <v>1</v>
      </c>
      <c r="S836" s="701">
        <v>1</v>
      </c>
      <c r="T836" s="700">
        <v>1</v>
      </c>
      <c r="U836" s="702">
        <v>1</v>
      </c>
    </row>
    <row r="837" spans="1:21" ht="14.4" customHeight="1" x14ac:dyDescent="0.3">
      <c r="A837" s="695">
        <v>11</v>
      </c>
      <c r="B837" s="696" t="s">
        <v>555</v>
      </c>
      <c r="C837" s="696">
        <v>89301112</v>
      </c>
      <c r="D837" s="697" t="s">
        <v>3032</v>
      </c>
      <c r="E837" s="698" t="s">
        <v>1896</v>
      </c>
      <c r="F837" s="696" t="s">
        <v>1877</v>
      </c>
      <c r="G837" s="696" t="s">
        <v>1940</v>
      </c>
      <c r="H837" s="696" t="s">
        <v>556</v>
      </c>
      <c r="I837" s="696" t="s">
        <v>2803</v>
      </c>
      <c r="J837" s="696" t="s">
        <v>2804</v>
      </c>
      <c r="K837" s="696" t="s">
        <v>2805</v>
      </c>
      <c r="L837" s="699">
        <v>1600</v>
      </c>
      <c r="M837" s="699">
        <v>1600</v>
      </c>
      <c r="N837" s="696">
        <v>1</v>
      </c>
      <c r="O837" s="700">
        <v>1</v>
      </c>
      <c r="P837" s="699">
        <v>1600</v>
      </c>
      <c r="Q837" s="701">
        <v>1</v>
      </c>
      <c r="R837" s="696">
        <v>1</v>
      </c>
      <c r="S837" s="701">
        <v>1</v>
      </c>
      <c r="T837" s="700">
        <v>1</v>
      </c>
      <c r="U837" s="702">
        <v>1</v>
      </c>
    </row>
    <row r="838" spans="1:21" ht="14.4" customHeight="1" x14ac:dyDescent="0.3">
      <c r="A838" s="695">
        <v>11</v>
      </c>
      <c r="B838" s="696" t="s">
        <v>555</v>
      </c>
      <c r="C838" s="696">
        <v>89301112</v>
      </c>
      <c r="D838" s="697" t="s">
        <v>3032</v>
      </c>
      <c r="E838" s="698" t="s">
        <v>1896</v>
      </c>
      <c r="F838" s="696" t="s">
        <v>1877</v>
      </c>
      <c r="G838" s="696" t="s">
        <v>1940</v>
      </c>
      <c r="H838" s="696" t="s">
        <v>556</v>
      </c>
      <c r="I838" s="696" t="s">
        <v>2006</v>
      </c>
      <c r="J838" s="696" t="s">
        <v>2007</v>
      </c>
      <c r="K838" s="696" t="s">
        <v>2008</v>
      </c>
      <c r="L838" s="699">
        <v>270</v>
      </c>
      <c r="M838" s="699">
        <v>540</v>
      </c>
      <c r="N838" s="696">
        <v>2</v>
      </c>
      <c r="O838" s="700">
        <v>1</v>
      </c>
      <c r="P838" s="699"/>
      <c r="Q838" s="701">
        <v>0</v>
      </c>
      <c r="R838" s="696"/>
      <c r="S838" s="701">
        <v>0</v>
      </c>
      <c r="T838" s="700"/>
      <c r="U838" s="702">
        <v>0</v>
      </c>
    </row>
    <row r="839" spans="1:21" ht="14.4" customHeight="1" x14ac:dyDescent="0.3">
      <c r="A839" s="695">
        <v>11</v>
      </c>
      <c r="B839" s="696" t="s">
        <v>555</v>
      </c>
      <c r="C839" s="696">
        <v>89301112</v>
      </c>
      <c r="D839" s="697" t="s">
        <v>3032</v>
      </c>
      <c r="E839" s="698" t="s">
        <v>1896</v>
      </c>
      <c r="F839" s="696" t="s">
        <v>1877</v>
      </c>
      <c r="G839" s="696" t="s">
        <v>1940</v>
      </c>
      <c r="H839" s="696" t="s">
        <v>556</v>
      </c>
      <c r="I839" s="696" t="s">
        <v>1947</v>
      </c>
      <c r="J839" s="696" t="s">
        <v>1948</v>
      </c>
      <c r="K839" s="696" t="s">
        <v>1949</v>
      </c>
      <c r="L839" s="699">
        <v>500</v>
      </c>
      <c r="M839" s="699">
        <v>1000</v>
      </c>
      <c r="N839" s="696">
        <v>2</v>
      </c>
      <c r="O839" s="700">
        <v>2</v>
      </c>
      <c r="P839" s="699">
        <v>1000</v>
      </c>
      <c r="Q839" s="701">
        <v>1</v>
      </c>
      <c r="R839" s="696">
        <v>2</v>
      </c>
      <c r="S839" s="701">
        <v>1</v>
      </c>
      <c r="T839" s="700">
        <v>2</v>
      </c>
      <c r="U839" s="702">
        <v>1</v>
      </c>
    </row>
    <row r="840" spans="1:21" ht="14.4" customHeight="1" x14ac:dyDescent="0.3">
      <c r="A840" s="695">
        <v>11</v>
      </c>
      <c r="B840" s="696" t="s">
        <v>555</v>
      </c>
      <c r="C840" s="696">
        <v>89301112</v>
      </c>
      <c r="D840" s="697" t="s">
        <v>3032</v>
      </c>
      <c r="E840" s="698" t="s">
        <v>1896</v>
      </c>
      <c r="F840" s="696" t="s">
        <v>1877</v>
      </c>
      <c r="G840" s="696" t="s">
        <v>1940</v>
      </c>
      <c r="H840" s="696" t="s">
        <v>556</v>
      </c>
      <c r="I840" s="696" t="s">
        <v>1953</v>
      </c>
      <c r="J840" s="696" t="s">
        <v>1954</v>
      </c>
      <c r="K840" s="696" t="s">
        <v>1955</v>
      </c>
      <c r="L840" s="699">
        <v>971.25</v>
      </c>
      <c r="M840" s="699">
        <v>5827.5</v>
      </c>
      <c r="N840" s="696">
        <v>6</v>
      </c>
      <c r="O840" s="700">
        <v>6</v>
      </c>
      <c r="P840" s="699">
        <v>5827.5</v>
      </c>
      <c r="Q840" s="701">
        <v>1</v>
      </c>
      <c r="R840" s="696">
        <v>6</v>
      </c>
      <c r="S840" s="701">
        <v>1</v>
      </c>
      <c r="T840" s="700">
        <v>6</v>
      </c>
      <c r="U840" s="702">
        <v>1</v>
      </c>
    </row>
    <row r="841" spans="1:21" ht="14.4" customHeight="1" x14ac:dyDescent="0.3">
      <c r="A841" s="695">
        <v>11</v>
      </c>
      <c r="B841" s="696" t="s">
        <v>555</v>
      </c>
      <c r="C841" s="696">
        <v>89301112</v>
      </c>
      <c r="D841" s="697" t="s">
        <v>3032</v>
      </c>
      <c r="E841" s="698" t="s">
        <v>1896</v>
      </c>
      <c r="F841" s="696" t="s">
        <v>1877</v>
      </c>
      <c r="G841" s="696" t="s">
        <v>1940</v>
      </c>
      <c r="H841" s="696" t="s">
        <v>556</v>
      </c>
      <c r="I841" s="696" t="s">
        <v>2306</v>
      </c>
      <c r="J841" s="696" t="s">
        <v>2307</v>
      </c>
      <c r="K841" s="696" t="s">
        <v>2308</v>
      </c>
      <c r="L841" s="699">
        <v>180</v>
      </c>
      <c r="M841" s="699">
        <v>360</v>
      </c>
      <c r="N841" s="696">
        <v>2</v>
      </c>
      <c r="O841" s="700">
        <v>2</v>
      </c>
      <c r="P841" s="699">
        <v>360</v>
      </c>
      <c r="Q841" s="701">
        <v>1</v>
      </c>
      <c r="R841" s="696">
        <v>2</v>
      </c>
      <c r="S841" s="701">
        <v>1</v>
      </c>
      <c r="T841" s="700">
        <v>2</v>
      </c>
      <c r="U841" s="702">
        <v>1</v>
      </c>
    </row>
    <row r="842" spans="1:21" ht="14.4" customHeight="1" x14ac:dyDescent="0.3">
      <c r="A842" s="695">
        <v>11</v>
      </c>
      <c r="B842" s="696" t="s">
        <v>555</v>
      </c>
      <c r="C842" s="696">
        <v>89301112</v>
      </c>
      <c r="D842" s="697" t="s">
        <v>3032</v>
      </c>
      <c r="E842" s="698" t="s">
        <v>1896</v>
      </c>
      <c r="F842" s="696" t="s">
        <v>1877</v>
      </c>
      <c r="G842" s="696" t="s">
        <v>1940</v>
      </c>
      <c r="H842" s="696" t="s">
        <v>556</v>
      </c>
      <c r="I842" s="696" t="s">
        <v>2806</v>
      </c>
      <c r="J842" s="696" t="s">
        <v>2807</v>
      </c>
      <c r="K842" s="696" t="s">
        <v>2808</v>
      </c>
      <c r="L842" s="699">
        <v>1600</v>
      </c>
      <c r="M842" s="699">
        <v>1600</v>
      </c>
      <c r="N842" s="696">
        <v>1</v>
      </c>
      <c r="O842" s="700">
        <v>1</v>
      </c>
      <c r="P842" s="699">
        <v>1600</v>
      </c>
      <c r="Q842" s="701">
        <v>1</v>
      </c>
      <c r="R842" s="696">
        <v>1</v>
      </c>
      <c r="S842" s="701">
        <v>1</v>
      </c>
      <c r="T842" s="700">
        <v>1</v>
      </c>
      <c r="U842" s="702">
        <v>1</v>
      </c>
    </row>
    <row r="843" spans="1:21" ht="14.4" customHeight="1" x14ac:dyDescent="0.3">
      <c r="A843" s="695">
        <v>11</v>
      </c>
      <c r="B843" s="696" t="s">
        <v>555</v>
      </c>
      <c r="C843" s="696">
        <v>89301112</v>
      </c>
      <c r="D843" s="697" t="s">
        <v>3032</v>
      </c>
      <c r="E843" s="698" t="s">
        <v>1896</v>
      </c>
      <c r="F843" s="696" t="s">
        <v>1877</v>
      </c>
      <c r="G843" s="696" t="s">
        <v>1940</v>
      </c>
      <c r="H843" s="696" t="s">
        <v>556</v>
      </c>
      <c r="I843" s="696" t="s">
        <v>2809</v>
      </c>
      <c r="J843" s="696" t="s">
        <v>2810</v>
      </c>
      <c r="K843" s="696" t="s">
        <v>2811</v>
      </c>
      <c r="L843" s="699">
        <v>600</v>
      </c>
      <c r="M843" s="699">
        <v>600</v>
      </c>
      <c r="N843" s="696">
        <v>1</v>
      </c>
      <c r="O843" s="700">
        <v>1</v>
      </c>
      <c r="P843" s="699">
        <v>600</v>
      </c>
      <c r="Q843" s="701">
        <v>1</v>
      </c>
      <c r="R843" s="696">
        <v>1</v>
      </c>
      <c r="S843" s="701">
        <v>1</v>
      </c>
      <c r="T843" s="700">
        <v>1</v>
      </c>
      <c r="U843" s="702">
        <v>1</v>
      </c>
    </row>
    <row r="844" spans="1:21" ht="14.4" customHeight="1" x14ac:dyDescent="0.3">
      <c r="A844" s="695">
        <v>11</v>
      </c>
      <c r="B844" s="696" t="s">
        <v>555</v>
      </c>
      <c r="C844" s="696">
        <v>89301112</v>
      </c>
      <c r="D844" s="697" t="s">
        <v>3032</v>
      </c>
      <c r="E844" s="698" t="s">
        <v>1896</v>
      </c>
      <c r="F844" s="696" t="s">
        <v>1877</v>
      </c>
      <c r="G844" s="696" t="s">
        <v>1940</v>
      </c>
      <c r="H844" s="696" t="s">
        <v>556</v>
      </c>
      <c r="I844" s="696" t="s">
        <v>2812</v>
      </c>
      <c r="J844" s="696" t="s">
        <v>2554</v>
      </c>
      <c r="K844" s="696" t="s">
        <v>2813</v>
      </c>
      <c r="L844" s="699">
        <v>180</v>
      </c>
      <c r="M844" s="699">
        <v>540</v>
      </c>
      <c r="N844" s="696">
        <v>3</v>
      </c>
      <c r="O844" s="700">
        <v>3</v>
      </c>
      <c r="P844" s="699">
        <v>360</v>
      </c>
      <c r="Q844" s="701">
        <v>0.66666666666666663</v>
      </c>
      <c r="R844" s="696">
        <v>2</v>
      </c>
      <c r="S844" s="701">
        <v>0.66666666666666663</v>
      </c>
      <c r="T844" s="700">
        <v>2</v>
      </c>
      <c r="U844" s="702">
        <v>0.66666666666666663</v>
      </c>
    </row>
    <row r="845" spans="1:21" ht="14.4" customHeight="1" x14ac:dyDescent="0.3">
      <c r="A845" s="695">
        <v>11</v>
      </c>
      <c r="B845" s="696" t="s">
        <v>555</v>
      </c>
      <c r="C845" s="696">
        <v>89301112</v>
      </c>
      <c r="D845" s="697" t="s">
        <v>3032</v>
      </c>
      <c r="E845" s="698" t="s">
        <v>1896</v>
      </c>
      <c r="F845" s="696" t="s">
        <v>1877</v>
      </c>
      <c r="G845" s="696" t="s">
        <v>1940</v>
      </c>
      <c r="H845" s="696" t="s">
        <v>556</v>
      </c>
      <c r="I845" s="696" t="s">
        <v>2217</v>
      </c>
      <c r="J845" s="696" t="s">
        <v>2125</v>
      </c>
      <c r="K845" s="696" t="s">
        <v>2218</v>
      </c>
      <c r="L845" s="699">
        <v>2200</v>
      </c>
      <c r="M845" s="699">
        <v>4400</v>
      </c>
      <c r="N845" s="696">
        <v>2</v>
      </c>
      <c r="O845" s="700">
        <v>2</v>
      </c>
      <c r="P845" s="699">
        <v>4400</v>
      </c>
      <c r="Q845" s="701">
        <v>1</v>
      </c>
      <c r="R845" s="696">
        <v>2</v>
      </c>
      <c r="S845" s="701">
        <v>1</v>
      </c>
      <c r="T845" s="700">
        <v>2</v>
      </c>
      <c r="U845" s="702">
        <v>1</v>
      </c>
    </row>
    <row r="846" spans="1:21" ht="14.4" customHeight="1" x14ac:dyDescent="0.3">
      <c r="A846" s="695">
        <v>11</v>
      </c>
      <c r="B846" s="696" t="s">
        <v>555</v>
      </c>
      <c r="C846" s="696">
        <v>89301112</v>
      </c>
      <c r="D846" s="697" t="s">
        <v>3032</v>
      </c>
      <c r="E846" s="698" t="s">
        <v>1896</v>
      </c>
      <c r="F846" s="696" t="s">
        <v>1877</v>
      </c>
      <c r="G846" s="696" t="s">
        <v>1940</v>
      </c>
      <c r="H846" s="696" t="s">
        <v>556</v>
      </c>
      <c r="I846" s="696" t="s">
        <v>2314</v>
      </c>
      <c r="J846" s="696" t="s">
        <v>2315</v>
      </c>
      <c r="K846" s="696" t="s">
        <v>2316</v>
      </c>
      <c r="L846" s="699">
        <v>600</v>
      </c>
      <c r="M846" s="699">
        <v>600</v>
      </c>
      <c r="N846" s="696">
        <v>1</v>
      </c>
      <c r="O846" s="700">
        <v>1</v>
      </c>
      <c r="P846" s="699">
        <v>600</v>
      </c>
      <c r="Q846" s="701">
        <v>1</v>
      </c>
      <c r="R846" s="696">
        <v>1</v>
      </c>
      <c r="S846" s="701">
        <v>1</v>
      </c>
      <c r="T846" s="700">
        <v>1</v>
      </c>
      <c r="U846" s="702">
        <v>1</v>
      </c>
    </row>
    <row r="847" spans="1:21" ht="14.4" customHeight="1" x14ac:dyDescent="0.3">
      <c r="A847" s="695">
        <v>11</v>
      </c>
      <c r="B847" s="696" t="s">
        <v>555</v>
      </c>
      <c r="C847" s="696">
        <v>89301112</v>
      </c>
      <c r="D847" s="697" t="s">
        <v>3032</v>
      </c>
      <c r="E847" s="698" t="s">
        <v>1896</v>
      </c>
      <c r="F847" s="696" t="s">
        <v>1877</v>
      </c>
      <c r="G847" s="696" t="s">
        <v>1940</v>
      </c>
      <c r="H847" s="696" t="s">
        <v>556</v>
      </c>
      <c r="I847" s="696" t="s">
        <v>2814</v>
      </c>
      <c r="J847" s="696" t="s">
        <v>2815</v>
      </c>
      <c r="K847" s="696" t="s">
        <v>2816</v>
      </c>
      <c r="L847" s="699">
        <v>2140.3000000000002</v>
      </c>
      <c r="M847" s="699">
        <v>2140.3000000000002</v>
      </c>
      <c r="N847" s="696">
        <v>1</v>
      </c>
      <c r="O847" s="700">
        <v>1</v>
      </c>
      <c r="P847" s="699"/>
      <c r="Q847" s="701">
        <v>0</v>
      </c>
      <c r="R847" s="696"/>
      <c r="S847" s="701">
        <v>0</v>
      </c>
      <c r="T847" s="700"/>
      <c r="U847" s="702">
        <v>0</v>
      </c>
    </row>
    <row r="848" spans="1:21" ht="14.4" customHeight="1" x14ac:dyDescent="0.3">
      <c r="A848" s="695">
        <v>11</v>
      </c>
      <c r="B848" s="696" t="s">
        <v>555</v>
      </c>
      <c r="C848" s="696">
        <v>89301112</v>
      </c>
      <c r="D848" s="697" t="s">
        <v>3032</v>
      </c>
      <c r="E848" s="698" t="s">
        <v>1897</v>
      </c>
      <c r="F848" s="696" t="s">
        <v>1876</v>
      </c>
      <c r="G848" s="696" t="s">
        <v>1906</v>
      </c>
      <c r="H848" s="696" t="s">
        <v>843</v>
      </c>
      <c r="I848" s="696" t="s">
        <v>951</v>
      </c>
      <c r="J848" s="696" t="s">
        <v>1785</v>
      </c>
      <c r="K848" s="696" t="s">
        <v>1786</v>
      </c>
      <c r="L848" s="699">
        <v>333.31</v>
      </c>
      <c r="M848" s="699">
        <v>333.31</v>
      </c>
      <c r="N848" s="696">
        <v>1</v>
      </c>
      <c r="O848" s="700">
        <v>1</v>
      </c>
      <c r="P848" s="699"/>
      <c r="Q848" s="701">
        <v>0</v>
      </c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11</v>
      </c>
      <c r="B849" s="696" t="s">
        <v>555</v>
      </c>
      <c r="C849" s="696">
        <v>89301112</v>
      </c>
      <c r="D849" s="697" t="s">
        <v>3032</v>
      </c>
      <c r="E849" s="698" t="s">
        <v>1897</v>
      </c>
      <c r="F849" s="696" t="s">
        <v>1876</v>
      </c>
      <c r="G849" s="696" t="s">
        <v>2230</v>
      </c>
      <c r="H849" s="696" t="s">
        <v>556</v>
      </c>
      <c r="I849" s="696" t="s">
        <v>2231</v>
      </c>
      <c r="J849" s="696" t="s">
        <v>2232</v>
      </c>
      <c r="K849" s="696" t="s">
        <v>2233</v>
      </c>
      <c r="L849" s="699">
        <v>166.97</v>
      </c>
      <c r="M849" s="699">
        <v>2003.6399999999999</v>
      </c>
      <c r="N849" s="696">
        <v>12</v>
      </c>
      <c r="O849" s="700">
        <v>4</v>
      </c>
      <c r="P849" s="699">
        <v>1001.8199999999999</v>
      </c>
      <c r="Q849" s="701">
        <v>0.5</v>
      </c>
      <c r="R849" s="696">
        <v>6</v>
      </c>
      <c r="S849" s="701">
        <v>0.5</v>
      </c>
      <c r="T849" s="700">
        <v>2</v>
      </c>
      <c r="U849" s="702">
        <v>0.5</v>
      </c>
    </row>
    <row r="850" spans="1:21" ht="14.4" customHeight="1" x14ac:dyDescent="0.3">
      <c r="A850" s="695">
        <v>11</v>
      </c>
      <c r="B850" s="696" t="s">
        <v>555</v>
      </c>
      <c r="C850" s="696">
        <v>89301112</v>
      </c>
      <c r="D850" s="697" t="s">
        <v>3032</v>
      </c>
      <c r="E850" s="698" t="s">
        <v>1897</v>
      </c>
      <c r="F850" s="696" t="s">
        <v>1876</v>
      </c>
      <c r="G850" s="696" t="s">
        <v>2023</v>
      </c>
      <c r="H850" s="696" t="s">
        <v>556</v>
      </c>
      <c r="I850" s="696" t="s">
        <v>776</v>
      </c>
      <c r="J850" s="696" t="s">
        <v>777</v>
      </c>
      <c r="K850" s="696" t="s">
        <v>778</v>
      </c>
      <c r="L850" s="699">
        <v>84.78</v>
      </c>
      <c r="M850" s="699">
        <v>3306.4199999999992</v>
      </c>
      <c r="N850" s="696">
        <v>39</v>
      </c>
      <c r="O850" s="700">
        <v>33</v>
      </c>
      <c r="P850" s="699">
        <v>1695.5999999999997</v>
      </c>
      <c r="Q850" s="701">
        <v>0.51282051282051289</v>
      </c>
      <c r="R850" s="696">
        <v>20</v>
      </c>
      <c r="S850" s="701">
        <v>0.51282051282051277</v>
      </c>
      <c r="T850" s="700">
        <v>17</v>
      </c>
      <c r="U850" s="702">
        <v>0.51515151515151514</v>
      </c>
    </row>
    <row r="851" spans="1:21" ht="14.4" customHeight="1" x14ac:dyDescent="0.3">
      <c r="A851" s="695">
        <v>11</v>
      </c>
      <c r="B851" s="696" t="s">
        <v>555</v>
      </c>
      <c r="C851" s="696">
        <v>89301112</v>
      </c>
      <c r="D851" s="697" t="s">
        <v>3032</v>
      </c>
      <c r="E851" s="698" t="s">
        <v>1897</v>
      </c>
      <c r="F851" s="696" t="s">
        <v>1876</v>
      </c>
      <c r="G851" s="696" t="s">
        <v>2077</v>
      </c>
      <c r="H851" s="696" t="s">
        <v>556</v>
      </c>
      <c r="I851" s="696" t="s">
        <v>2158</v>
      </c>
      <c r="J851" s="696" t="s">
        <v>2079</v>
      </c>
      <c r="K851" s="696" t="s">
        <v>2159</v>
      </c>
      <c r="L851" s="699">
        <v>166.97</v>
      </c>
      <c r="M851" s="699">
        <v>1502.73</v>
      </c>
      <c r="N851" s="696">
        <v>9</v>
      </c>
      <c r="O851" s="700">
        <v>3</v>
      </c>
      <c r="P851" s="699">
        <v>500.90999999999997</v>
      </c>
      <c r="Q851" s="701">
        <v>0.33333333333333331</v>
      </c>
      <c r="R851" s="696">
        <v>3</v>
      </c>
      <c r="S851" s="701">
        <v>0.33333333333333331</v>
      </c>
      <c r="T851" s="700">
        <v>1</v>
      </c>
      <c r="U851" s="702">
        <v>0.33333333333333331</v>
      </c>
    </row>
    <row r="852" spans="1:21" ht="14.4" customHeight="1" x14ac:dyDescent="0.3">
      <c r="A852" s="695">
        <v>11</v>
      </c>
      <c r="B852" s="696" t="s">
        <v>555</v>
      </c>
      <c r="C852" s="696">
        <v>89301112</v>
      </c>
      <c r="D852" s="697" t="s">
        <v>3032</v>
      </c>
      <c r="E852" s="698" t="s">
        <v>1897</v>
      </c>
      <c r="F852" s="696" t="s">
        <v>1876</v>
      </c>
      <c r="G852" s="696" t="s">
        <v>2077</v>
      </c>
      <c r="H852" s="696" t="s">
        <v>556</v>
      </c>
      <c r="I852" s="696" t="s">
        <v>2160</v>
      </c>
      <c r="J852" s="696" t="s">
        <v>2079</v>
      </c>
      <c r="K852" s="696" t="s">
        <v>2161</v>
      </c>
      <c r="L852" s="699">
        <v>166.97</v>
      </c>
      <c r="M852" s="699">
        <v>1502.73</v>
      </c>
      <c r="N852" s="696">
        <v>9</v>
      </c>
      <c r="O852" s="700">
        <v>3</v>
      </c>
      <c r="P852" s="699">
        <v>500.90999999999997</v>
      </c>
      <c r="Q852" s="701">
        <v>0.33333333333333331</v>
      </c>
      <c r="R852" s="696">
        <v>3</v>
      </c>
      <c r="S852" s="701">
        <v>0.33333333333333331</v>
      </c>
      <c r="T852" s="700">
        <v>1</v>
      </c>
      <c r="U852" s="702">
        <v>0.33333333333333331</v>
      </c>
    </row>
    <row r="853" spans="1:21" ht="14.4" customHeight="1" x14ac:dyDescent="0.3">
      <c r="A853" s="695">
        <v>11</v>
      </c>
      <c r="B853" s="696" t="s">
        <v>555</v>
      </c>
      <c r="C853" s="696">
        <v>89301112</v>
      </c>
      <c r="D853" s="697" t="s">
        <v>3032</v>
      </c>
      <c r="E853" s="698" t="s">
        <v>1897</v>
      </c>
      <c r="F853" s="696" t="s">
        <v>1876</v>
      </c>
      <c r="G853" s="696" t="s">
        <v>2083</v>
      </c>
      <c r="H853" s="696" t="s">
        <v>556</v>
      </c>
      <c r="I853" s="696" t="s">
        <v>2261</v>
      </c>
      <c r="J853" s="696" t="s">
        <v>2262</v>
      </c>
      <c r="K853" s="696" t="s">
        <v>2086</v>
      </c>
      <c r="L853" s="699">
        <v>1857.43</v>
      </c>
      <c r="M853" s="699">
        <v>1857.43</v>
      </c>
      <c r="N853" s="696">
        <v>1</v>
      </c>
      <c r="O853" s="700">
        <v>0.5</v>
      </c>
      <c r="P853" s="699"/>
      <c r="Q853" s="701">
        <v>0</v>
      </c>
      <c r="R853" s="696"/>
      <c r="S853" s="701">
        <v>0</v>
      </c>
      <c r="T853" s="700"/>
      <c r="U853" s="702">
        <v>0</v>
      </c>
    </row>
    <row r="854" spans="1:21" ht="14.4" customHeight="1" x14ac:dyDescent="0.3">
      <c r="A854" s="695">
        <v>11</v>
      </c>
      <c r="B854" s="696" t="s">
        <v>555</v>
      </c>
      <c r="C854" s="696">
        <v>89301112</v>
      </c>
      <c r="D854" s="697" t="s">
        <v>3032</v>
      </c>
      <c r="E854" s="698" t="s">
        <v>1897</v>
      </c>
      <c r="F854" s="696" t="s">
        <v>1876</v>
      </c>
      <c r="G854" s="696" t="s">
        <v>2176</v>
      </c>
      <c r="H854" s="696" t="s">
        <v>843</v>
      </c>
      <c r="I854" s="696" t="s">
        <v>1159</v>
      </c>
      <c r="J854" s="696" t="s">
        <v>1160</v>
      </c>
      <c r="K854" s="696" t="s">
        <v>1829</v>
      </c>
      <c r="L854" s="699">
        <v>128.84</v>
      </c>
      <c r="M854" s="699">
        <v>386.52</v>
      </c>
      <c r="N854" s="696">
        <v>3</v>
      </c>
      <c r="O854" s="700">
        <v>2</v>
      </c>
      <c r="P854" s="699">
        <v>128.84</v>
      </c>
      <c r="Q854" s="701">
        <v>0.33333333333333337</v>
      </c>
      <c r="R854" s="696">
        <v>1</v>
      </c>
      <c r="S854" s="701">
        <v>0.33333333333333331</v>
      </c>
      <c r="T854" s="700">
        <v>1</v>
      </c>
      <c r="U854" s="702">
        <v>0.5</v>
      </c>
    </row>
    <row r="855" spans="1:21" ht="14.4" customHeight="1" x14ac:dyDescent="0.3">
      <c r="A855" s="695">
        <v>11</v>
      </c>
      <c r="B855" s="696" t="s">
        <v>555</v>
      </c>
      <c r="C855" s="696">
        <v>89301112</v>
      </c>
      <c r="D855" s="697" t="s">
        <v>3032</v>
      </c>
      <c r="E855" s="698" t="s">
        <v>1897</v>
      </c>
      <c r="F855" s="696" t="s">
        <v>1876</v>
      </c>
      <c r="G855" s="696" t="s">
        <v>1920</v>
      </c>
      <c r="H855" s="696" t="s">
        <v>843</v>
      </c>
      <c r="I855" s="696" t="s">
        <v>919</v>
      </c>
      <c r="J855" s="696" t="s">
        <v>852</v>
      </c>
      <c r="K855" s="696" t="s">
        <v>920</v>
      </c>
      <c r="L855" s="699">
        <v>625.29</v>
      </c>
      <c r="M855" s="699">
        <v>1250.58</v>
      </c>
      <c r="N855" s="696">
        <v>2</v>
      </c>
      <c r="O855" s="700">
        <v>1</v>
      </c>
      <c r="P855" s="699">
        <v>1250.58</v>
      </c>
      <c r="Q855" s="701">
        <v>1</v>
      </c>
      <c r="R855" s="696">
        <v>2</v>
      </c>
      <c r="S855" s="701">
        <v>1</v>
      </c>
      <c r="T855" s="700">
        <v>1</v>
      </c>
      <c r="U855" s="702">
        <v>1</v>
      </c>
    </row>
    <row r="856" spans="1:21" ht="14.4" customHeight="1" x14ac:dyDescent="0.3">
      <c r="A856" s="695">
        <v>11</v>
      </c>
      <c r="B856" s="696" t="s">
        <v>555</v>
      </c>
      <c r="C856" s="696">
        <v>89301112</v>
      </c>
      <c r="D856" s="697" t="s">
        <v>3032</v>
      </c>
      <c r="E856" s="698" t="s">
        <v>1897</v>
      </c>
      <c r="F856" s="696" t="s">
        <v>1876</v>
      </c>
      <c r="G856" s="696" t="s">
        <v>1920</v>
      </c>
      <c r="H856" s="696" t="s">
        <v>843</v>
      </c>
      <c r="I856" s="696" t="s">
        <v>851</v>
      </c>
      <c r="J856" s="696" t="s">
        <v>852</v>
      </c>
      <c r="K856" s="696" t="s">
        <v>853</v>
      </c>
      <c r="L856" s="699">
        <v>937.93</v>
      </c>
      <c r="M856" s="699">
        <v>1875.86</v>
      </c>
      <c r="N856" s="696">
        <v>2</v>
      </c>
      <c r="O856" s="700">
        <v>1</v>
      </c>
      <c r="P856" s="699">
        <v>1875.86</v>
      </c>
      <c r="Q856" s="701">
        <v>1</v>
      </c>
      <c r="R856" s="696">
        <v>2</v>
      </c>
      <c r="S856" s="701">
        <v>1</v>
      </c>
      <c r="T856" s="700">
        <v>1</v>
      </c>
      <c r="U856" s="702">
        <v>1</v>
      </c>
    </row>
    <row r="857" spans="1:21" ht="14.4" customHeight="1" x14ac:dyDescent="0.3">
      <c r="A857" s="695">
        <v>11</v>
      </c>
      <c r="B857" s="696" t="s">
        <v>555</v>
      </c>
      <c r="C857" s="696">
        <v>89301112</v>
      </c>
      <c r="D857" s="697" t="s">
        <v>3032</v>
      </c>
      <c r="E857" s="698" t="s">
        <v>1897</v>
      </c>
      <c r="F857" s="696" t="s">
        <v>1876</v>
      </c>
      <c r="G857" s="696" t="s">
        <v>1921</v>
      </c>
      <c r="H857" s="696" t="s">
        <v>843</v>
      </c>
      <c r="I857" s="696" t="s">
        <v>845</v>
      </c>
      <c r="J857" s="696" t="s">
        <v>586</v>
      </c>
      <c r="K857" s="696" t="s">
        <v>587</v>
      </c>
      <c r="L857" s="699">
        <v>96.63</v>
      </c>
      <c r="M857" s="699">
        <v>966.3</v>
      </c>
      <c r="N857" s="696">
        <v>10</v>
      </c>
      <c r="O857" s="700">
        <v>10</v>
      </c>
      <c r="P857" s="699">
        <v>483.15</v>
      </c>
      <c r="Q857" s="701">
        <v>0.5</v>
      </c>
      <c r="R857" s="696">
        <v>5</v>
      </c>
      <c r="S857" s="701">
        <v>0.5</v>
      </c>
      <c r="T857" s="700">
        <v>5</v>
      </c>
      <c r="U857" s="702">
        <v>0.5</v>
      </c>
    </row>
    <row r="858" spans="1:21" ht="14.4" customHeight="1" x14ac:dyDescent="0.3">
      <c r="A858" s="695">
        <v>11</v>
      </c>
      <c r="B858" s="696" t="s">
        <v>555</v>
      </c>
      <c r="C858" s="696">
        <v>89301112</v>
      </c>
      <c r="D858" s="697" t="s">
        <v>3032</v>
      </c>
      <c r="E858" s="698" t="s">
        <v>1897</v>
      </c>
      <c r="F858" s="696" t="s">
        <v>1876</v>
      </c>
      <c r="G858" s="696" t="s">
        <v>1921</v>
      </c>
      <c r="H858" s="696" t="s">
        <v>556</v>
      </c>
      <c r="I858" s="696" t="s">
        <v>1968</v>
      </c>
      <c r="J858" s="696" t="s">
        <v>586</v>
      </c>
      <c r="K858" s="696" t="s">
        <v>1969</v>
      </c>
      <c r="L858" s="699">
        <v>96.63</v>
      </c>
      <c r="M858" s="699">
        <v>483.15</v>
      </c>
      <c r="N858" s="696">
        <v>5</v>
      </c>
      <c r="O858" s="700">
        <v>3</v>
      </c>
      <c r="P858" s="699">
        <v>386.52</v>
      </c>
      <c r="Q858" s="701">
        <v>0.8</v>
      </c>
      <c r="R858" s="696">
        <v>4</v>
      </c>
      <c r="S858" s="701">
        <v>0.8</v>
      </c>
      <c r="T858" s="700">
        <v>2</v>
      </c>
      <c r="U858" s="702">
        <v>0.66666666666666663</v>
      </c>
    </row>
    <row r="859" spans="1:21" ht="14.4" customHeight="1" x14ac:dyDescent="0.3">
      <c r="A859" s="695">
        <v>11</v>
      </c>
      <c r="B859" s="696" t="s">
        <v>555</v>
      </c>
      <c r="C859" s="696">
        <v>89301112</v>
      </c>
      <c r="D859" s="697" t="s">
        <v>3032</v>
      </c>
      <c r="E859" s="698" t="s">
        <v>1897</v>
      </c>
      <c r="F859" s="696" t="s">
        <v>1876</v>
      </c>
      <c r="G859" s="696" t="s">
        <v>2452</v>
      </c>
      <c r="H859" s="696" t="s">
        <v>556</v>
      </c>
      <c r="I859" s="696" t="s">
        <v>2453</v>
      </c>
      <c r="J859" s="696" t="s">
        <v>810</v>
      </c>
      <c r="K859" s="696" t="s">
        <v>2165</v>
      </c>
      <c r="L859" s="699">
        <v>0</v>
      </c>
      <c r="M859" s="699">
        <v>0</v>
      </c>
      <c r="N859" s="696">
        <v>1</v>
      </c>
      <c r="O859" s="700">
        <v>1</v>
      </c>
      <c r="P859" s="699">
        <v>0</v>
      </c>
      <c r="Q859" s="701"/>
      <c r="R859" s="696">
        <v>1</v>
      </c>
      <c r="S859" s="701">
        <v>1</v>
      </c>
      <c r="T859" s="700">
        <v>1</v>
      </c>
      <c r="U859" s="702">
        <v>1</v>
      </c>
    </row>
    <row r="860" spans="1:21" ht="14.4" customHeight="1" x14ac:dyDescent="0.3">
      <c r="A860" s="695">
        <v>11</v>
      </c>
      <c r="B860" s="696" t="s">
        <v>555</v>
      </c>
      <c r="C860" s="696">
        <v>89301112</v>
      </c>
      <c r="D860" s="697" t="s">
        <v>3032</v>
      </c>
      <c r="E860" s="698" t="s">
        <v>1897</v>
      </c>
      <c r="F860" s="696" t="s">
        <v>1876</v>
      </c>
      <c r="G860" s="696" t="s">
        <v>2189</v>
      </c>
      <c r="H860" s="696" t="s">
        <v>556</v>
      </c>
      <c r="I860" s="696" t="s">
        <v>2817</v>
      </c>
      <c r="J860" s="696" t="s">
        <v>2769</v>
      </c>
      <c r="K860" s="696" t="s">
        <v>2194</v>
      </c>
      <c r="L860" s="699">
        <v>0</v>
      </c>
      <c r="M860" s="699">
        <v>0</v>
      </c>
      <c r="N860" s="696">
        <v>1</v>
      </c>
      <c r="O860" s="700">
        <v>0.5</v>
      </c>
      <c r="P860" s="699"/>
      <c r="Q860" s="701"/>
      <c r="R860" s="696"/>
      <c r="S860" s="701">
        <v>0</v>
      </c>
      <c r="T860" s="700"/>
      <c r="U860" s="702">
        <v>0</v>
      </c>
    </row>
    <row r="861" spans="1:21" ht="14.4" customHeight="1" x14ac:dyDescent="0.3">
      <c r="A861" s="695">
        <v>11</v>
      </c>
      <c r="B861" s="696" t="s">
        <v>555</v>
      </c>
      <c r="C861" s="696">
        <v>89301112</v>
      </c>
      <c r="D861" s="697" t="s">
        <v>3032</v>
      </c>
      <c r="E861" s="698" t="s">
        <v>1897</v>
      </c>
      <c r="F861" s="696" t="s">
        <v>1877</v>
      </c>
      <c r="G861" s="696" t="s">
        <v>2092</v>
      </c>
      <c r="H861" s="696" t="s">
        <v>556</v>
      </c>
      <c r="I861" s="696" t="s">
        <v>2093</v>
      </c>
      <c r="J861" s="696" t="s">
        <v>2094</v>
      </c>
      <c r="K861" s="696" t="s">
        <v>2095</v>
      </c>
      <c r="L861" s="699">
        <v>0</v>
      </c>
      <c r="M861" s="699">
        <v>0</v>
      </c>
      <c r="N861" s="696">
        <v>4</v>
      </c>
      <c r="O861" s="700">
        <v>4</v>
      </c>
      <c r="P861" s="699"/>
      <c r="Q861" s="701"/>
      <c r="R861" s="696"/>
      <c r="S861" s="701">
        <v>0</v>
      </c>
      <c r="T861" s="700"/>
      <c r="U861" s="702">
        <v>0</v>
      </c>
    </row>
    <row r="862" spans="1:21" ht="14.4" customHeight="1" x14ac:dyDescent="0.3">
      <c r="A862" s="695">
        <v>11</v>
      </c>
      <c r="B862" s="696" t="s">
        <v>555</v>
      </c>
      <c r="C862" s="696">
        <v>89301112</v>
      </c>
      <c r="D862" s="697" t="s">
        <v>3032</v>
      </c>
      <c r="E862" s="698" t="s">
        <v>1897</v>
      </c>
      <c r="F862" s="696" t="s">
        <v>1877</v>
      </c>
      <c r="G862" s="696" t="s">
        <v>2096</v>
      </c>
      <c r="H862" s="696" t="s">
        <v>556</v>
      </c>
      <c r="I862" s="696" t="s">
        <v>2100</v>
      </c>
      <c r="J862" s="696" t="s">
        <v>2101</v>
      </c>
      <c r="K862" s="696" t="s">
        <v>2102</v>
      </c>
      <c r="L862" s="699">
        <v>35.75</v>
      </c>
      <c r="M862" s="699">
        <v>107.25</v>
      </c>
      <c r="N862" s="696">
        <v>3</v>
      </c>
      <c r="O862" s="700">
        <v>3</v>
      </c>
      <c r="P862" s="699">
        <v>107.25</v>
      </c>
      <c r="Q862" s="701">
        <v>1</v>
      </c>
      <c r="R862" s="696">
        <v>3</v>
      </c>
      <c r="S862" s="701">
        <v>1</v>
      </c>
      <c r="T862" s="700">
        <v>3</v>
      </c>
      <c r="U862" s="702">
        <v>1</v>
      </c>
    </row>
    <row r="863" spans="1:21" ht="14.4" customHeight="1" x14ac:dyDescent="0.3">
      <c r="A863" s="695">
        <v>11</v>
      </c>
      <c r="B863" s="696" t="s">
        <v>555</v>
      </c>
      <c r="C863" s="696">
        <v>89301112</v>
      </c>
      <c r="D863" s="697" t="s">
        <v>3032</v>
      </c>
      <c r="E863" s="698" t="s">
        <v>1897</v>
      </c>
      <c r="F863" s="696" t="s">
        <v>1877</v>
      </c>
      <c r="G863" s="696" t="s">
        <v>1933</v>
      </c>
      <c r="H863" s="696" t="s">
        <v>556</v>
      </c>
      <c r="I863" s="696" t="s">
        <v>1934</v>
      </c>
      <c r="J863" s="696" t="s">
        <v>1935</v>
      </c>
      <c r="K863" s="696" t="s">
        <v>1936</v>
      </c>
      <c r="L863" s="699">
        <v>200</v>
      </c>
      <c r="M863" s="699">
        <v>5600</v>
      </c>
      <c r="N863" s="696">
        <v>28</v>
      </c>
      <c r="O863" s="700">
        <v>14</v>
      </c>
      <c r="P863" s="699">
        <v>4400</v>
      </c>
      <c r="Q863" s="701">
        <v>0.7857142857142857</v>
      </c>
      <c r="R863" s="696">
        <v>22</v>
      </c>
      <c r="S863" s="701">
        <v>0.7857142857142857</v>
      </c>
      <c r="T863" s="700">
        <v>11</v>
      </c>
      <c r="U863" s="702">
        <v>0.7857142857142857</v>
      </c>
    </row>
    <row r="864" spans="1:21" ht="14.4" customHeight="1" x14ac:dyDescent="0.3">
      <c r="A864" s="695">
        <v>11</v>
      </c>
      <c r="B864" s="696" t="s">
        <v>555</v>
      </c>
      <c r="C864" s="696">
        <v>89301112</v>
      </c>
      <c r="D864" s="697" t="s">
        <v>3032</v>
      </c>
      <c r="E864" s="698" t="s">
        <v>1897</v>
      </c>
      <c r="F864" s="696" t="s">
        <v>1877</v>
      </c>
      <c r="G864" s="696" t="s">
        <v>1933</v>
      </c>
      <c r="H864" s="696" t="s">
        <v>556</v>
      </c>
      <c r="I864" s="696" t="s">
        <v>1937</v>
      </c>
      <c r="J864" s="696" t="s">
        <v>1938</v>
      </c>
      <c r="K864" s="696" t="s">
        <v>1939</v>
      </c>
      <c r="L864" s="699">
        <v>278.75</v>
      </c>
      <c r="M864" s="699">
        <v>4181.25</v>
      </c>
      <c r="N864" s="696">
        <v>15</v>
      </c>
      <c r="O864" s="700">
        <v>8</v>
      </c>
      <c r="P864" s="699">
        <v>2508.75</v>
      </c>
      <c r="Q864" s="701">
        <v>0.6</v>
      </c>
      <c r="R864" s="696">
        <v>9</v>
      </c>
      <c r="S864" s="701">
        <v>0.6</v>
      </c>
      <c r="T864" s="700">
        <v>5</v>
      </c>
      <c r="U864" s="702">
        <v>0.625</v>
      </c>
    </row>
    <row r="865" spans="1:21" ht="14.4" customHeight="1" x14ac:dyDescent="0.3">
      <c r="A865" s="695">
        <v>11</v>
      </c>
      <c r="B865" s="696" t="s">
        <v>555</v>
      </c>
      <c r="C865" s="696">
        <v>89301112</v>
      </c>
      <c r="D865" s="697" t="s">
        <v>3032</v>
      </c>
      <c r="E865" s="698" t="s">
        <v>1897</v>
      </c>
      <c r="F865" s="696" t="s">
        <v>1877</v>
      </c>
      <c r="G865" s="696" t="s">
        <v>2103</v>
      </c>
      <c r="H865" s="696" t="s">
        <v>556</v>
      </c>
      <c r="I865" s="696" t="s">
        <v>2304</v>
      </c>
      <c r="J865" s="696" t="s">
        <v>2105</v>
      </c>
      <c r="K865" s="696" t="s">
        <v>2305</v>
      </c>
      <c r="L865" s="699">
        <v>553.15</v>
      </c>
      <c r="M865" s="699">
        <v>18253.950000000004</v>
      </c>
      <c r="N865" s="696">
        <v>33</v>
      </c>
      <c r="O865" s="700">
        <v>11</v>
      </c>
      <c r="P865" s="699">
        <v>18253.950000000004</v>
      </c>
      <c r="Q865" s="701">
        <v>1</v>
      </c>
      <c r="R865" s="696">
        <v>33</v>
      </c>
      <c r="S865" s="701">
        <v>1</v>
      </c>
      <c r="T865" s="700">
        <v>11</v>
      </c>
      <c r="U865" s="702">
        <v>1</v>
      </c>
    </row>
    <row r="866" spans="1:21" ht="14.4" customHeight="1" x14ac:dyDescent="0.3">
      <c r="A866" s="695">
        <v>11</v>
      </c>
      <c r="B866" s="696" t="s">
        <v>555</v>
      </c>
      <c r="C866" s="696">
        <v>89301112</v>
      </c>
      <c r="D866" s="697" t="s">
        <v>3032</v>
      </c>
      <c r="E866" s="698" t="s">
        <v>1897</v>
      </c>
      <c r="F866" s="696" t="s">
        <v>1877</v>
      </c>
      <c r="G866" s="696" t="s">
        <v>2103</v>
      </c>
      <c r="H866" s="696" t="s">
        <v>556</v>
      </c>
      <c r="I866" s="696" t="s">
        <v>2107</v>
      </c>
      <c r="J866" s="696" t="s">
        <v>2108</v>
      </c>
      <c r="K866" s="696" t="s">
        <v>2109</v>
      </c>
      <c r="L866" s="699">
        <v>553.15</v>
      </c>
      <c r="M866" s="699">
        <v>18253.950000000004</v>
      </c>
      <c r="N866" s="696">
        <v>33</v>
      </c>
      <c r="O866" s="700">
        <v>11</v>
      </c>
      <c r="P866" s="699">
        <v>18253.950000000004</v>
      </c>
      <c r="Q866" s="701">
        <v>1</v>
      </c>
      <c r="R866" s="696">
        <v>33</v>
      </c>
      <c r="S866" s="701">
        <v>1</v>
      </c>
      <c r="T866" s="700">
        <v>11</v>
      </c>
      <c r="U866" s="702">
        <v>1</v>
      </c>
    </row>
    <row r="867" spans="1:21" ht="14.4" customHeight="1" x14ac:dyDescent="0.3">
      <c r="A867" s="695">
        <v>11</v>
      </c>
      <c r="B867" s="696" t="s">
        <v>555</v>
      </c>
      <c r="C867" s="696">
        <v>89301112</v>
      </c>
      <c r="D867" s="697" t="s">
        <v>3032</v>
      </c>
      <c r="E867" s="698" t="s">
        <v>1897</v>
      </c>
      <c r="F867" s="696" t="s">
        <v>1877</v>
      </c>
      <c r="G867" s="696" t="s">
        <v>1940</v>
      </c>
      <c r="H867" s="696" t="s">
        <v>556</v>
      </c>
      <c r="I867" s="696" t="s">
        <v>2818</v>
      </c>
      <c r="J867" s="696" t="s">
        <v>2819</v>
      </c>
      <c r="K867" s="696" t="s">
        <v>2820</v>
      </c>
      <c r="L867" s="699">
        <v>700</v>
      </c>
      <c r="M867" s="699">
        <v>700</v>
      </c>
      <c r="N867" s="696">
        <v>1</v>
      </c>
      <c r="O867" s="700">
        <v>1</v>
      </c>
      <c r="P867" s="699">
        <v>700</v>
      </c>
      <c r="Q867" s="701">
        <v>1</v>
      </c>
      <c r="R867" s="696">
        <v>1</v>
      </c>
      <c r="S867" s="701">
        <v>1</v>
      </c>
      <c r="T867" s="700">
        <v>1</v>
      </c>
      <c r="U867" s="702">
        <v>1</v>
      </c>
    </row>
    <row r="868" spans="1:21" ht="14.4" customHeight="1" x14ac:dyDescent="0.3">
      <c r="A868" s="695">
        <v>11</v>
      </c>
      <c r="B868" s="696" t="s">
        <v>555</v>
      </c>
      <c r="C868" s="696">
        <v>89301112</v>
      </c>
      <c r="D868" s="697" t="s">
        <v>3032</v>
      </c>
      <c r="E868" s="698" t="s">
        <v>1897</v>
      </c>
      <c r="F868" s="696" t="s">
        <v>1877</v>
      </c>
      <c r="G868" s="696" t="s">
        <v>1940</v>
      </c>
      <c r="H868" s="696" t="s">
        <v>556</v>
      </c>
      <c r="I868" s="696" t="s">
        <v>2306</v>
      </c>
      <c r="J868" s="696" t="s">
        <v>2307</v>
      </c>
      <c r="K868" s="696" t="s">
        <v>2308</v>
      </c>
      <c r="L868" s="699">
        <v>180</v>
      </c>
      <c r="M868" s="699">
        <v>180</v>
      </c>
      <c r="N868" s="696">
        <v>1</v>
      </c>
      <c r="O868" s="700">
        <v>1</v>
      </c>
      <c r="P868" s="699">
        <v>180</v>
      </c>
      <c r="Q868" s="701">
        <v>1</v>
      </c>
      <c r="R868" s="696">
        <v>1</v>
      </c>
      <c r="S868" s="701">
        <v>1</v>
      </c>
      <c r="T868" s="700">
        <v>1</v>
      </c>
      <c r="U868" s="702">
        <v>1</v>
      </c>
    </row>
    <row r="869" spans="1:21" ht="14.4" customHeight="1" x14ac:dyDescent="0.3">
      <c r="A869" s="695">
        <v>11</v>
      </c>
      <c r="B869" s="696" t="s">
        <v>555</v>
      </c>
      <c r="C869" s="696">
        <v>89301112</v>
      </c>
      <c r="D869" s="697" t="s">
        <v>3032</v>
      </c>
      <c r="E869" s="698" t="s">
        <v>1897</v>
      </c>
      <c r="F869" s="696" t="s">
        <v>1877</v>
      </c>
      <c r="G869" s="696" t="s">
        <v>1940</v>
      </c>
      <c r="H869" s="696" t="s">
        <v>556</v>
      </c>
      <c r="I869" s="696" t="s">
        <v>2550</v>
      </c>
      <c r="J869" s="696" t="s">
        <v>2551</v>
      </c>
      <c r="K869" s="696" t="s">
        <v>2552</v>
      </c>
      <c r="L869" s="699">
        <v>338.94</v>
      </c>
      <c r="M869" s="699">
        <v>338.94</v>
      </c>
      <c r="N869" s="696">
        <v>1</v>
      </c>
      <c r="O869" s="700">
        <v>1</v>
      </c>
      <c r="P869" s="699">
        <v>338.94</v>
      </c>
      <c r="Q869" s="701">
        <v>1</v>
      </c>
      <c r="R869" s="696">
        <v>1</v>
      </c>
      <c r="S869" s="701">
        <v>1</v>
      </c>
      <c r="T869" s="700">
        <v>1</v>
      </c>
      <c r="U869" s="702">
        <v>1</v>
      </c>
    </row>
    <row r="870" spans="1:21" ht="14.4" customHeight="1" x14ac:dyDescent="0.3">
      <c r="A870" s="695">
        <v>11</v>
      </c>
      <c r="B870" s="696" t="s">
        <v>555</v>
      </c>
      <c r="C870" s="696">
        <v>89301112</v>
      </c>
      <c r="D870" s="697" t="s">
        <v>3032</v>
      </c>
      <c r="E870" s="698" t="s">
        <v>1897</v>
      </c>
      <c r="F870" s="696" t="s">
        <v>1877</v>
      </c>
      <c r="G870" s="696" t="s">
        <v>2637</v>
      </c>
      <c r="H870" s="696" t="s">
        <v>556</v>
      </c>
      <c r="I870" s="696" t="s">
        <v>2821</v>
      </c>
      <c r="J870" s="696" t="s">
        <v>2822</v>
      </c>
      <c r="K870" s="696" t="s">
        <v>2823</v>
      </c>
      <c r="L870" s="699">
        <v>16470</v>
      </c>
      <c r="M870" s="699">
        <v>16470</v>
      </c>
      <c r="N870" s="696">
        <v>1</v>
      </c>
      <c r="O870" s="700">
        <v>1</v>
      </c>
      <c r="P870" s="699"/>
      <c r="Q870" s="701">
        <v>0</v>
      </c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11</v>
      </c>
      <c r="B871" s="696" t="s">
        <v>555</v>
      </c>
      <c r="C871" s="696">
        <v>89301112</v>
      </c>
      <c r="D871" s="697" t="s">
        <v>3032</v>
      </c>
      <c r="E871" s="698" t="s">
        <v>1898</v>
      </c>
      <c r="F871" s="696" t="s">
        <v>1876</v>
      </c>
      <c r="G871" s="696" t="s">
        <v>2061</v>
      </c>
      <c r="H871" s="696" t="s">
        <v>556</v>
      </c>
      <c r="I871" s="696" t="s">
        <v>2062</v>
      </c>
      <c r="J871" s="696" t="s">
        <v>2063</v>
      </c>
      <c r="K871" s="696" t="s">
        <v>2064</v>
      </c>
      <c r="L871" s="699">
        <v>35.409999999999997</v>
      </c>
      <c r="M871" s="699">
        <v>35.409999999999997</v>
      </c>
      <c r="N871" s="696">
        <v>1</v>
      </c>
      <c r="O871" s="700">
        <v>1</v>
      </c>
      <c r="P871" s="699">
        <v>35.409999999999997</v>
      </c>
      <c r="Q871" s="701">
        <v>1</v>
      </c>
      <c r="R871" s="696">
        <v>1</v>
      </c>
      <c r="S871" s="701">
        <v>1</v>
      </c>
      <c r="T871" s="700">
        <v>1</v>
      </c>
      <c r="U871" s="702">
        <v>1</v>
      </c>
    </row>
    <row r="872" spans="1:21" ht="14.4" customHeight="1" x14ac:dyDescent="0.3">
      <c r="A872" s="695">
        <v>11</v>
      </c>
      <c r="B872" s="696" t="s">
        <v>555</v>
      </c>
      <c r="C872" s="696">
        <v>89301112</v>
      </c>
      <c r="D872" s="697" t="s">
        <v>3032</v>
      </c>
      <c r="E872" s="698" t="s">
        <v>1898</v>
      </c>
      <c r="F872" s="696" t="s">
        <v>1876</v>
      </c>
      <c r="G872" s="696" t="s">
        <v>2061</v>
      </c>
      <c r="H872" s="696" t="s">
        <v>556</v>
      </c>
      <c r="I872" s="696" t="s">
        <v>2065</v>
      </c>
      <c r="J872" s="696" t="s">
        <v>2063</v>
      </c>
      <c r="K872" s="696" t="s">
        <v>2066</v>
      </c>
      <c r="L872" s="699">
        <v>106.23</v>
      </c>
      <c r="M872" s="699">
        <v>318.69</v>
      </c>
      <c r="N872" s="696">
        <v>3</v>
      </c>
      <c r="O872" s="700">
        <v>3</v>
      </c>
      <c r="P872" s="699">
        <v>106.23</v>
      </c>
      <c r="Q872" s="701">
        <v>0.33333333333333337</v>
      </c>
      <c r="R872" s="696">
        <v>1</v>
      </c>
      <c r="S872" s="701">
        <v>0.33333333333333331</v>
      </c>
      <c r="T872" s="700">
        <v>1</v>
      </c>
      <c r="U872" s="702">
        <v>0.33333333333333331</v>
      </c>
    </row>
    <row r="873" spans="1:21" ht="14.4" customHeight="1" x14ac:dyDescent="0.3">
      <c r="A873" s="695">
        <v>11</v>
      </c>
      <c r="B873" s="696" t="s">
        <v>555</v>
      </c>
      <c r="C873" s="696">
        <v>89301112</v>
      </c>
      <c r="D873" s="697" t="s">
        <v>3032</v>
      </c>
      <c r="E873" s="698" t="s">
        <v>1898</v>
      </c>
      <c r="F873" s="696" t="s">
        <v>1876</v>
      </c>
      <c r="G873" s="696" t="s">
        <v>2061</v>
      </c>
      <c r="H873" s="696" t="s">
        <v>556</v>
      </c>
      <c r="I873" s="696" t="s">
        <v>2336</v>
      </c>
      <c r="J873" s="696" t="s">
        <v>2063</v>
      </c>
      <c r="K873" s="696" t="s">
        <v>2064</v>
      </c>
      <c r="L873" s="699">
        <v>35.409999999999997</v>
      </c>
      <c r="M873" s="699">
        <v>177.04999999999998</v>
      </c>
      <c r="N873" s="696">
        <v>5</v>
      </c>
      <c r="O873" s="700">
        <v>4.5</v>
      </c>
      <c r="P873" s="699">
        <v>35.409999999999997</v>
      </c>
      <c r="Q873" s="701">
        <v>0.2</v>
      </c>
      <c r="R873" s="696">
        <v>1</v>
      </c>
      <c r="S873" s="701">
        <v>0.2</v>
      </c>
      <c r="T873" s="700">
        <v>0.5</v>
      </c>
      <c r="U873" s="702">
        <v>0.1111111111111111</v>
      </c>
    </row>
    <row r="874" spans="1:21" ht="14.4" customHeight="1" x14ac:dyDescent="0.3">
      <c r="A874" s="695">
        <v>11</v>
      </c>
      <c r="B874" s="696" t="s">
        <v>555</v>
      </c>
      <c r="C874" s="696">
        <v>89301112</v>
      </c>
      <c r="D874" s="697" t="s">
        <v>3032</v>
      </c>
      <c r="E874" s="698" t="s">
        <v>1898</v>
      </c>
      <c r="F874" s="696" t="s">
        <v>1876</v>
      </c>
      <c r="G874" s="696" t="s">
        <v>1907</v>
      </c>
      <c r="H874" s="696" t="s">
        <v>843</v>
      </c>
      <c r="I874" s="696" t="s">
        <v>959</v>
      </c>
      <c r="J874" s="696" t="s">
        <v>960</v>
      </c>
      <c r="K874" s="696" t="s">
        <v>1792</v>
      </c>
      <c r="L874" s="699">
        <v>184.22</v>
      </c>
      <c r="M874" s="699">
        <v>552.66</v>
      </c>
      <c r="N874" s="696">
        <v>3</v>
      </c>
      <c r="O874" s="700">
        <v>0.5</v>
      </c>
      <c r="P874" s="699"/>
      <c r="Q874" s="701">
        <v>0</v>
      </c>
      <c r="R874" s="696"/>
      <c r="S874" s="701">
        <v>0</v>
      </c>
      <c r="T874" s="700"/>
      <c r="U874" s="702">
        <v>0</v>
      </c>
    </row>
    <row r="875" spans="1:21" ht="14.4" customHeight="1" x14ac:dyDescent="0.3">
      <c r="A875" s="695">
        <v>11</v>
      </c>
      <c r="B875" s="696" t="s">
        <v>555</v>
      </c>
      <c r="C875" s="696">
        <v>89301112</v>
      </c>
      <c r="D875" s="697" t="s">
        <v>3032</v>
      </c>
      <c r="E875" s="698" t="s">
        <v>1898</v>
      </c>
      <c r="F875" s="696" t="s">
        <v>1876</v>
      </c>
      <c r="G875" s="696" t="s">
        <v>2023</v>
      </c>
      <c r="H875" s="696" t="s">
        <v>556</v>
      </c>
      <c r="I875" s="696" t="s">
        <v>776</v>
      </c>
      <c r="J875" s="696" t="s">
        <v>777</v>
      </c>
      <c r="K875" s="696" t="s">
        <v>778</v>
      </c>
      <c r="L875" s="699">
        <v>84.78</v>
      </c>
      <c r="M875" s="699">
        <v>1441.26</v>
      </c>
      <c r="N875" s="696">
        <v>17</v>
      </c>
      <c r="O875" s="700">
        <v>14</v>
      </c>
      <c r="P875" s="699">
        <v>678.24</v>
      </c>
      <c r="Q875" s="701">
        <v>0.47058823529411764</v>
      </c>
      <c r="R875" s="696">
        <v>8</v>
      </c>
      <c r="S875" s="701">
        <v>0.47058823529411764</v>
      </c>
      <c r="T875" s="700">
        <v>6.5</v>
      </c>
      <c r="U875" s="702">
        <v>0.4642857142857143</v>
      </c>
    </row>
    <row r="876" spans="1:21" ht="14.4" customHeight="1" x14ac:dyDescent="0.3">
      <c r="A876" s="695">
        <v>11</v>
      </c>
      <c r="B876" s="696" t="s">
        <v>555</v>
      </c>
      <c r="C876" s="696">
        <v>89301112</v>
      </c>
      <c r="D876" s="697" t="s">
        <v>3032</v>
      </c>
      <c r="E876" s="698" t="s">
        <v>1898</v>
      </c>
      <c r="F876" s="696" t="s">
        <v>1876</v>
      </c>
      <c r="G876" s="696" t="s">
        <v>2023</v>
      </c>
      <c r="H876" s="696" t="s">
        <v>556</v>
      </c>
      <c r="I876" s="696" t="s">
        <v>2673</v>
      </c>
      <c r="J876" s="696" t="s">
        <v>2245</v>
      </c>
      <c r="K876" s="696" t="s">
        <v>2406</v>
      </c>
      <c r="L876" s="699">
        <v>0</v>
      </c>
      <c r="M876" s="699">
        <v>0</v>
      </c>
      <c r="N876" s="696">
        <v>1</v>
      </c>
      <c r="O876" s="700">
        <v>1</v>
      </c>
      <c r="P876" s="699"/>
      <c r="Q876" s="701"/>
      <c r="R876" s="696"/>
      <c r="S876" s="701">
        <v>0</v>
      </c>
      <c r="T876" s="700"/>
      <c r="U876" s="702">
        <v>0</v>
      </c>
    </row>
    <row r="877" spans="1:21" ht="14.4" customHeight="1" x14ac:dyDescent="0.3">
      <c r="A877" s="695">
        <v>11</v>
      </c>
      <c r="B877" s="696" t="s">
        <v>555</v>
      </c>
      <c r="C877" s="696">
        <v>89301112</v>
      </c>
      <c r="D877" s="697" t="s">
        <v>3032</v>
      </c>
      <c r="E877" s="698" t="s">
        <v>1898</v>
      </c>
      <c r="F877" s="696" t="s">
        <v>1876</v>
      </c>
      <c r="G877" s="696" t="s">
        <v>2023</v>
      </c>
      <c r="H877" s="696" t="s">
        <v>556</v>
      </c>
      <c r="I877" s="696" t="s">
        <v>2742</v>
      </c>
      <c r="J877" s="696" t="s">
        <v>2245</v>
      </c>
      <c r="K877" s="696" t="s">
        <v>2743</v>
      </c>
      <c r="L877" s="699">
        <v>75.36</v>
      </c>
      <c r="M877" s="699">
        <v>150.72</v>
      </c>
      <c r="N877" s="696">
        <v>2</v>
      </c>
      <c r="O877" s="700">
        <v>2</v>
      </c>
      <c r="P877" s="699">
        <v>75.36</v>
      </c>
      <c r="Q877" s="701">
        <v>0.5</v>
      </c>
      <c r="R877" s="696">
        <v>1</v>
      </c>
      <c r="S877" s="701">
        <v>0.5</v>
      </c>
      <c r="T877" s="700">
        <v>1</v>
      </c>
      <c r="U877" s="702">
        <v>0.5</v>
      </c>
    </row>
    <row r="878" spans="1:21" ht="14.4" customHeight="1" x14ac:dyDescent="0.3">
      <c r="A878" s="695">
        <v>11</v>
      </c>
      <c r="B878" s="696" t="s">
        <v>555</v>
      </c>
      <c r="C878" s="696">
        <v>89301112</v>
      </c>
      <c r="D878" s="697" t="s">
        <v>3032</v>
      </c>
      <c r="E878" s="698" t="s">
        <v>1898</v>
      </c>
      <c r="F878" s="696" t="s">
        <v>1876</v>
      </c>
      <c r="G878" s="696" t="s">
        <v>1967</v>
      </c>
      <c r="H878" s="696" t="s">
        <v>556</v>
      </c>
      <c r="I878" s="696" t="s">
        <v>1040</v>
      </c>
      <c r="J878" s="696" t="s">
        <v>634</v>
      </c>
      <c r="K878" s="696" t="s">
        <v>2005</v>
      </c>
      <c r="L878" s="699">
        <v>57.65</v>
      </c>
      <c r="M878" s="699">
        <v>57.65</v>
      </c>
      <c r="N878" s="696">
        <v>1</v>
      </c>
      <c r="O878" s="700">
        <v>1</v>
      </c>
      <c r="P878" s="699"/>
      <c r="Q878" s="701">
        <v>0</v>
      </c>
      <c r="R878" s="696"/>
      <c r="S878" s="701">
        <v>0</v>
      </c>
      <c r="T878" s="700"/>
      <c r="U878" s="702">
        <v>0</v>
      </c>
    </row>
    <row r="879" spans="1:21" ht="14.4" customHeight="1" x14ac:dyDescent="0.3">
      <c r="A879" s="695">
        <v>11</v>
      </c>
      <c r="B879" s="696" t="s">
        <v>555</v>
      </c>
      <c r="C879" s="696">
        <v>89301112</v>
      </c>
      <c r="D879" s="697" t="s">
        <v>3032</v>
      </c>
      <c r="E879" s="698" t="s">
        <v>1898</v>
      </c>
      <c r="F879" s="696" t="s">
        <v>1876</v>
      </c>
      <c r="G879" s="696" t="s">
        <v>2746</v>
      </c>
      <c r="H879" s="696" t="s">
        <v>556</v>
      </c>
      <c r="I879" s="696" t="s">
        <v>2747</v>
      </c>
      <c r="J879" s="696" t="s">
        <v>2748</v>
      </c>
      <c r="K879" s="696" t="s">
        <v>2749</v>
      </c>
      <c r="L879" s="699">
        <v>0</v>
      </c>
      <c r="M879" s="699">
        <v>0</v>
      </c>
      <c r="N879" s="696">
        <v>1</v>
      </c>
      <c r="O879" s="700">
        <v>0.5</v>
      </c>
      <c r="P879" s="699">
        <v>0</v>
      </c>
      <c r="Q879" s="701"/>
      <c r="R879" s="696">
        <v>1</v>
      </c>
      <c r="S879" s="701">
        <v>1</v>
      </c>
      <c r="T879" s="700">
        <v>0.5</v>
      </c>
      <c r="U879" s="702">
        <v>1</v>
      </c>
    </row>
    <row r="880" spans="1:21" ht="14.4" customHeight="1" x14ac:dyDescent="0.3">
      <c r="A880" s="695">
        <v>11</v>
      </c>
      <c r="B880" s="696" t="s">
        <v>555</v>
      </c>
      <c r="C880" s="696">
        <v>89301112</v>
      </c>
      <c r="D880" s="697" t="s">
        <v>3032</v>
      </c>
      <c r="E880" s="698" t="s">
        <v>1898</v>
      </c>
      <c r="F880" s="696" t="s">
        <v>1876</v>
      </c>
      <c r="G880" s="696" t="s">
        <v>2249</v>
      </c>
      <c r="H880" s="696" t="s">
        <v>556</v>
      </c>
      <c r="I880" s="696" t="s">
        <v>2824</v>
      </c>
      <c r="J880" s="696" t="s">
        <v>2825</v>
      </c>
      <c r="K880" s="696" t="s">
        <v>739</v>
      </c>
      <c r="L880" s="699">
        <v>0</v>
      </c>
      <c r="M880" s="699">
        <v>0</v>
      </c>
      <c r="N880" s="696">
        <v>1</v>
      </c>
      <c r="O880" s="700">
        <v>1</v>
      </c>
      <c r="P880" s="699"/>
      <c r="Q880" s="701"/>
      <c r="R880" s="696"/>
      <c r="S880" s="701">
        <v>0</v>
      </c>
      <c r="T880" s="700"/>
      <c r="U880" s="702">
        <v>0</v>
      </c>
    </row>
    <row r="881" spans="1:21" ht="14.4" customHeight="1" x14ac:dyDescent="0.3">
      <c r="A881" s="695">
        <v>11</v>
      </c>
      <c r="B881" s="696" t="s">
        <v>555</v>
      </c>
      <c r="C881" s="696">
        <v>89301112</v>
      </c>
      <c r="D881" s="697" t="s">
        <v>3032</v>
      </c>
      <c r="E881" s="698" t="s">
        <v>1898</v>
      </c>
      <c r="F881" s="696" t="s">
        <v>1876</v>
      </c>
      <c r="G881" s="696" t="s">
        <v>2501</v>
      </c>
      <c r="H881" s="696" t="s">
        <v>556</v>
      </c>
      <c r="I881" s="696" t="s">
        <v>2826</v>
      </c>
      <c r="J881" s="696" t="s">
        <v>2503</v>
      </c>
      <c r="K881" s="696"/>
      <c r="L881" s="699">
        <v>0</v>
      </c>
      <c r="M881" s="699">
        <v>0</v>
      </c>
      <c r="N881" s="696">
        <v>1</v>
      </c>
      <c r="O881" s="700">
        <v>1</v>
      </c>
      <c r="P881" s="699"/>
      <c r="Q881" s="701"/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11</v>
      </c>
      <c r="B882" s="696" t="s">
        <v>555</v>
      </c>
      <c r="C882" s="696">
        <v>89301112</v>
      </c>
      <c r="D882" s="697" t="s">
        <v>3032</v>
      </c>
      <c r="E882" s="698" t="s">
        <v>1898</v>
      </c>
      <c r="F882" s="696" t="s">
        <v>1876</v>
      </c>
      <c r="G882" s="696" t="s">
        <v>2255</v>
      </c>
      <c r="H882" s="696" t="s">
        <v>556</v>
      </c>
      <c r="I882" s="696" t="s">
        <v>1325</v>
      </c>
      <c r="J882" s="696" t="s">
        <v>1326</v>
      </c>
      <c r="K882" s="696" t="s">
        <v>2256</v>
      </c>
      <c r="L882" s="699">
        <v>50.27</v>
      </c>
      <c r="M882" s="699">
        <v>50.27</v>
      </c>
      <c r="N882" s="696">
        <v>1</v>
      </c>
      <c r="O882" s="700">
        <v>1</v>
      </c>
      <c r="P882" s="699"/>
      <c r="Q882" s="701">
        <v>0</v>
      </c>
      <c r="R882" s="696"/>
      <c r="S882" s="701">
        <v>0</v>
      </c>
      <c r="T882" s="700"/>
      <c r="U882" s="702">
        <v>0</v>
      </c>
    </row>
    <row r="883" spans="1:21" ht="14.4" customHeight="1" x14ac:dyDescent="0.3">
      <c r="A883" s="695">
        <v>11</v>
      </c>
      <c r="B883" s="696" t="s">
        <v>555</v>
      </c>
      <c r="C883" s="696">
        <v>89301112</v>
      </c>
      <c r="D883" s="697" t="s">
        <v>3032</v>
      </c>
      <c r="E883" s="698" t="s">
        <v>1898</v>
      </c>
      <c r="F883" s="696" t="s">
        <v>1876</v>
      </c>
      <c r="G883" s="696" t="s">
        <v>1915</v>
      </c>
      <c r="H883" s="696" t="s">
        <v>556</v>
      </c>
      <c r="I883" s="696" t="s">
        <v>1917</v>
      </c>
      <c r="J883" s="696" t="s">
        <v>727</v>
      </c>
      <c r="K883" s="696" t="s">
        <v>1918</v>
      </c>
      <c r="L883" s="699">
        <v>0</v>
      </c>
      <c r="M883" s="699">
        <v>0</v>
      </c>
      <c r="N883" s="696">
        <v>1</v>
      </c>
      <c r="O883" s="700">
        <v>1</v>
      </c>
      <c r="P883" s="699"/>
      <c r="Q883" s="701"/>
      <c r="R883" s="696"/>
      <c r="S883" s="701">
        <v>0</v>
      </c>
      <c r="T883" s="700"/>
      <c r="U883" s="702">
        <v>0</v>
      </c>
    </row>
    <row r="884" spans="1:21" ht="14.4" customHeight="1" x14ac:dyDescent="0.3">
      <c r="A884" s="695">
        <v>11</v>
      </c>
      <c r="B884" s="696" t="s">
        <v>555</v>
      </c>
      <c r="C884" s="696">
        <v>89301112</v>
      </c>
      <c r="D884" s="697" t="s">
        <v>3032</v>
      </c>
      <c r="E884" s="698" t="s">
        <v>1898</v>
      </c>
      <c r="F884" s="696" t="s">
        <v>1876</v>
      </c>
      <c r="G884" s="696" t="s">
        <v>2168</v>
      </c>
      <c r="H884" s="696" t="s">
        <v>556</v>
      </c>
      <c r="I884" s="696" t="s">
        <v>2827</v>
      </c>
      <c r="J884" s="696" t="s">
        <v>2357</v>
      </c>
      <c r="K884" s="696" t="s">
        <v>2828</v>
      </c>
      <c r="L884" s="699">
        <v>36.78</v>
      </c>
      <c r="M884" s="699">
        <v>36.78</v>
      </c>
      <c r="N884" s="696">
        <v>1</v>
      </c>
      <c r="O884" s="700">
        <v>1</v>
      </c>
      <c r="P884" s="699"/>
      <c r="Q884" s="701">
        <v>0</v>
      </c>
      <c r="R884" s="696"/>
      <c r="S884" s="701">
        <v>0</v>
      </c>
      <c r="T884" s="700"/>
      <c r="U884" s="702">
        <v>0</v>
      </c>
    </row>
    <row r="885" spans="1:21" ht="14.4" customHeight="1" x14ac:dyDescent="0.3">
      <c r="A885" s="695">
        <v>11</v>
      </c>
      <c r="B885" s="696" t="s">
        <v>555</v>
      </c>
      <c r="C885" s="696">
        <v>89301112</v>
      </c>
      <c r="D885" s="697" t="s">
        <v>3032</v>
      </c>
      <c r="E885" s="698" t="s">
        <v>1898</v>
      </c>
      <c r="F885" s="696" t="s">
        <v>1876</v>
      </c>
      <c r="G885" s="696" t="s">
        <v>2168</v>
      </c>
      <c r="H885" s="696" t="s">
        <v>556</v>
      </c>
      <c r="I885" s="696" t="s">
        <v>2829</v>
      </c>
      <c r="J885" s="696" t="s">
        <v>2357</v>
      </c>
      <c r="K885" s="696" t="s">
        <v>587</v>
      </c>
      <c r="L885" s="699">
        <v>0</v>
      </c>
      <c r="M885" s="699">
        <v>0</v>
      </c>
      <c r="N885" s="696">
        <v>1</v>
      </c>
      <c r="O885" s="700">
        <v>0.5</v>
      </c>
      <c r="P885" s="699"/>
      <c r="Q885" s="701"/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11</v>
      </c>
      <c r="B886" s="696" t="s">
        <v>555</v>
      </c>
      <c r="C886" s="696">
        <v>89301112</v>
      </c>
      <c r="D886" s="697" t="s">
        <v>3032</v>
      </c>
      <c r="E886" s="698" t="s">
        <v>1898</v>
      </c>
      <c r="F886" s="696" t="s">
        <v>1876</v>
      </c>
      <c r="G886" s="696" t="s">
        <v>2083</v>
      </c>
      <c r="H886" s="696" t="s">
        <v>556</v>
      </c>
      <c r="I886" s="696" t="s">
        <v>2261</v>
      </c>
      <c r="J886" s="696" t="s">
        <v>2262</v>
      </c>
      <c r="K886" s="696" t="s">
        <v>2086</v>
      </c>
      <c r="L886" s="699">
        <v>1857.43</v>
      </c>
      <c r="M886" s="699">
        <v>1857.43</v>
      </c>
      <c r="N886" s="696">
        <v>1</v>
      </c>
      <c r="O886" s="700">
        <v>1</v>
      </c>
      <c r="P886" s="699">
        <v>1857.43</v>
      </c>
      <c r="Q886" s="701">
        <v>1</v>
      </c>
      <c r="R886" s="696">
        <v>1</v>
      </c>
      <c r="S886" s="701">
        <v>1</v>
      </c>
      <c r="T886" s="700">
        <v>1</v>
      </c>
      <c r="U886" s="702">
        <v>1</v>
      </c>
    </row>
    <row r="887" spans="1:21" ht="14.4" customHeight="1" x14ac:dyDescent="0.3">
      <c r="A887" s="695">
        <v>11</v>
      </c>
      <c r="B887" s="696" t="s">
        <v>555</v>
      </c>
      <c r="C887" s="696">
        <v>89301112</v>
      </c>
      <c r="D887" s="697" t="s">
        <v>3032</v>
      </c>
      <c r="E887" s="698" t="s">
        <v>1898</v>
      </c>
      <c r="F887" s="696" t="s">
        <v>1876</v>
      </c>
      <c r="G887" s="696" t="s">
        <v>2830</v>
      </c>
      <c r="H887" s="696" t="s">
        <v>556</v>
      </c>
      <c r="I887" s="696" t="s">
        <v>2831</v>
      </c>
      <c r="J887" s="696" t="s">
        <v>2832</v>
      </c>
      <c r="K887" s="696" t="s">
        <v>2690</v>
      </c>
      <c r="L887" s="699">
        <v>130.4</v>
      </c>
      <c r="M887" s="699">
        <v>130.4</v>
      </c>
      <c r="N887" s="696">
        <v>1</v>
      </c>
      <c r="O887" s="700">
        <v>1</v>
      </c>
      <c r="P887" s="699"/>
      <c r="Q887" s="701">
        <v>0</v>
      </c>
      <c r="R887" s="696"/>
      <c r="S887" s="701">
        <v>0</v>
      </c>
      <c r="T887" s="700"/>
      <c r="U887" s="702">
        <v>0</v>
      </c>
    </row>
    <row r="888" spans="1:21" ht="14.4" customHeight="1" x14ac:dyDescent="0.3">
      <c r="A888" s="695">
        <v>11</v>
      </c>
      <c r="B888" s="696" t="s">
        <v>555</v>
      </c>
      <c r="C888" s="696">
        <v>89301112</v>
      </c>
      <c r="D888" s="697" t="s">
        <v>3032</v>
      </c>
      <c r="E888" s="698" t="s">
        <v>1898</v>
      </c>
      <c r="F888" s="696" t="s">
        <v>1876</v>
      </c>
      <c r="G888" s="696" t="s">
        <v>1920</v>
      </c>
      <c r="H888" s="696" t="s">
        <v>843</v>
      </c>
      <c r="I888" s="696" t="s">
        <v>855</v>
      </c>
      <c r="J888" s="696" t="s">
        <v>852</v>
      </c>
      <c r="K888" s="696" t="s">
        <v>856</v>
      </c>
      <c r="L888" s="699">
        <v>1166.47</v>
      </c>
      <c r="M888" s="699">
        <v>3499.41</v>
      </c>
      <c r="N888" s="696">
        <v>3</v>
      </c>
      <c r="O888" s="700">
        <v>1</v>
      </c>
      <c r="P888" s="699"/>
      <c r="Q888" s="701">
        <v>0</v>
      </c>
      <c r="R888" s="696"/>
      <c r="S888" s="701">
        <v>0</v>
      </c>
      <c r="T888" s="700"/>
      <c r="U888" s="702">
        <v>0</v>
      </c>
    </row>
    <row r="889" spans="1:21" ht="14.4" customHeight="1" x14ac:dyDescent="0.3">
      <c r="A889" s="695">
        <v>11</v>
      </c>
      <c r="B889" s="696" t="s">
        <v>555</v>
      </c>
      <c r="C889" s="696">
        <v>89301112</v>
      </c>
      <c r="D889" s="697" t="s">
        <v>3032</v>
      </c>
      <c r="E889" s="698" t="s">
        <v>1898</v>
      </c>
      <c r="F889" s="696" t="s">
        <v>1876</v>
      </c>
      <c r="G889" s="696" t="s">
        <v>1921</v>
      </c>
      <c r="H889" s="696" t="s">
        <v>843</v>
      </c>
      <c r="I889" s="696" t="s">
        <v>845</v>
      </c>
      <c r="J889" s="696" t="s">
        <v>586</v>
      </c>
      <c r="K889" s="696" t="s">
        <v>587</v>
      </c>
      <c r="L889" s="699">
        <v>96.63</v>
      </c>
      <c r="M889" s="699">
        <v>1256.19</v>
      </c>
      <c r="N889" s="696">
        <v>13</v>
      </c>
      <c r="O889" s="700">
        <v>12</v>
      </c>
      <c r="P889" s="699">
        <v>579.78</v>
      </c>
      <c r="Q889" s="701">
        <v>0.46153846153846151</v>
      </c>
      <c r="R889" s="696">
        <v>6</v>
      </c>
      <c r="S889" s="701">
        <v>0.46153846153846156</v>
      </c>
      <c r="T889" s="700">
        <v>5</v>
      </c>
      <c r="U889" s="702">
        <v>0.41666666666666669</v>
      </c>
    </row>
    <row r="890" spans="1:21" ht="14.4" customHeight="1" x14ac:dyDescent="0.3">
      <c r="A890" s="695">
        <v>11</v>
      </c>
      <c r="B890" s="696" t="s">
        <v>555</v>
      </c>
      <c r="C890" s="696">
        <v>89301112</v>
      </c>
      <c r="D890" s="697" t="s">
        <v>3032</v>
      </c>
      <c r="E890" s="698" t="s">
        <v>1898</v>
      </c>
      <c r="F890" s="696" t="s">
        <v>1876</v>
      </c>
      <c r="G890" s="696" t="s">
        <v>1921</v>
      </c>
      <c r="H890" s="696" t="s">
        <v>843</v>
      </c>
      <c r="I890" s="696" t="s">
        <v>2179</v>
      </c>
      <c r="J890" s="696" t="s">
        <v>586</v>
      </c>
      <c r="K890" s="696" t="s">
        <v>2180</v>
      </c>
      <c r="L890" s="699">
        <v>193.26</v>
      </c>
      <c r="M890" s="699">
        <v>193.26</v>
      </c>
      <c r="N890" s="696">
        <v>1</v>
      </c>
      <c r="O890" s="700">
        <v>1</v>
      </c>
      <c r="P890" s="699"/>
      <c r="Q890" s="701">
        <v>0</v>
      </c>
      <c r="R890" s="696"/>
      <c r="S890" s="701">
        <v>0</v>
      </c>
      <c r="T890" s="700"/>
      <c r="U890" s="702">
        <v>0</v>
      </c>
    </row>
    <row r="891" spans="1:21" ht="14.4" customHeight="1" x14ac:dyDescent="0.3">
      <c r="A891" s="695">
        <v>11</v>
      </c>
      <c r="B891" s="696" t="s">
        <v>555</v>
      </c>
      <c r="C891" s="696">
        <v>89301112</v>
      </c>
      <c r="D891" s="697" t="s">
        <v>3032</v>
      </c>
      <c r="E891" s="698" t="s">
        <v>1898</v>
      </c>
      <c r="F891" s="696" t="s">
        <v>1876</v>
      </c>
      <c r="G891" s="696" t="s">
        <v>1922</v>
      </c>
      <c r="H891" s="696" t="s">
        <v>843</v>
      </c>
      <c r="I891" s="696" t="s">
        <v>1923</v>
      </c>
      <c r="J891" s="696" t="s">
        <v>1924</v>
      </c>
      <c r="K891" s="696" t="s">
        <v>1925</v>
      </c>
      <c r="L891" s="699">
        <v>69.86</v>
      </c>
      <c r="M891" s="699">
        <v>69.86</v>
      </c>
      <c r="N891" s="696">
        <v>1</v>
      </c>
      <c r="O891" s="700">
        <v>1</v>
      </c>
      <c r="P891" s="699"/>
      <c r="Q891" s="701">
        <v>0</v>
      </c>
      <c r="R891" s="696"/>
      <c r="S891" s="701">
        <v>0</v>
      </c>
      <c r="T891" s="700"/>
      <c r="U891" s="702">
        <v>0</v>
      </c>
    </row>
    <row r="892" spans="1:21" ht="14.4" customHeight="1" x14ac:dyDescent="0.3">
      <c r="A892" s="695">
        <v>11</v>
      </c>
      <c r="B892" s="696" t="s">
        <v>555</v>
      </c>
      <c r="C892" s="696">
        <v>89301112</v>
      </c>
      <c r="D892" s="697" t="s">
        <v>3032</v>
      </c>
      <c r="E892" s="698" t="s">
        <v>1898</v>
      </c>
      <c r="F892" s="696" t="s">
        <v>1876</v>
      </c>
      <c r="G892" s="696" t="s">
        <v>2182</v>
      </c>
      <c r="H892" s="696" t="s">
        <v>556</v>
      </c>
      <c r="I892" s="696" t="s">
        <v>2183</v>
      </c>
      <c r="J892" s="696" t="s">
        <v>1247</v>
      </c>
      <c r="K892" s="696" t="s">
        <v>2184</v>
      </c>
      <c r="L892" s="699">
        <v>202.25</v>
      </c>
      <c r="M892" s="699">
        <v>606.75</v>
      </c>
      <c r="N892" s="696">
        <v>3</v>
      </c>
      <c r="O892" s="700">
        <v>2.5</v>
      </c>
      <c r="P892" s="699"/>
      <c r="Q892" s="701">
        <v>0</v>
      </c>
      <c r="R892" s="696"/>
      <c r="S892" s="701">
        <v>0</v>
      </c>
      <c r="T892" s="700"/>
      <c r="U892" s="702">
        <v>0</v>
      </c>
    </row>
    <row r="893" spans="1:21" ht="14.4" customHeight="1" x14ac:dyDescent="0.3">
      <c r="A893" s="695">
        <v>11</v>
      </c>
      <c r="B893" s="696" t="s">
        <v>555</v>
      </c>
      <c r="C893" s="696">
        <v>89301112</v>
      </c>
      <c r="D893" s="697" t="s">
        <v>3032</v>
      </c>
      <c r="E893" s="698" t="s">
        <v>1898</v>
      </c>
      <c r="F893" s="696" t="s">
        <v>1876</v>
      </c>
      <c r="G893" s="696" t="s">
        <v>1930</v>
      </c>
      <c r="H893" s="696" t="s">
        <v>556</v>
      </c>
      <c r="I893" s="696" t="s">
        <v>660</v>
      </c>
      <c r="J893" s="696" t="s">
        <v>1931</v>
      </c>
      <c r="K893" s="696" t="s">
        <v>1932</v>
      </c>
      <c r="L893" s="699">
        <v>0</v>
      </c>
      <c r="M893" s="699">
        <v>0</v>
      </c>
      <c r="N893" s="696">
        <v>2</v>
      </c>
      <c r="O893" s="700">
        <v>0.5</v>
      </c>
      <c r="P893" s="699"/>
      <c r="Q893" s="701"/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11</v>
      </c>
      <c r="B894" s="696" t="s">
        <v>555</v>
      </c>
      <c r="C894" s="696">
        <v>89301112</v>
      </c>
      <c r="D894" s="697" t="s">
        <v>3032</v>
      </c>
      <c r="E894" s="698" t="s">
        <v>1898</v>
      </c>
      <c r="F894" s="696" t="s">
        <v>1876</v>
      </c>
      <c r="G894" s="696" t="s">
        <v>2452</v>
      </c>
      <c r="H894" s="696" t="s">
        <v>556</v>
      </c>
      <c r="I894" s="696" t="s">
        <v>2453</v>
      </c>
      <c r="J894" s="696" t="s">
        <v>810</v>
      </c>
      <c r="K894" s="696" t="s">
        <v>2165</v>
      </c>
      <c r="L894" s="699">
        <v>0</v>
      </c>
      <c r="M894" s="699">
        <v>0</v>
      </c>
      <c r="N894" s="696">
        <v>1</v>
      </c>
      <c r="O894" s="700">
        <v>0.5</v>
      </c>
      <c r="P894" s="699">
        <v>0</v>
      </c>
      <c r="Q894" s="701"/>
      <c r="R894" s="696">
        <v>1</v>
      </c>
      <c r="S894" s="701">
        <v>1</v>
      </c>
      <c r="T894" s="700">
        <v>0.5</v>
      </c>
      <c r="U894" s="702">
        <v>1</v>
      </c>
    </row>
    <row r="895" spans="1:21" ht="14.4" customHeight="1" x14ac:dyDescent="0.3">
      <c r="A895" s="695">
        <v>11</v>
      </c>
      <c r="B895" s="696" t="s">
        <v>555</v>
      </c>
      <c r="C895" s="696">
        <v>89301112</v>
      </c>
      <c r="D895" s="697" t="s">
        <v>3032</v>
      </c>
      <c r="E895" s="698" t="s">
        <v>1898</v>
      </c>
      <c r="F895" s="696" t="s">
        <v>1876</v>
      </c>
      <c r="G895" s="696" t="s">
        <v>2687</v>
      </c>
      <c r="H895" s="696" t="s">
        <v>556</v>
      </c>
      <c r="I895" s="696" t="s">
        <v>2688</v>
      </c>
      <c r="J895" s="696" t="s">
        <v>2689</v>
      </c>
      <c r="K895" s="696" t="s">
        <v>2690</v>
      </c>
      <c r="L895" s="699">
        <v>85.49</v>
      </c>
      <c r="M895" s="699">
        <v>85.49</v>
      </c>
      <c r="N895" s="696">
        <v>1</v>
      </c>
      <c r="O895" s="700">
        <v>0.5</v>
      </c>
      <c r="P895" s="699"/>
      <c r="Q895" s="701">
        <v>0</v>
      </c>
      <c r="R895" s="696"/>
      <c r="S895" s="701">
        <v>0</v>
      </c>
      <c r="T895" s="700"/>
      <c r="U895" s="702">
        <v>0</v>
      </c>
    </row>
    <row r="896" spans="1:21" ht="14.4" customHeight="1" x14ac:dyDescent="0.3">
      <c r="A896" s="695">
        <v>11</v>
      </c>
      <c r="B896" s="696" t="s">
        <v>555</v>
      </c>
      <c r="C896" s="696">
        <v>89301112</v>
      </c>
      <c r="D896" s="697" t="s">
        <v>3032</v>
      </c>
      <c r="E896" s="698" t="s">
        <v>1898</v>
      </c>
      <c r="F896" s="696" t="s">
        <v>1876</v>
      </c>
      <c r="G896" s="696" t="s">
        <v>1960</v>
      </c>
      <c r="H896" s="696" t="s">
        <v>556</v>
      </c>
      <c r="I896" s="696" t="s">
        <v>2457</v>
      </c>
      <c r="J896" s="696" t="s">
        <v>2458</v>
      </c>
      <c r="K896" s="696" t="s">
        <v>2091</v>
      </c>
      <c r="L896" s="699">
        <v>314.33999999999997</v>
      </c>
      <c r="M896" s="699">
        <v>1257.3599999999999</v>
      </c>
      <c r="N896" s="696">
        <v>4</v>
      </c>
      <c r="O896" s="700">
        <v>2</v>
      </c>
      <c r="P896" s="699"/>
      <c r="Q896" s="701">
        <v>0</v>
      </c>
      <c r="R896" s="696"/>
      <c r="S896" s="701">
        <v>0</v>
      </c>
      <c r="T896" s="700"/>
      <c r="U896" s="702">
        <v>0</v>
      </c>
    </row>
    <row r="897" spans="1:21" ht="14.4" customHeight="1" x14ac:dyDescent="0.3">
      <c r="A897" s="695">
        <v>11</v>
      </c>
      <c r="B897" s="696" t="s">
        <v>555</v>
      </c>
      <c r="C897" s="696">
        <v>89301112</v>
      </c>
      <c r="D897" s="697" t="s">
        <v>3032</v>
      </c>
      <c r="E897" s="698" t="s">
        <v>1898</v>
      </c>
      <c r="F897" s="696" t="s">
        <v>1876</v>
      </c>
      <c r="G897" s="696" t="s">
        <v>1960</v>
      </c>
      <c r="H897" s="696" t="s">
        <v>556</v>
      </c>
      <c r="I897" s="696" t="s">
        <v>2833</v>
      </c>
      <c r="J897" s="696" t="s">
        <v>2834</v>
      </c>
      <c r="K897" s="696" t="s">
        <v>2835</v>
      </c>
      <c r="L897" s="699">
        <v>0</v>
      </c>
      <c r="M897" s="699">
        <v>0</v>
      </c>
      <c r="N897" s="696">
        <v>1</v>
      </c>
      <c r="O897" s="700">
        <v>1</v>
      </c>
      <c r="P897" s="699"/>
      <c r="Q897" s="701"/>
      <c r="R897" s="696"/>
      <c r="S897" s="701">
        <v>0</v>
      </c>
      <c r="T897" s="700"/>
      <c r="U897" s="702">
        <v>0</v>
      </c>
    </row>
    <row r="898" spans="1:21" ht="14.4" customHeight="1" x14ac:dyDescent="0.3">
      <c r="A898" s="695">
        <v>11</v>
      </c>
      <c r="B898" s="696" t="s">
        <v>555</v>
      </c>
      <c r="C898" s="696">
        <v>89301112</v>
      </c>
      <c r="D898" s="697" t="s">
        <v>3032</v>
      </c>
      <c r="E898" s="698" t="s">
        <v>1898</v>
      </c>
      <c r="F898" s="696" t="s">
        <v>1876</v>
      </c>
      <c r="G898" s="696" t="s">
        <v>1960</v>
      </c>
      <c r="H898" s="696" t="s">
        <v>556</v>
      </c>
      <c r="I898" s="696" t="s">
        <v>2836</v>
      </c>
      <c r="J898" s="696" t="s">
        <v>2837</v>
      </c>
      <c r="K898" s="696" t="s">
        <v>2838</v>
      </c>
      <c r="L898" s="699">
        <v>0</v>
      </c>
      <c r="M898" s="699">
        <v>0</v>
      </c>
      <c r="N898" s="696">
        <v>1</v>
      </c>
      <c r="O898" s="700">
        <v>1</v>
      </c>
      <c r="P898" s="699"/>
      <c r="Q898" s="701"/>
      <c r="R898" s="696"/>
      <c r="S898" s="701">
        <v>0</v>
      </c>
      <c r="T898" s="700"/>
      <c r="U898" s="702">
        <v>0</v>
      </c>
    </row>
    <row r="899" spans="1:21" ht="14.4" customHeight="1" x14ac:dyDescent="0.3">
      <c r="A899" s="695">
        <v>11</v>
      </c>
      <c r="B899" s="696" t="s">
        <v>555</v>
      </c>
      <c r="C899" s="696">
        <v>89301112</v>
      </c>
      <c r="D899" s="697" t="s">
        <v>3032</v>
      </c>
      <c r="E899" s="698" t="s">
        <v>1898</v>
      </c>
      <c r="F899" s="696" t="s">
        <v>1876</v>
      </c>
      <c r="G899" s="696" t="s">
        <v>2040</v>
      </c>
      <c r="H899" s="696" t="s">
        <v>556</v>
      </c>
      <c r="I899" s="696" t="s">
        <v>2041</v>
      </c>
      <c r="J899" s="696" t="s">
        <v>2042</v>
      </c>
      <c r="K899" s="696" t="s">
        <v>753</v>
      </c>
      <c r="L899" s="699">
        <v>154.33000000000001</v>
      </c>
      <c r="M899" s="699">
        <v>617.32000000000005</v>
      </c>
      <c r="N899" s="696">
        <v>4</v>
      </c>
      <c r="O899" s="700">
        <v>4</v>
      </c>
      <c r="P899" s="699"/>
      <c r="Q899" s="701">
        <v>0</v>
      </c>
      <c r="R899" s="696"/>
      <c r="S899" s="701">
        <v>0</v>
      </c>
      <c r="T899" s="700"/>
      <c r="U899" s="702">
        <v>0</v>
      </c>
    </row>
    <row r="900" spans="1:21" ht="14.4" customHeight="1" x14ac:dyDescent="0.3">
      <c r="A900" s="695">
        <v>11</v>
      </c>
      <c r="B900" s="696" t="s">
        <v>555</v>
      </c>
      <c r="C900" s="696">
        <v>89301112</v>
      </c>
      <c r="D900" s="697" t="s">
        <v>3032</v>
      </c>
      <c r="E900" s="698" t="s">
        <v>1898</v>
      </c>
      <c r="F900" s="696" t="s">
        <v>1876</v>
      </c>
      <c r="G900" s="696" t="s">
        <v>2040</v>
      </c>
      <c r="H900" s="696" t="s">
        <v>556</v>
      </c>
      <c r="I900" s="696" t="s">
        <v>2839</v>
      </c>
      <c r="J900" s="696" t="s">
        <v>2042</v>
      </c>
      <c r="K900" s="696" t="s">
        <v>635</v>
      </c>
      <c r="L900" s="699">
        <v>0</v>
      </c>
      <c r="M900" s="699">
        <v>0</v>
      </c>
      <c r="N900" s="696">
        <v>3</v>
      </c>
      <c r="O900" s="700">
        <v>1</v>
      </c>
      <c r="P900" s="699"/>
      <c r="Q900" s="701"/>
      <c r="R900" s="696"/>
      <c r="S900" s="701">
        <v>0</v>
      </c>
      <c r="T900" s="700"/>
      <c r="U900" s="702">
        <v>0</v>
      </c>
    </row>
    <row r="901" spans="1:21" ht="14.4" customHeight="1" x14ac:dyDescent="0.3">
      <c r="A901" s="695">
        <v>11</v>
      </c>
      <c r="B901" s="696" t="s">
        <v>555</v>
      </c>
      <c r="C901" s="696">
        <v>89301112</v>
      </c>
      <c r="D901" s="697" t="s">
        <v>3032</v>
      </c>
      <c r="E901" s="698" t="s">
        <v>1898</v>
      </c>
      <c r="F901" s="696" t="s">
        <v>1877</v>
      </c>
      <c r="G901" s="696" t="s">
        <v>2092</v>
      </c>
      <c r="H901" s="696" t="s">
        <v>556</v>
      </c>
      <c r="I901" s="696" t="s">
        <v>2328</v>
      </c>
      <c r="J901" s="696" t="s">
        <v>2329</v>
      </c>
      <c r="K901" s="696" t="s">
        <v>2201</v>
      </c>
      <c r="L901" s="699">
        <v>300</v>
      </c>
      <c r="M901" s="699">
        <v>300</v>
      </c>
      <c r="N901" s="696">
        <v>1</v>
      </c>
      <c r="O901" s="700">
        <v>1</v>
      </c>
      <c r="P901" s="699"/>
      <c r="Q901" s="701">
        <v>0</v>
      </c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11</v>
      </c>
      <c r="B902" s="696" t="s">
        <v>555</v>
      </c>
      <c r="C902" s="696">
        <v>89301112</v>
      </c>
      <c r="D902" s="697" t="s">
        <v>3032</v>
      </c>
      <c r="E902" s="698" t="s">
        <v>1898</v>
      </c>
      <c r="F902" s="696" t="s">
        <v>1877</v>
      </c>
      <c r="G902" s="696" t="s">
        <v>2092</v>
      </c>
      <c r="H902" s="696" t="s">
        <v>556</v>
      </c>
      <c r="I902" s="696" t="s">
        <v>2093</v>
      </c>
      <c r="J902" s="696" t="s">
        <v>2094</v>
      </c>
      <c r="K902" s="696" t="s">
        <v>2095</v>
      </c>
      <c r="L902" s="699">
        <v>0</v>
      </c>
      <c r="M902" s="699">
        <v>0</v>
      </c>
      <c r="N902" s="696">
        <v>14</v>
      </c>
      <c r="O902" s="700">
        <v>14</v>
      </c>
      <c r="P902" s="699"/>
      <c r="Q902" s="701"/>
      <c r="R902" s="696"/>
      <c r="S902" s="701">
        <v>0</v>
      </c>
      <c r="T902" s="700"/>
      <c r="U902" s="702">
        <v>0</v>
      </c>
    </row>
    <row r="903" spans="1:21" ht="14.4" customHeight="1" x14ac:dyDescent="0.3">
      <c r="A903" s="695">
        <v>11</v>
      </c>
      <c r="B903" s="696" t="s">
        <v>555</v>
      </c>
      <c r="C903" s="696">
        <v>89301112</v>
      </c>
      <c r="D903" s="697" t="s">
        <v>3032</v>
      </c>
      <c r="E903" s="698" t="s">
        <v>1898</v>
      </c>
      <c r="F903" s="696" t="s">
        <v>1877</v>
      </c>
      <c r="G903" s="696" t="s">
        <v>2096</v>
      </c>
      <c r="H903" s="696" t="s">
        <v>556</v>
      </c>
      <c r="I903" s="696" t="s">
        <v>2100</v>
      </c>
      <c r="J903" s="696" t="s">
        <v>2101</v>
      </c>
      <c r="K903" s="696" t="s">
        <v>2102</v>
      </c>
      <c r="L903" s="699">
        <v>35.75</v>
      </c>
      <c r="M903" s="699">
        <v>35.75</v>
      </c>
      <c r="N903" s="696">
        <v>1</v>
      </c>
      <c r="O903" s="700">
        <v>1</v>
      </c>
      <c r="P903" s="699">
        <v>35.75</v>
      </c>
      <c r="Q903" s="701">
        <v>1</v>
      </c>
      <c r="R903" s="696">
        <v>1</v>
      </c>
      <c r="S903" s="701">
        <v>1</v>
      </c>
      <c r="T903" s="700">
        <v>1</v>
      </c>
      <c r="U903" s="702">
        <v>1</v>
      </c>
    </row>
    <row r="904" spans="1:21" ht="14.4" customHeight="1" x14ac:dyDescent="0.3">
      <c r="A904" s="695">
        <v>11</v>
      </c>
      <c r="B904" s="696" t="s">
        <v>555</v>
      </c>
      <c r="C904" s="696">
        <v>89301112</v>
      </c>
      <c r="D904" s="697" t="s">
        <v>3032</v>
      </c>
      <c r="E904" s="698" t="s">
        <v>1898</v>
      </c>
      <c r="F904" s="696" t="s">
        <v>1877</v>
      </c>
      <c r="G904" s="696" t="s">
        <v>1933</v>
      </c>
      <c r="H904" s="696" t="s">
        <v>556</v>
      </c>
      <c r="I904" s="696" t="s">
        <v>2840</v>
      </c>
      <c r="J904" s="696" t="s">
        <v>2841</v>
      </c>
      <c r="K904" s="696" t="s">
        <v>2842</v>
      </c>
      <c r="L904" s="699">
        <v>190</v>
      </c>
      <c r="M904" s="699">
        <v>760</v>
      </c>
      <c r="N904" s="696">
        <v>4</v>
      </c>
      <c r="O904" s="700">
        <v>2</v>
      </c>
      <c r="P904" s="699">
        <v>380</v>
      </c>
      <c r="Q904" s="701">
        <v>0.5</v>
      </c>
      <c r="R904" s="696">
        <v>2</v>
      </c>
      <c r="S904" s="701">
        <v>0.5</v>
      </c>
      <c r="T904" s="700">
        <v>1</v>
      </c>
      <c r="U904" s="702">
        <v>0.5</v>
      </c>
    </row>
    <row r="905" spans="1:21" ht="14.4" customHeight="1" x14ac:dyDescent="0.3">
      <c r="A905" s="695">
        <v>11</v>
      </c>
      <c r="B905" s="696" t="s">
        <v>555</v>
      </c>
      <c r="C905" s="696">
        <v>89301112</v>
      </c>
      <c r="D905" s="697" t="s">
        <v>3032</v>
      </c>
      <c r="E905" s="698" t="s">
        <v>1898</v>
      </c>
      <c r="F905" s="696" t="s">
        <v>1877</v>
      </c>
      <c r="G905" s="696" t="s">
        <v>1933</v>
      </c>
      <c r="H905" s="696" t="s">
        <v>556</v>
      </c>
      <c r="I905" s="696" t="s">
        <v>2843</v>
      </c>
      <c r="J905" s="696" t="s">
        <v>2844</v>
      </c>
      <c r="K905" s="696" t="s">
        <v>2845</v>
      </c>
      <c r="L905" s="699">
        <v>2700</v>
      </c>
      <c r="M905" s="699">
        <v>2700</v>
      </c>
      <c r="N905" s="696">
        <v>1</v>
      </c>
      <c r="O905" s="700">
        <v>1</v>
      </c>
      <c r="P905" s="699">
        <v>2700</v>
      </c>
      <c r="Q905" s="701">
        <v>1</v>
      </c>
      <c r="R905" s="696">
        <v>1</v>
      </c>
      <c r="S905" s="701">
        <v>1</v>
      </c>
      <c r="T905" s="700">
        <v>1</v>
      </c>
      <c r="U905" s="702">
        <v>1</v>
      </c>
    </row>
    <row r="906" spans="1:21" ht="14.4" customHeight="1" x14ac:dyDescent="0.3">
      <c r="A906" s="695">
        <v>11</v>
      </c>
      <c r="B906" s="696" t="s">
        <v>555</v>
      </c>
      <c r="C906" s="696">
        <v>89301112</v>
      </c>
      <c r="D906" s="697" t="s">
        <v>3032</v>
      </c>
      <c r="E906" s="698" t="s">
        <v>1898</v>
      </c>
      <c r="F906" s="696" t="s">
        <v>1877</v>
      </c>
      <c r="G906" s="696" t="s">
        <v>1933</v>
      </c>
      <c r="H906" s="696" t="s">
        <v>556</v>
      </c>
      <c r="I906" s="696" t="s">
        <v>2846</v>
      </c>
      <c r="J906" s="696" t="s">
        <v>2847</v>
      </c>
      <c r="K906" s="696"/>
      <c r="L906" s="699">
        <v>130</v>
      </c>
      <c r="M906" s="699">
        <v>130</v>
      </c>
      <c r="N906" s="696">
        <v>1</v>
      </c>
      <c r="O906" s="700">
        <v>1</v>
      </c>
      <c r="P906" s="699">
        <v>130</v>
      </c>
      <c r="Q906" s="701">
        <v>1</v>
      </c>
      <c r="R906" s="696">
        <v>1</v>
      </c>
      <c r="S906" s="701">
        <v>1</v>
      </c>
      <c r="T906" s="700">
        <v>1</v>
      </c>
      <c r="U906" s="702">
        <v>1</v>
      </c>
    </row>
    <row r="907" spans="1:21" ht="14.4" customHeight="1" x14ac:dyDescent="0.3">
      <c r="A907" s="695">
        <v>11</v>
      </c>
      <c r="B907" s="696" t="s">
        <v>555</v>
      </c>
      <c r="C907" s="696">
        <v>89301112</v>
      </c>
      <c r="D907" s="697" t="s">
        <v>3032</v>
      </c>
      <c r="E907" s="698" t="s">
        <v>1898</v>
      </c>
      <c r="F907" s="696" t="s">
        <v>1877</v>
      </c>
      <c r="G907" s="696" t="s">
        <v>1933</v>
      </c>
      <c r="H907" s="696" t="s">
        <v>556</v>
      </c>
      <c r="I907" s="696" t="s">
        <v>1934</v>
      </c>
      <c r="J907" s="696" t="s">
        <v>1935</v>
      </c>
      <c r="K907" s="696" t="s">
        <v>1936</v>
      </c>
      <c r="L907" s="699">
        <v>200</v>
      </c>
      <c r="M907" s="699">
        <v>2000</v>
      </c>
      <c r="N907" s="696">
        <v>10</v>
      </c>
      <c r="O907" s="700">
        <v>5</v>
      </c>
      <c r="P907" s="699">
        <v>1200</v>
      </c>
      <c r="Q907" s="701">
        <v>0.6</v>
      </c>
      <c r="R907" s="696">
        <v>6</v>
      </c>
      <c r="S907" s="701">
        <v>0.6</v>
      </c>
      <c r="T907" s="700">
        <v>3</v>
      </c>
      <c r="U907" s="702">
        <v>0.6</v>
      </c>
    </row>
    <row r="908" spans="1:21" ht="14.4" customHeight="1" x14ac:dyDescent="0.3">
      <c r="A908" s="695">
        <v>11</v>
      </c>
      <c r="B908" s="696" t="s">
        <v>555</v>
      </c>
      <c r="C908" s="696">
        <v>89301112</v>
      </c>
      <c r="D908" s="697" t="s">
        <v>3032</v>
      </c>
      <c r="E908" s="698" t="s">
        <v>1898</v>
      </c>
      <c r="F908" s="696" t="s">
        <v>1877</v>
      </c>
      <c r="G908" s="696" t="s">
        <v>1933</v>
      </c>
      <c r="H908" s="696" t="s">
        <v>556</v>
      </c>
      <c r="I908" s="696" t="s">
        <v>1937</v>
      </c>
      <c r="J908" s="696" t="s">
        <v>1938</v>
      </c>
      <c r="K908" s="696" t="s">
        <v>1939</v>
      </c>
      <c r="L908" s="699">
        <v>278.75</v>
      </c>
      <c r="M908" s="699">
        <v>3902.5</v>
      </c>
      <c r="N908" s="696">
        <v>14</v>
      </c>
      <c r="O908" s="700">
        <v>7</v>
      </c>
      <c r="P908" s="699">
        <v>1115</v>
      </c>
      <c r="Q908" s="701">
        <v>0.2857142857142857</v>
      </c>
      <c r="R908" s="696">
        <v>4</v>
      </c>
      <c r="S908" s="701">
        <v>0.2857142857142857</v>
      </c>
      <c r="T908" s="700">
        <v>2</v>
      </c>
      <c r="U908" s="702">
        <v>0.2857142857142857</v>
      </c>
    </row>
    <row r="909" spans="1:21" ht="14.4" customHeight="1" x14ac:dyDescent="0.3">
      <c r="A909" s="695">
        <v>11</v>
      </c>
      <c r="B909" s="696" t="s">
        <v>555</v>
      </c>
      <c r="C909" s="696">
        <v>89301112</v>
      </c>
      <c r="D909" s="697" t="s">
        <v>3032</v>
      </c>
      <c r="E909" s="698" t="s">
        <v>1898</v>
      </c>
      <c r="F909" s="696" t="s">
        <v>1877</v>
      </c>
      <c r="G909" s="696" t="s">
        <v>1933</v>
      </c>
      <c r="H909" s="696" t="s">
        <v>556</v>
      </c>
      <c r="I909" s="696" t="s">
        <v>2848</v>
      </c>
      <c r="J909" s="696" t="s">
        <v>2849</v>
      </c>
      <c r="K909" s="696" t="s">
        <v>2850</v>
      </c>
      <c r="L909" s="699">
        <v>1200</v>
      </c>
      <c r="M909" s="699">
        <v>1200</v>
      </c>
      <c r="N909" s="696">
        <v>1</v>
      </c>
      <c r="O909" s="700">
        <v>1</v>
      </c>
      <c r="P909" s="699"/>
      <c r="Q909" s="701">
        <v>0</v>
      </c>
      <c r="R909" s="696"/>
      <c r="S909" s="701">
        <v>0</v>
      </c>
      <c r="T909" s="700"/>
      <c r="U909" s="702">
        <v>0</v>
      </c>
    </row>
    <row r="910" spans="1:21" ht="14.4" customHeight="1" x14ac:dyDescent="0.3">
      <c r="A910" s="695">
        <v>11</v>
      </c>
      <c r="B910" s="696" t="s">
        <v>555</v>
      </c>
      <c r="C910" s="696">
        <v>89301112</v>
      </c>
      <c r="D910" s="697" t="s">
        <v>3032</v>
      </c>
      <c r="E910" s="698" t="s">
        <v>1898</v>
      </c>
      <c r="F910" s="696" t="s">
        <v>1877</v>
      </c>
      <c r="G910" s="696" t="s">
        <v>2103</v>
      </c>
      <c r="H910" s="696" t="s">
        <v>556</v>
      </c>
      <c r="I910" s="696" t="s">
        <v>2104</v>
      </c>
      <c r="J910" s="696" t="s">
        <v>2105</v>
      </c>
      <c r="K910" s="696" t="s">
        <v>2106</v>
      </c>
      <c r="L910" s="699">
        <v>1659.44</v>
      </c>
      <c r="M910" s="699">
        <v>6637.76</v>
      </c>
      <c r="N910" s="696">
        <v>4</v>
      </c>
      <c r="O910" s="700">
        <v>4</v>
      </c>
      <c r="P910" s="699">
        <v>6637.76</v>
      </c>
      <c r="Q910" s="701">
        <v>1</v>
      </c>
      <c r="R910" s="696">
        <v>4</v>
      </c>
      <c r="S910" s="701">
        <v>1</v>
      </c>
      <c r="T910" s="700">
        <v>4</v>
      </c>
      <c r="U910" s="702">
        <v>1</v>
      </c>
    </row>
    <row r="911" spans="1:21" ht="14.4" customHeight="1" x14ac:dyDescent="0.3">
      <c r="A911" s="695">
        <v>11</v>
      </c>
      <c r="B911" s="696" t="s">
        <v>555</v>
      </c>
      <c r="C911" s="696">
        <v>89301112</v>
      </c>
      <c r="D911" s="697" t="s">
        <v>3032</v>
      </c>
      <c r="E911" s="698" t="s">
        <v>1898</v>
      </c>
      <c r="F911" s="696" t="s">
        <v>1877</v>
      </c>
      <c r="G911" s="696" t="s">
        <v>1940</v>
      </c>
      <c r="H911" s="696" t="s">
        <v>556</v>
      </c>
      <c r="I911" s="696" t="s">
        <v>2043</v>
      </c>
      <c r="J911" s="696" t="s">
        <v>2044</v>
      </c>
      <c r="K911" s="696" t="s">
        <v>2045</v>
      </c>
      <c r="L911" s="699">
        <v>58.5</v>
      </c>
      <c r="M911" s="699">
        <v>58.5</v>
      </c>
      <c r="N911" s="696">
        <v>1</v>
      </c>
      <c r="O911" s="700">
        <v>1</v>
      </c>
      <c r="P911" s="699">
        <v>58.5</v>
      </c>
      <c r="Q911" s="701">
        <v>1</v>
      </c>
      <c r="R911" s="696">
        <v>1</v>
      </c>
      <c r="S911" s="701">
        <v>1</v>
      </c>
      <c r="T911" s="700">
        <v>1</v>
      </c>
      <c r="U911" s="702">
        <v>1</v>
      </c>
    </row>
    <row r="912" spans="1:21" ht="14.4" customHeight="1" x14ac:dyDescent="0.3">
      <c r="A912" s="695">
        <v>11</v>
      </c>
      <c r="B912" s="696" t="s">
        <v>555</v>
      </c>
      <c r="C912" s="696">
        <v>89301112</v>
      </c>
      <c r="D912" s="697" t="s">
        <v>3032</v>
      </c>
      <c r="E912" s="698" t="s">
        <v>1898</v>
      </c>
      <c r="F912" s="696" t="s">
        <v>1877</v>
      </c>
      <c r="G912" s="696" t="s">
        <v>1940</v>
      </c>
      <c r="H912" s="696" t="s">
        <v>556</v>
      </c>
      <c r="I912" s="696" t="s">
        <v>1953</v>
      </c>
      <c r="J912" s="696" t="s">
        <v>1954</v>
      </c>
      <c r="K912" s="696" t="s">
        <v>1955</v>
      </c>
      <c r="L912" s="699">
        <v>971.25</v>
      </c>
      <c r="M912" s="699">
        <v>971.25</v>
      </c>
      <c r="N912" s="696">
        <v>1</v>
      </c>
      <c r="O912" s="700">
        <v>1</v>
      </c>
      <c r="P912" s="699"/>
      <c r="Q912" s="701">
        <v>0</v>
      </c>
      <c r="R912" s="696"/>
      <c r="S912" s="701">
        <v>0</v>
      </c>
      <c r="T912" s="700"/>
      <c r="U912" s="702">
        <v>0</v>
      </c>
    </row>
    <row r="913" spans="1:21" ht="14.4" customHeight="1" x14ac:dyDescent="0.3">
      <c r="A913" s="695">
        <v>11</v>
      </c>
      <c r="B913" s="696" t="s">
        <v>555</v>
      </c>
      <c r="C913" s="696">
        <v>89301112</v>
      </c>
      <c r="D913" s="697" t="s">
        <v>3032</v>
      </c>
      <c r="E913" s="698" t="s">
        <v>1898</v>
      </c>
      <c r="F913" s="696" t="s">
        <v>1877</v>
      </c>
      <c r="G913" s="696" t="s">
        <v>1940</v>
      </c>
      <c r="H913" s="696" t="s">
        <v>556</v>
      </c>
      <c r="I913" s="696" t="s">
        <v>2592</v>
      </c>
      <c r="J913" s="696" t="s">
        <v>2593</v>
      </c>
      <c r="K913" s="696" t="s">
        <v>2594</v>
      </c>
      <c r="L913" s="699">
        <v>680.11</v>
      </c>
      <c r="M913" s="699">
        <v>680.11</v>
      </c>
      <c r="N913" s="696">
        <v>1</v>
      </c>
      <c r="O913" s="700">
        <v>1</v>
      </c>
      <c r="P913" s="699"/>
      <c r="Q913" s="701">
        <v>0</v>
      </c>
      <c r="R913" s="696"/>
      <c r="S913" s="701">
        <v>0</v>
      </c>
      <c r="T913" s="700"/>
      <c r="U913" s="702">
        <v>0</v>
      </c>
    </row>
    <row r="914" spans="1:21" ht="14.4" customHeight="1" x14ac:dyDescent="0.3">
      <c r="A914" s="695">
        <v>11</v>
      </c>
      <c r="B914" s="696" t="s">
        <v>555</v>
      </c>
      <c r="C914" s="696">
        <v>89301112</v>
      </c>
      <c r="D914" s="697" t="s">
        <v>3032</v>
      </c>
      <c r="E914" s="698" t="s">
        <v>1898</v>
      </c>
      <c r="F914" s="696" t="s">
        <v>1877</v>
      </c>
      <c r="G914" s="696" t="s">
        <v>1940</v>
      </c>
      <c r="H914" s="696" t="s">
        <v>556</v>
      </c>
      <c r="I914" s="696" t="s">
        <v>2306</v>
      </c>
      <c r="J914" s="696" t="s">
        <v>2307</v>
      </c>
      <c r="K914" s="696" t="s">
        <v>2308</v>
      </c>
      <c r="L914" s="699">
        <v>180</v>
      </c>
      <c r="M914" s="699">
        <v>360</v>
      </c>
      <c r="N914" s="696">
        <v>2</v>
      </c>
      <c r="O914" s="700">
        <v>2</v>
      </c>
      <c r="P914" s="699">
        <v>360</v>
      </c>
      <c r="Q914" s="701">
        <v>1</v>
      </c>
      <c r="R914" s="696">
        <v>2</v>
      </c>
      <c r="S914" s="701">
        <v>1</v>
      </c>
      <c r="T914" s="700">
        <v>2</v>
      </c>
      <c r="U914" s="702">
        <v>1</v>
      </c>
    </row>
    <row r="915" spans="1:21" ht="14.4" customHeight="1" x14ac:dyDescent="0.3">
      <c r="A915" s="695">
        <v>11</v>
      </c>
      <c r="B915" s="696" t="s">
        <v>555</v>
      </c>
      <c r="C915" s="696">
        <v>89301112</v>
      </c>
      <c r="D915" s="697" t="s">
        <v>3032</v>
      </c>
      <c r="E915" s="698" t="s">
        <v>1898</v>
      </c>
      <c r="F915" s="696" t="s">
        <v>1877</v>
      </c>
      <c r="G915" s="696" t="s">
        <v>1940</v>
      </c>
      <c r="H915" s="696" t="s">
        <v>556</v>
      </c>
      <c r="I915" s="696" t="s">
        <v>2851</v>
      </c>
      <c r="J915" s="696" t="s">
        <v>2852</v>
      </c>
      <c r="K915" s="696" t="s">
        <v>2853</v>
      </c>
      <c r="L915" s="699">
        <v>750</v>
      </c>
      <c r="M915" s="699">
        <v>1500</v>
      </c>
      <c r="N915" s="696">
        <v>2</v>
      </c>
      <c r="O915" s="700">
        <v>1</v>
      </c>
      <c r="P915" s="699"/>
      <c r="Q915" s="701">
        <v>0</v>
      </c>
      <c r="R915" s="696"/>
      <c r="S915" s="701">
        <v>0</v>
      </c>
      <c r="T915" s="700"/>
      <c r="U915" s="702">
        <v>0</v>
      </c>
    </row>
    <row r="916" spans="1:21" ht="14.4" customHeight="1" x14ac:dyDescent="0.3">
      <c r="A916" s="695">
        <v>11</v>
      </c>
      <c r="B916" s="696" t="s">
        <v>555</v>
      </c>
      <c r="C916" s="696">
        <v>89301112</v>
      </c>
      <c r="D916" s="697" t="s">
        <v>3032</v>
      </c>
      <c r="E916" s="698" t="s">
        <v>1898</v>
      </c>
      <c r="F916" s="696" t="s">
        <v>1877</v>
      </c>
      <c r="G916" s="696" t="s">
        <v>2637</v>
      </c>
      <c r="H916" s="696" t="s">
        <v>556</v>
      </c>
      <c r="I916" s="696" t="s">
        <v>2854</v>
      </c>
      <c r="J916" s="696" t="s">
        <v>2855</v>
      </c>
      <c r="K916" s="696" t="s">
        <v>2856</v>
      </c>
      <c r="L916" s="699">
        <v>2444</v>
      </c>
      <c r="M916" s="699">
        <v>2444</v>
      </c>
      <c r="N916" s="696">
        <v>1</v>
      </c>
      <c r="O916" s="700">
        <v>1</v>
      </c>
      <c r="P916" s="699"/>
      <c r="Q916" s="701">
        <v>0</v>
      </c>
      <c r="R916" s="696"/>
      <c r="S916" s="701">
        <v>0</v>
      </c>
      <c r="T916" s="700"/>
      <c r="U916" s="702">
        <v>0</v>
      </c>
    </row>
    <row r="917" spans="1:21" ht="14.4" customHeight="1" x14ac:dyDescent="0.3">
      <c r="A917" s="695">
        <v>11</v>
      </c>
      <c r="B917" s="696" t="s">
        <v>555</v>
      </c>
      <c r="C917" s="696">
        <v>89301112</v>
      </c>
      <c r="D917" s="697" t="s">
        <v>3032</v>
      </c>
      <c r="E917" s="698" t="s">
        <v>1898</v>
      </c>
      <c r="F917" s="696" t="s">
        <v>1877</v>
      </c>
      <c r="G917" s="696" t="s">
        <v>2637</v>
      </c>
      <c r="H917" s="696" t="s">
        <v>556</v>
      </c>
      <c r="I917" s="696" t="s">
        <v>2857</v>
      </c>
      <c r="J917" s="696" t="s">
        <v>2858</v>
      </c>
      <c r="K917" s="696" t="s">
        <v>2859</v>
      </c>
      <c r="L917" s="699">
        <v>19000</v>
      </c>
      <c r="M917" s="699">
        <v>19000</v>
      </c>
      <c r="N917" s="696">
        <v>1</v>
      </c>
      <c r="O917" s="700">
        <v>1</v>
      </c>
      <c r="P917" s="699"/>
      <c r="Q917" s="701">
        <v>0</v>
      </c>
      <c r="R917" s="696"/>
      <c r="S917" s="701">
        <v>0</v>
      </c>
      <c r="T917" s="700"/>
      <c r="U917" s="702">
        <v>0</v>
      </c>
    </row>
    <row r="918" spans="1:21" ht="14.4" customHeight="1" x14ac:dyDescent="0.3">
      <c r="A918" s="695">
        <v>11</v>
      </c>
      <c r="B918" s="696" t="s">
        <v>555</v>
      </c>
      <c r="C918" s="696">
        <v>89301112</v>
      </c>
      <c r="D918" s="697" t="s">
        <v>3032</v>
      </c>
      <c r="E918" s="698" t="s">
        <v>1899</v>
      </c>
      <c r="F918" s="696" t="s">
        <v>1876</v>
      </c>
      <c r="G918" s="696" t="s">
        <v>2061</v>
      </c>
      <c r="H918" s="696" t="s">
        <v>556</v>
      </c>
      <c r="I918" s="696" t="s">
        <v>2062</v>
      </c>
      <c r="J918" s="696" t="s">
        <v>2063</v>
      </c>
      <c r="K918" s="696" t="s">
        <v>2064</v>
      </c>
      <c r="L918" s="699">
        <v>35.409999999999997</v>
      </c>
      <c r="M918" s="699">
        <v>708.19999999999993</v>
      </c>
      <c r="N918" s="696">
        <v>20</v>
      </c>
      <c r="O918" s="700">
        <v>9.5</v>
      </c>
      <c r="P918" s="699">
        <v>601.96999999999991</v>
      </c>
      <c r="Q918" s="701">
        <v>0.85</v>
      </c>
      <c r="R918" s="696">
        <v>17</v>
      </c>
      <c r="S918" s="701">
        <v>0.85</v>
      </c>
      <c r="T918" s="700">
        <v>8</v>
      </c>
      <c r="U918" s="702">
        <v>0.84210526315789469</v>
      </c>
    </row>
    <row r="919" spans="1:21" ht="14.4" customHeight="1" x14ac:dyDescent="0.3">
      <c r="A919" s="695">
        <v>11</v>
      </c>
      <c r="B919" s="696" t="s">
        <v>555</v>
      </c>
      <c r="C919" s="696">
        <v>89301112</v>
      </c>
      <c r="D919" s="697" t="s">
        <v>3032</v>
      </c>
      <c r="E919" s="698" t="s">
        <v>1899</v>
      </c>
      <c r="F919" s="696" t="s">
        <v>1876</v>
      </c>
      <c r="G919" s="696" t="s">
        <v>2061</v>
      </c>
      <c r="H919" s="696" t="s">
        <v>556</v>
      </c>
      <c r="I919" s="696" t="s">
        <v>2065</v>
      </c>
      <c r="J919" s="696" t="s">
        <v>2063</v>
      </c>
      <c r="K919" s="696" t="s">
        <v>2066</v>
      </c>
      <c r="L919" s="699">
        <v>106.23</v>
      </c>
      <c r="M919" s="699">
        <v>318.69</v>
      </c>
      <c r="N919" s="696">
        <v>3</v>
      </c>
      <c r="O919" s="700">
        <v>2</v>
      </c>
      <c r="P919" s="699">
        <v>106.23</v>
      </c>
      <c r="Q919" s="701">
        <v>0.33333333333333337</v>
      </c>
      <c r="R919" s="696">
        <v>1</v>
      </c>
      <c r="S919" s="701">
        <v>0.33333333333333331</v>
      </c>
      <c r="T919" s="700">
        <v>0.5</v>
      </c>
      <c r="U919" s="702">
        <v>0.25</v>
      </c>
    </row>
    <row r="920" spans="1:21" ht="14.4" customHeight="1" x14ac:dyDescent="0.3">
      <c r="A920" s="695">
        <v>11</v>
      </c>
      <c r="B920" s="696" t="s">
        <v>555</v>
      </c>
      <c r="C920" s="696">
        <v>89301112</v>
      </c>
      <c r="D920" s="697" t="s">
        <v>3032</v>
      </c>
      <c r="E920" s="698" t="s">
        <v>1899</v>
      </c>
      <c r="F920" s="696" t="s">
        <v>1876</v>
      </c>
      <c r="G920" s="696" t="s">
        <v>2061</v>
      </c>
      <c r="H920" s="696" t="s">
        <v>556</v>
      </c>
      <c r="I920" s="696" t="s">
        <v>2336</v>
      </c>
      <c r="J920" s="696" t="s">
        <v>2063</v>
      </c>
      <c r="K920" s="696" t="s">
        <v>2064</v>
      </c>
      <c r="L920" s="699">
        <v>35.409999999999997</v>
      </c>
      <c r="M920" s="699">
        <v>141.63999999999999</v>
      </c>
      <c r="N920" s="696">
        <v>4</v>
      </c>
      <c r="O920" s="700">
        <v>2.5</v>
      </c>
      <c r="P920" s="699">
        <v>35.409999999999997</v>
      </c>
      <c r="Q920" s="701">
        <v>0.25</v>
      </c>
      <c r="R920" s="696">
        <v>1</v>
      </c>
      <c r="S920" s="701">
        <v>0.25</v>
      </c>
      <c r="T920" s="700">
        <v>0.5</v>
      </c>
      <c r="U920" s="702">
        <v>0.2</v>
      </c>
    </row>
    <row r="921" spans="1:21" ht="14.4" customHeight="1" x14ac:dyDescent="0.3">
      <c r="A921" s="695">
        <v>11</v>
      </c>
      <c r="B921" s="696" t="s">
        <v>555</v>
      </c>
      <c r="C921" s="696">
        <v>89301112</v>
      </c>
      <c r="D921" s="697" t="s">
        <v>3032</v>
      </c>
      <c r="E921" s="698" t="s">
        <v>1899</v>
      </c>
      <c r="F921" s="696" t="s">
        <v>1876</v>
      </c>
      <c r="G921" s="696" t="s">
        <v>1906</v>
      </c>
      <c r="H921" s="696" t="s">
        <v>843</v>
      </c>
      <c r="I921" s="696" t="s">
        <v>951</v>
      </c>
      <c r="J921" s="696" t="s">
        <v>1785</v>
      </c>
      <c r="K921" s="696" t="s">
        <v>1786</v>
      </c>
      <c r="L921" s="699">
        <v>156.86000000000001</v>
      </c>
      <c r="M921" s="699">
        <v>156.86000000000001</v>
      </c>
      <c r="N921" s="696">
        <v>1</v>
      </c>
      <c r="O921" s="700">
        <v>1</v>
      </c>
      <c r="P921" s="699">
        <v>156.86000000000001</v>
      </c>
      <c r="Q921" s="701">
        <v>1</v>
      </c>
      <c r="R921" s="696">
        <v>1</v>
      </c>
      <c r="S921" s="701">
        <v>1</v>
      </c>
      <c r="T921" s="700">
        <v>1</v>
      </c>
      <c r="U921" s="702">
        <v>1</v>
      </c>
    </row>
    <row r="922" spans="1:21" ht="14.4" customHeight="1" x14ac:dyDescent="0.3">
      <c r="A922" s="695">
        <v>11</v>
      </c>
      <c r="B922" s="696" t="s">
        <v>555</v>
      </c>
      <c r="C922" s="696">
        <v>89301112</v>
      </c>
      <c r="D922" s="697" t="s">
        <v>3032</v>
      </c>
      <c r="E922" s="698" t="s">
        <v>1899</v>
      </c>
      <c r="F922" s="696" t="s">
        <v>1876</v>
      </c>
      <c r="G922" s="696" t="s">
        <v>2860</v>
      </c>
      <c r="H922" s="696" t="s">
        <v>556</v>
      </c>
      <c r="I922" s="696" t="s">
        <v>2861</v>
      </c>
      <c r="J922" s="696" t="s">
        <v>2862</v>
      </c>
      <c r="K922" s="696" t="s">
        <v>2863</v>
      </c>
      <c r="L922" s="699">
        <v>55.81</v>
      </c>
      <c r="M922" s="699">
        <v>55.81</v>
      </c>
      <c r="N922" s="696">
        <v>1</v>
      </c>
      <c r="O922" s="700">
        <v>1</v>
      </c>
      <c r="P922" s="699"/>
      <c r="Q922" s="701">
        <v>0</v>
      </c>
      <c r="R922" s="696"/>
      <c r="S922" s="701">
        <v>0</v>
      </c>
      <c r="T922" s="700"/>
      <c r="U922" s="702">
        <v>0</v>
      </c>
    </row>
    <row r="923" spans="1:21" ht="14.4" customHeight="1" x14ac:dyDescent="0.3">
      <c r="A923" s="695">
        <v>11</v>
      </c>
      <c r="B923" s="696" t="s">
        <v>555</v>
      </c>
      <c r="C923" s="696">
        <v>89301112</v>
      </c>
      <c r="D923" s="697" t="s">
        <v>3032</v>
      </c>
      <c r="E923" s="698" t="s">
        <v>1899</v>
      </c>
      <c r="F923" s="696" t="s">
        <v>1876</v>
      </c>
      <c r="G923" s="696" t="s">
        <v>2230</v>
      </c>
      <c r="H923" s="696" t="s">
        <v>556</v>
      </c>
      <c r="I923" s="696" t="s">
        <v>2231</v>
      </c>
      <c r="J923" s="696" t="s">
        <v>2232</v>
      </c>
      <c r="K923" s="696" t="s">
        <v>2233</v>
      </c>
      <c r="L923" s="699">
        <v>166.97</v>
      </c>
      <c r="M923" s="699">
        <v>8849.409999999998</v>
      </c>
      <c r="N923" s="696">
        <v>53</v>
      </c>
      <c r="O923" s="700">
        <v>21.5</v>
      </c>
      <c r="P923" s="699">
        <v>3506.37</v>
      </c>
      <c r="Q923" s="701">
        <v>0.3962264150943397</v>
      </c>
      <c r="R923" s="696">
        <v>21</v>
      </c>
      <c r="S923" s="701">
        <v>0.39622641509433965</v>
      </c>
      <c r="T923" s="700">
        <v>8.5</v>
      </c>
      <c r="U923" s="702">
        <v>0.39534883720930231</v>
      </c>
    </row>
    <row r="924" spans="1:21" ht="14.4" customHeight="1" x14ac:dyDescent="0.3">
      <c r="A924" s="695">
        <v>11</v>
      </c>
      <c r="B924" s="696" t="s">
        <v>555</v>
      </c>
      <c r="C924" s="696">
        <v>89301112</v>
      </c>
      <c r="D924" s="697" t="s">
        <v>3032</v>
      </c>
      <c r="E924" s="698" t="s">
        <v>1899</v>
      </c>
      <c r="F924" s="696" t="s">
        <v>1876</v>
      </c>
      <c r="G924" s="696" t="s">
        <v>1907</v>
      </c>
      <c r="H924" s="696" t="s">
        <v>843</v>
      </c>
      <c r="I924" s="696" t="s">
        <v>959</v>
      </c>
      <c r="J924" s="696" t="s">
        <v>960</v>
      </c>
      <c r="K924" s="696" t="s">
        <v>1792</v>
      </c>
      <c r="L924" s="699">
        <v>184.22</v>
      </c>
      <c r="M924" s="699">
        <v>736.88</v>
      </c>
      <c r="N924" s="696">
        <v>4</v>
      </c>
      <c r="O924" s="700">
        <v>2</v>
      </c>
      <c r="P924" s="699">
        <v>368.44</v>
      </c>
      <c r="Q924" s="701">
        <v>0.5</v>
      </c>
      <c r="R924" s="696">
        <v>2</v>
      </c>
      <c r="S924" s="701">
        <v>0.5</v>
      </c>
      <c r="T924" s="700">
        <v>1</v>
      </c>
      <c r="U924" s="702">
        <v>0.5</v>
      </c>
    </row>
    <row r="925" spans="1:21" ht="14.4" customHeight="1" x14ac:dyDescent="0.3">
      <c r="A925" s="695">
        <v>11</v>
      </c>
      <c r="B925" s="696" t="s">
        <v>555</v>
      </c>
      <c r="C925" s="696">
        <v>89301112</v>
      </c>
      <c r="D925" s="697" t="s">
        <v>3032</v>
      </c>
      <c r="E925" s="698" t="s">
        <v>1899</v>
      </c>
      <c r="F925" s="696" t="s">
        <v>1876</v>
      </c>
      <c r="G925" s="696" t="s">
        <v>2864</v>
      </c>
      <c r="H925" s="696" t="s">
        <v>556</v>
      </c>
      <c r="I925" s="696" t="s">
        <v>2865</v>
      </c>
      <c r="J925" s="696" t="s">
        <v>2866</v>
      </c>
      <c r="K925" s="696" t="s">
        <v>2867</v>
      </c>
      <c r="L925" s="699">
        <v>45.75</v>
      </c>
      <c r="M925" s="699">
        <v>45.75</v>
      </c>
      <c r="N925" s="696">
        <v>1</v>
      </c>
      <c r="O925" s="700">
        <v>1</v>
      </c>
      <c r="P925" s="699"/>
      <c r="Q925" s="701">
        <v>0</v>
      </c>
      <c r="R925" s="696"/>
      <c r="S925" s="701">
        <v>0</v>
      </c>
      <c r="T925" s="700"/>
      <c r="U925" s="702">
        <v>0</v>
      </c>
    </row>
    <row r="926" spans="1:21" ht="14.4" customHeight="1" x14ac:dyDescent="0.3">
      <c r="A926" s="695">
        <v>11</v>
      </c>
      <c r="B926" s="696" t="s">
        <v>555</v>
      </c>
      <c r="C926" s="696">
        <v>89301112</v>
      </c>
      <c r="D926" s="697" t="s">
        <v>3032</v>
      </c>
      <c r="E926" s="698" t="s">
        <v>1899</v>
      </c>
      <c r="F926" s="696" t="s">
        <v>1876</v>
      </c>
      <c r="G926" s="696" t="s">
        <v>2237</v>
      </c>
      <c r="H926" s="696" t="s">
        <v>556</v>
      </c>
      <c r="I926" s="696" t="s">
        <v>2868</v>
      </c>
      <c r="J926" s="696" t="s">
        <v>2869</v>
      </c>
      <c r="K926" s="696" t="s">
        <v>2870</v>
      </c>
      <c r="L926" s="699">
        <v>0</v>
      </c>
      <c r="M926" s="699">
        <v>0</v>
      </c>
      <c r="N926" s="696">
        <v>1</v>
      </c>
      <c r="O926" s="700">
        <v>1</v>
      </c>
      <c r="P926" s="699"/>
      <c r="Q926" s="701"/>
      <c r="R926" s="696"/>
      <c r="S926" s="701">
        <v>0</v>
      </c>
      <c r="T926" s="700"/>
      <c r="U926" s="702">
        <v>0</v>
      </c>
    </row>
    <row r="927" spans="1:21" ht="14.4" customHeight="1" x14ac:dyDescent="0.3">
      <c r="A927" s="695">
        <v>11</v>
      </c>
      <c r="B927" s="696" t="s">
        <v>555</v>
      </c>
      <c r="C927" s="696">
        <v>89301112</v>
      </c>
      <c r="D927" s="697" t="s">
        <v>3032</v>
      </c>
      <c r="E927" s="698" t="s">
        <v>1899</v>
      </c>
      <c r="F927" s="696" t="s">
        <v>1876</v>
      </c>
      <c r="G927" s="696" t="s">
        <v>2237</v>
      </c>
      <c r="H927" s="696" t="s">
        <v>556</v>
      </c>
      <c r="I927" s="696" t="s">
        <v>2871</v>
      </c>
      <c r="J927" s="696" t="s">
        <v>2869</v>
      </c>
      <c r="K927" s="696" t="s">
        <v>2872</v>
      </c>
      <c r="L927" s="699">
        <v>0</v>
      </c>
      <c r="M927" s="699">
        <v>0</v>
      </c>
      <c r="N927" s="696">
        <v>1</v>
      </c>
      <c r="O927" s="700">
        <v>1</v>
      </c>
      <c r="P927" s="699"/>
      <c r="Q927" s="701"/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11</v>
      </c>
      <c r="B928" s="696" t="s">
        <v>555</v>
      </c>
      <c r="C928" s="696">
        <v>89301112</v>
      </c>
      <c r="D928" s="697" t="s">
        <v>3032</v>
      </c>
      <c r="E928" s="698" t="s">
        <v>1899</v>
      </c>
      <c r="F928" s="696" t="s">
        <v>1876</v>
      </c>
      <c r="G928" s="696" t="s">
        <v>2237</v>
      </c>
      <c r="H928" s="696" t="s">
        <v>556</v>
      </c>
      <c r="I928" s="696" t="s">
        <v>2873</v>
      </c>
      <c r="J928" s="696" t="s">
        <v>2239</v>
      </c>
      <c r="K928" s="696" t="s">
        <v>2874</v>
      </c>
      <c r="L928" s="699">
        <v>0</v>
      </c>
      <c r="M928" s="699">
        <v>0</v>
      </c>
      <c r="N928" s="696">
        <v>1</v>
      </c>
      <c r="O928" s="700">
        <v>1</v>
      </c>
      <c r="P928" s="699"/>
      <c r="Q928" s="701"/>
      <c r="R928" s="696"/>
      <c r="S928" s="701">
        <v>0</v>
      </c>
      <c r="T928" s="700"/>
      <c r="U928" s="702">
        <v>0</v>
      </c>
    </row>
    <row r="929" spans="1:21" ht="14.4" customHeight="1" x14ac:dyDescent="0.3">
      <c r="A929" s="695">
        <v>11</v>
      </c>
      <c r="B929" s="696" t="s">
        <v>555</v>
      </c>
      <c r="C929" s="696">
        <v>89301112</v>
      </c>
      <c r="D929" s="697" t="s">
        <v>3032</v>
      </c>
      <c r="E929" s="698" t="s">
        <v>1899</v>
      </c>
      <c r="F929" s="696" t="s">
        <v>1876</v>
      </c>
      <c r="G929" s="696" t="s">
        <v>2023</v>
      </c>
      <c r="H929" s="696" t="s">
        <v>556</v>
      </c>
      <c r="I929" s="696" t="s">
        <v>776</v>
      </c>
      <c r="J929" s="696" t="s">
        <v>777</v>
      </c>
      <c r="K929" s="696" t="s">
        <v>778</v>
      </c>
      <c r="L929" s="699">
        <v>84.78</v>
      </c>
      <c r="M929" s="699">
        <v>508.68</v>
      </c>
      <c r="N929" s="696">
        <v>6</v>
      </c>
      <c r="O929" s="700">
        <v>2.5</v>
      </c>
      <c r="P929" s="699">
        <v>254.34</v>
      </c>
      <c r="Q929" s="701">
        <v>0.5</v>
      </c>
      <c r="R929" s="696">
        <v>3</v>
      </c>
      <c r="S929" s="701">
        <v>0.5</v>
      </c>
      <c r="T929" s="700">
        <v>1.5</v>
      </c>
      <c r="U929" s="702">
        <v>0.6</v>
      </c>
    </row>
    <row r="930" spans="1:21" ht="14.4" customHeight="1" x14ac:dyDescent="0.3">
      <c r="A930" s="695">
        <v>11</v>
      </c>
      <c r="B930" s="696" t="s">
        <v>555</v>
      </c>
      <c r="C930" s="696">
        <v>89301112</v>
      </c>
      <c r="D930" s="697" t="s">
        <v>3032</v>
      </c>
      <c r="E930" s="698" t="s">
        <v>1899</v>
      </c>
      <c r="F930" s="696" t="s">
        <v>1876</v>
      </c>
      <c r="G930" s="696" t="s">
        <v>2023</v>
      </c>
      <c r="H930" s="696" t="s">
        <v>556</v>
      </c>
      <c r="I930" s="696" t="s">
        <v>2672</v>
      </c>
      <c r="J930" s="696" t="s">
        <v>2670</v>
      </c>
      <c r="K930" s="696" t="s">
        <v>2142</v>
      </c>
      <c r="L930" s="699">
        <v>0</v>
      </c>
      <c r="M930" s="699">
        <v>0</v>
      </c>
      <c r="N930" s="696">
        <v>1</v>
      </c>
      <c r="O930" s="700">
        <v>0.5</v>
      </c>
      <c r="P930" s="699">
        <v>0</v>
      </c>
      <c r="Q930" s="701"/>
      <c r="R930" s="696">
        <v>1</v>
      </c>
      <c r="S930" s="701">
        <v>1</v>
      </c>
      <c r="T930" s="700">
        <v>0.5</v>
      </c>
      <c r="U930" s="702">
        <v>1</v>
      </c>
    </row>
    <row r="931" spans="1:21" ht="14.4" customHeight="1" x14ac:dyDescent="0.3">
      <c r="A931" s="695">
        <v>11</v>
      </c>
      <c r="B931" s="696" t="s">
        <v>555</v>
      </c>
      <c r="C931" s="696">
        <v>89301112</v>
      </c>
      <c r="D931" s="697" t="s">
        <v>3032</v>
      </c>
      <c r="E931" s="698" t="s">
        <v>1899</v>
      </c>
      <c r="F931" s="696" t="s">
        <v>1876</v>
      </c>
      <c r="G931" s="696" t="s">
        <v>2023</v>
      </c>
      <c r="H931" s="696" t="s">
        <v>556</v>
      </c>
      <c r="I931" s="696" t="s">
        <v>2706</v>
      </c>
      <c r="J931" s="696" t="s">
        <v>2707</v>
      </c>
      <c r="K931" s="696" t="s">
        <v>2708</v>
      </c>
      <c r="L931" s="699">
        <v>0</v>
      </c>
      <c r="M931" s="699">
        <v>0</v>
      </c>
      <c r="N931" s="696">
        <v>2</v>
      </c>
      <c r="O931" s="700">
        <v>1</v>
      </c>
      <c r="P931" s="699">
        <v>0</v>
      </c>
      <c r="Q931" s="701"/>
      <c r="R931" s="696">
        <v>2</v>
      </c>
      <c r="S931" s="701">
        <v>1</v>
      </c>
      <c r="T931" s="700">
        <v>1</v>
      </c>
      <c r="U931" s="702">
        <v>1</v>
      </c>
    </row>
    <row r="932" spans="1:21" ht="14.4" customHeight="1" x14ac:dyDescent="0.3">
      <c r="A932" s="695">
        <v>11</v>
      </c>
      <c r="B932" s="696" t="s">
        <v>555</v>
      </c>
      <c r="C932" s="696">
        <v>89301112</v>
      </c>
      <c r="D932" s="697" t="s">
        <v>3032</v>
      </c>
      <c r="E932" s="698" t="s">
        <v>1899</v>
      </c>
      <c r="F932" s="696" t="s">
        <v>1876</v>
      </c>
      <c r="G932" s="696" t="s">
        <v>2023</v>
      </c>
      <c r="H932" s="696" t="s">
        <v>556</v>
      </c>
      <c r="I932" s="696" t="s">
        <v>2739</v>
      </c>
      <c r="J932" s="696" t="s">
        <v>2740</v>
      </c>
      <c r="K932" s="696" t="s">
        <v>2741</v>
      </c>
      <c r="L932" s="699">
        <v>0</v>
      </c>
      <c r="M932" s="699">
        <v>0</v>
      </c>
      <c r="N932" s="696">
        <v>1</v>
      </c>
      <c r="O932" s="700">
        <v>0.5</v>
      </c>
      <c r="P932" s="699">
        <v>0</v>
      </c>
      <c r="Q932" s="701"/>
      <c r="R932" s="696">
        <v>1</v>
      </c>
      <c r="S932" s="701">
        <v>1</v>
      </c>
      <c r="T932" s="700">
        <v>0.5</v>
      </c>
      <c r="U932" s="702">
        <v>1</v>
      </c>
    </row>
    <row r="933" spans="1:21" ht="14.4" customHeight="1" x14ac:dyDescent="0.3">
      <c r="A933" s="695">
        <v>11</v>
      </c>
      <c r="B933" s="696" t="s">
        <v>555</v>
      </c>
      <c r="C933" s="696">
        <v>89301112</v>
      </c>
      <c r="D933" s="697" t="s">
        <v>3032</v>
      </c>
      <c r="E933" s="698" t="s">
        <v>1899</v>
      </c>
      <c r="F933" s="696" t="s">
        <v>1876</v>
      </c>
      <c r="G933" s="696" t="s">
        <v>2023</v>
      </c>
      <c r="H933" s="696" t="s">
        <v>556</v>
      </c>
      <c r="I933" s="696" t="s">
        <v>2742</v>
      </c>
      <c r="J933" s="696" t="s">
        <v>2245</v>
      </c>
      <c r="K933" s="696" t="s">
        <v>2743</v>
      </c>
      <c r="L933" s="699">
        <v>75.36</v>
      </c>
      <c r="M933" s="699">
        <v>75.36</v>
      </c>
      <c r="N933" s="696">
        <v>1</v>
      </c>
      <c r="O933" s="700">
        <v>0.5</v>
      </c>
      <c r="P933" s="699">
        <v>75.36</v>
      </c>
      <c r="Q933" s="701">
        <v>1</v>
      </c>
      <c r="R933" s="696">
        <v>1</v>
      </c>
      <c r="S933" s="701">
        <v>1</v>
      </c>
      <c r="T933" s="700">
        <v>0.5</v>
      </c>
      <c r="U933" s="702">
        <v>1</v>
      </c>
    </row>
    <row r="934" spans="1:21" ht="14.4" customHeight="1" x14ac:dyDescent="0.3">
      <c r="A934" s="695">
        <v>11</v>
      </c>
      <c r="B934" s="696" t="s">
        <v>555</v>
      </c>
      <c r="C934" s="696">
        <v>89301112</v>
      </c>
      <c r="D934" s="697" t="s">
        <v>3032</v>
      </c>
      <c r="E934" s="698" t="s">
        <v>1899</v>
      </c>
      <c r="F934" s="696" t="s">
        <v>1876</v>
      </c>
      <c r="G934" s="696" t="s">
        <v>2023</v>
      </c>
      <c r="H934" s="696" t="s">
        <v>556</v>
      </c>
      <c r="I934" s="696" t="s">
        <v>2875</v>
      </c>
      <c r="J934" s="696" t="s">
        <v>2740</v>
      </c>
      <c r="K934" s="696" t="s">
        <v>2741</v>
      </c>
      <c r="L934" s="699">
        <v>0</v>
      </c>
      <c r="M934" s="699">
        <v>0</v>
      </c>
      <c r="N934" s="696">
        <v>13</v>
      </c>
      <c r="O934" s="700">
        <v>7.5</v>
      </c>
      <c r="P934" s="699">
        <v>0</v>
      </c>
      <c r="Q934" s="701"/>
      <c r="R934" s="696">
        <v>8</v>
      </c>
      <c r="S934" s="701">
        <v>0.61538461538461542</v>
      </c>
      <c r="T934" s="700">
        <v>4</v>
      </c>
      <c r="U934" s="702">
        <v>0.53333333333333333</v>
      </c>
    </row>
    <row r="935" spans="1:21" ht="14.4" customHeight="1" x14ac:dyDescent="0.3">
      <c r="A935" s="695">
        <v>11</v>
      </c>
      <c r="B935" s="696" t="s">
        <v>555</v>
      </c>
      <c r="C935" s="696">
        <v>89301112</v>
      </c>
      <c r="D935" s="697" t="s">
        <v>3032</v>
      </c>
      <c r="E935" s="698" t="s">
        <v>1899</v>
      </c>
      <c r="F935" s="696" t="s">
        <v>1876</v>
      </c>
      <c r="G935" s="696" t="s">
        <v>2023</v>
      </c>
      <c r="H935" s="696" t="s">
        <v>556</v>
      </c>
      <c r="I935" s="696" t="s">
        <v>2876</v>
      </c>
      <c r="J935" s="696" t="s">
        <v>2877</v>
      </c>
      <c r="K935" s="696" t="s">
        <v>2142</v>
      </c>
      <c r="L935" s="699">
        <v>0</v>
      </c>
      <c r="M935" s="699">
        <v>0</v>
      </c>
      <c r="N935" s="696">
        <v>1</v>
      </c>
      <c r="O935" s="700">
        <v>1</v>
      </c>
      <c r="P935" s="699"/>
      <c r="Q935" s="701"/>
      <c r="R935" s="696"/>
      <c r="S935" s="701">
        <v>0</v>
      </c>
      <c r="T935" s="700"/>
      <c r="U935" s="702">
        <v>0</v>
      </c>
    </row>
    <row r="936" spans="1:21" ht="14.4" customHeight="1" x14ac:dyDescent="0.3">
      <c r="A936" s="695">
        <v>11</v>
      </c>
      <c r="B936" s="696" t="s">
        <v>555</v>
      </c>
      <c r="C936" s="696">
        <v>89301112</v>
      </c>
      <c r="D936" s="697" t="s">
        <v>3032</v>
      </c>
      <c r="E936" s="698" t="s">
        <v>1899</v>
      </c>
      <c r="F936" s="696" t="s">
        <v>1876</v>
      </c>
      <c r="G936" s="696" t="s">
        <v>2073</v>
      </c>
      <c r="H936" s="696" t="s">
        <v>556</v>
      </c>
      <c r="I936" s="696" t="s">
        <v>2074</v>
      </c>
      <c r="J936" s="696" t="s">
        <v>2075</v>
      </c>
      <c r="K936" s="696" t="s">
        <v>2076</v>
      </c>
      <c r="L936" s="699">
        <v>111.31</v>
      </c>
      <c r="M936" s="699">
        <v>1224.4099999999999</v>
      </c>
      <c r="N936" s="696">
        <v>11</v>
      </c>
      <c r="O936" s="700">
        <v>2.5</v>
      </c>
      <c r="P936" s="699">
        <v>779.17</v>
      </c>
      <c r="Q936" s="701">
        <v>0.63636363636363635</v>
      </c>
      <c r="R936" s="696">
        <v>7</v>
      </c>
      <c r="S936" s="701">
        <v>0.63636363636363635</v>
      </c>
      <c r="T936" s="700">
        <v>1.5</v>
      </c>
      <c r="U936" s="702">
        <v>0.6</v>
      </c>
    </row>
    <row r="937" spans="1:21" ht="14.4" customHeight="1" x14ac:dyDescent="0.3">
      <c r="A937" s="695">
        <v>11</v>
      </c>
      <c r="B937" s="696" t="s">
        <v>555</v>
      </c>
      <c r="C937" s="696">
        <v>89301112</v>
      </c>
      <c r="D937" s="697" t="s">
        <v>3032</v>
      </c>
      <c r="E937" s="698" t="s">
        <v>1899</v>
      </c>
      <c r="F937" s="696" t="s">
        <v>1876</v>
      </c>
      <c r="G937" s="696" t="s">
        <v>2073</v>
      </c>
      <c r="H937" s="696" t="s">
        <v>556</v>
      </c>
      <c r="I937" s="696" t="s">
        <v>2878</v>
      </c>
      <c r="J937" s="696" t="s">
        <v>2879</v>
      </c>
      <c r="K937" s="696" t="s">
        <v>2880</v>
      </c>
      <c r="L937" s="699">
        <v>0</v>
      </c>
      <c r="M937" s="699">
        <v>0</v>
      </c>
      <c r="N937" s="696">
        <v>4</v>
      </c>
      <c r="O937" s="700">
        <v>3.5</v>
      </c>
      <c r="P937" s="699">
        <v>0</v>
      </c>
      <c r="Q937" s="701"/>
      <c r="R937" s="696">
        <v>1</v>
      </c>
      <c r="S937" s="701">
        <v>0.25</v>
      </c>
      <c r="T937" s="700">
        <v>1</v>
      </c>
      <c r="U937" s="702">
        <v>0.2857142857142857</v>
      </c>
    </row>
    <row r="938" spans="1:21" ht="14.4" customHeight="1" x14ac:dyDescent="0.3">
      <c r="A938" s="695">
        <v>11</v>
      </c>
      <c r="B938" s="696" t="s">
        <v>555</v>
      </c>
      <c r="C938" s="696">
        <v>89301112</v>
      </c>
      <c r="D938" s="697" t="s">
        <v>3032</v>
      </c>
      <c r="E938" s="698" t="s">
        <v>1899</v>
      </c>
      <c r="F938" s="696" t="s">
        <v>1876</v>
      </c>
      <c r="G938" s="696" t="s">
        <v>2073</v>
      </c>
      <c r="H938" s="696" t="s">
        <v>556</v>
      </c>
      <c r="I938" s="696" t="s">
        <v>2881</v>
      </c>
      <c r="J938" s="696" t="s">
        <v>2879</v>
      </c>
      <c r="K938" s="696" t="s">
        <v>2882</v>
      </c>
      <c r="L938" s="699">
        <v>177.17</v>
      </c>
      <c r="M938" s="699">
        <v>354.34</v>
      </c>
      <c r="N938" s="696">
        <v>2</v>
      </c>
      <c r="O938" s="700">
        <v>1</v>
      </c>
      <c r="P938" s="699">
        <v>177.17</v>
      </c>
      <c r="Q938" s="701">
        <v>0.5</v>
      </c>
      <c r="R938" s="696">
        <v>1</v>
      </c>
      <c r="S938" s="701">
        <v>0.5</v>
      </c>
      <c r="T938" s="700">
        <v>0.5</v>
      </c>
      <c r="U938" s="702">
        <v>0.5</v>
      </c>
    </row>
    <row r="939" spans="1:21" ht="14.4" customHeight="1" x14ac:dyDescent="0.3">
      <c r="A939" s="695">
        <v>11</v>
      </c>
      <c r="B939" s="696" t="s">
        <v>555</v>
      </c>
      <c r="C939" s="696">
        <v>89301112</v>
      </c>
      <c r="D939" s="697" t="s">
        <v>3032</v>
      </c>
      <c r="E939" s="698" t="s">
        <v>1899</v>
      </c>
      <c r="F939" s="696" t="s">
        <v>1876</v>
      </c>
      <c r="G939" s="696" t="s">
        <v>2073</v>
      </c>
      <c r="H939" s="696" t="s">
        <v>556</v>
      </c>
      <c r="I939" s="696" t="s">
        <v>2883</v>
      </c>
      <c r="J939" s="696" t="s">
        <v>2879</v>
      </c>
      <c r="K939" s="696" t="s">
        <v>2884</v>
      </c>
      <c r="L939" s="699">
        <v>0</v>
      </c>
      <c r="M939" s="699">
        <v>0</v>
      </c>
      <c r="N939" s="696">
        <v>1</v>
      </c>
      <c r="O939" s="700">
        <v>0.5</v>
      </c>
      <c r="P939" s="699"/>
      <c r="Q939" s="701"/>
      <c r="R939" s="696"/>
      <c r="S939" s="701">
        <v>0</v>
      </c>
      <c r="T939" s="700"/>
      <c r="U939" s="702">
        <v>0</v>
      </c>
    </row>
    <row r="940" spans="1:21" ht="14.4" customHeight="1" x14ac:dyDescent="0.3">
      <c r="A940" s="695">
        <v>11</v>
      </c>
      <c r="B940" s="696" t="s">
        <v>555</v>
      </c>
      <c r="C940" s="696">
        <v>89301112</v>
      </c>
      <c r="D940" s="697" t="s">
        <v>3032</v>
      </c>
      <c r="E940" s="698" t="s">
        <v>1899</v>
      </c>
      <c r="F940" s="696" t="s">
        <v>1876</v>
      </c>
      <c r="G940" s="696" t="s">
        <v>2156</v>
      </c>
      <c r="H940" s="696" t="s">
        <v>556</v>
      </c>
      <c r="I940" s="696" t="s">
        <v>1441</v>
      </c>
      <c r="J940" s="696" t="s">
        <v>1442</v>
      </c>
      <c r="K940" s="696" t="s">
        <v>2157</v>
      </c>
      <c r="L940" s="699">
        <v>163.9</v>
      </c>
      <c r="M940" s="699">
        <v>327.8</v>
      </c>
      <c r="N940" s="696">
        <v>2</v>
      </c>
      <c r="O940" s="700">
        <v>2</v>
      </c>
      <c r="P940" s="699">
        <v>163.9</v>
      </c>
      <c r="Q940" s="701">
        <v>0.5</v>
      </c>
      <c r="R940" s="696">
        <v>1</v>
      </c>
      <c r="S940" s="701">
        <v>0.5</v>
      </c>
      <c r="T940" s="700">
        <v>1</v>
      </c>
      <c r="U940" s="702">
        <v>0.5</v>
      </c>
    </row>
    <row r="941" spans="1:21" ht="14.4" customHeight="1" x14ac:dyDescent="0.3">
      <c r="A941" s="695">
        <v>11</v>
      </c>
      <c r="B941" s="696" t="s">
        <v>555</v>
      </c>
      <c r="C941" s="696">
        <v>89301112</v>
      </c>
      <c r="D941" s="697" t="s">
        <v>3032</v>
      </c>
      <c r="E941" s="698" t="s">
        <v>1899</v>
      </c>
      <c r="F941" s="696" t="s">
        <v>1876</v>
      </c>
      <c r="G941" s="696" t="s">
        <v>2077</v>
      </c>
      <c r="H941" s="696" t="s">
        <v>556</v>
      </c>
      <c r="I941" s="696" t="s">
        <v>2158</v>
      </c>
      <c r="J941" s="696" t="s">
        <v>2079</v>
      </c>
      <c r="K941" s="696" t="s">
        <v>2159</v>
      </c>
      <c r="L941" s="699">
        <v>166.97</v>
      </c>
      <c r="M941" s="699">
        <v>4174.25</v>
      </c>
      <c r="N941" s="696">
        <v>25</v>
      </c>
      <c r="O941" s="700">
        <v>9</v>
      </c>
      <c r="P941" s="699">
        <v>1669.7</v>
      </c>
      <c r="Q941" s="701">
        <v>0.4</v>
      </c>
      <c r="R941" s="696">
        <v>10</v>
      </c>
      <c r="S941" s="701">
        <v>0.4</v>
      </c>
      <c r="T941" s="700">
        <v>3</v>
      </c>
      <c r="U941" s="702">
        <v>0.33333333333333331</v>
      </c>
    </row>
    <row r="942" spans="1:21" ht="14.4" customHeight="1" x14ac:dyDescent="0.3">
      <c r="A942" s="695">
        <v>11</v>
      </c>
      <c r="B942" s="696" t="s">
        <v>555</v>
      </c>
      <c r="C942" s="696">
        <v>89301112</v>
      </c>
      <c r="D942" s="697" t="s">
        <v>3032</v>
      </c>
      <c r="E942" s="698" t="s">
        <v>1899</v>
      </c>
      <c r="F942" s="696" t="s">
        <v>1876</v>
      </c>
      <c r="G942" s="696" t="s">
        <v>2077</v>
      </c>
      <c r="H942" s="696" t="s">
        <v>556</v>
      </c>
      <c r="I942" s="696" t="s">
        <v>2078</v>
      </c>
      <c r="J942" s="696" t="s">
        <v>2079</v>
      </c>
      <c r="K942" s="696" t="s">
        <v>2080</v>
      </c>
      <c r="L942" s="699">
        <v>0</v>
      </c>
      <c r="M942" s="699">
        <v>0</v>
      </c>
      <c r="N942" s="696">
        <v>2</v>
      </c>
      <c r="O942" s="700">
        <v>2</v>
      </c>
      <c r="P942" s="699"/>
      <c r="Q942" s="701"/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11</v>
      </c>
      <c r="B943" s="696" t="s">
        <v>555</v>
      </c>
      <c r="C943" s="696">
        <v>89301112</v>
      </c>
      <c r="D943" s="697" t="s">
        <v>3032</v>
      </c>
      <c r="E943" s="698" t="s">
        <v>1899</v>
      </c>
      <c r="F943" s="696" t="s">
        <v>1876</v>
      </c>
      <c r="G943" s="696" t="s">
        <v>2077</v>
      </c>
      <c r="H943" s="696" t="s">
        <v>556</v>
      </c>
      <c r="I943" s="696" t="s">
        <v>2160</v>
      </c>
      <c r="J943" s="696" t="s">
        <v>2079</v>
      </c>
      <c r="K943" s="696" t="s">
        <v>2161</v>
      </c>
      <c r="L943" s="699">
        <v>166.97</v>
      </c>
      <c r="M943" s="699">
        <v>166.97</v>
      </c>
      <c r="N943" s="696">
        <v>1</v>
      </c>
      <c r="O943" s="700">
        <v>0.5</v>
      </c>
      <c r="P943" s="699"/>
      <c r="Q943" s="701">
        <v>0</v>
      </c>
      <c r="R943" s="696"/>
      <c r="S943" s="701">
        <v>0</v>
      </c>
      <c r="T943" s="700"/>
      <c r="U943" s="702">
        <v>0</v>
      </c>
    </row>
    <row r="944" spans="1:21" ht="14.4" customHeight="1" x14ac:dyDescent="0.3">
      <c r="A944" s="695">
        <v>11</v>
      </c>
      <c r="B944" s="696" t="s">
        <v>555</v>
      </c>
      <c r="C944" s="696">
        <v>89301112</v>
      </c>
      <c r="D944" s="697" t="s">
        <v>3032</v>
      </c>
      <c r="E944" s="698" t="s">
        <v>1899</v>
      </c>
      <c r="F944" s="696" t="s">
        <v>1876</v>
      </c>
      <c r="G944" s="696" t="s">
        <v>1915</v>
      </c>
      <c r="H944" s="696" t="s">
        <v>556</v>
      </c>
      <c r="I944" s="696" t="s">
        <v>726</v>
      </c>
      <c r="J944" s="696" t="s">
        <v>727</v>
      </c>
      <c r="K944" s="696" t="s">
        <v>1916</v>
      </c>
      <c r="L944" s="699">
        <v>0</v>
      </c>
      <c r="M944" s="699">
        <v>0</v>
      </c>
      <c r="N944" s="696">
        <v>4</v>
      </c>
      <c r="O944" s="700">
        <v>1</v>
      </c>
      <c r="P944" s="699">
        <v>0</v>
      </c>
      <c r="Q944" s="701"/>
      <c r="R944" s="696">
        <v>4</v>
      </c>
      <c r="S944" s="701">
        <v>1</v>
      </c>
      <c r="T944" s="700">
        <v>1</v>
      </c>
      <c r="U944" s="702">
        <v>1</v>
      </c>
    </row>
    <row r="945" spans="1:21" ht="14.4" customHeight="1" x14ac:dyDescent="0.3">
      <c r="A945" s="695">
        <v>11</v>
      </c>
      <c r="B945" s="696" t="s">
        <v>555</v>
      </c>
      <c r="C945" s="696">
        <v>89301112</v>
      </c>
      <c r="D945" s="697" t="s">
        <v>3032</v>
      </c>
      <c r="E945" s="698" t="s">
        <v>1899</v>
      </c>
      <c r="F945" s="696" t="s">
        <v>1876</v>
      </c>
      <c r="G945" s="696" t="s">
        <v>2885</v>
      </c>
      <c r="H945" s="696" t="s">
        <v>556</v>
      </c>
      <c r="I945" s="696" t="s">
        <v>2886</v>
      </c>
      <c r="J945" s="696" t="s">
        <v>2887</v>
      </c>
      <c r="K945" s="696" t="s">
        <v>2888</v>
      </c>
      <c r="L945" s="699">
        <v>0</v>
      </c>
      <c r="M945" s="699">
        <v>0</v>
      </c>
      <c r="N945" s="696">
        <v>1</v>
      </c>
      <c r="O945" s="700">
        <v>1</v>
      </c>
      <c r="P945" s="699">
        <v>0</v>
      </c>
      <c r="Q945" s="701"/>
      <c r="R945" s="696">
        <v>1</v>
      </c>
      <c r="S945" s="701">
        <v>1</v>
      </c>
      <c r="T945" s="700">
        <v>1</v>
      </c>
      <c r="U945" s="702">
        <v>1</v>
      </c>
    </row>
    <row r="946" spans="1:21" ht="14.4" customHeight="1" x14ac:dyDescent="0.3">
      <c r="A946" s="695">
        <v>11</v>
      </c>
      <c r="B946" s="696" t="s">
        <v>555</v>
      </c>
      <c r="C946" s="696">
        <v>89301112</v>
      </c>
      <c r="D946" s="697" t="s">
        <v>3032</v>
      </c>
      <c r="E946" s="698" t="s">
        <v>1899</v>
      </c>
      <c r="F946" s="696" t="s">
        <v>1876</v>
      </c>
      <c r="G946" s="696" t="s">
        <v>2083</v>
      </c>
      <c r="H946" s="696" t="s">
        <v>556</v>
      </c>
      <c r="I946" s="696" t="s">
        <v>2261</v>
      </c>
      <c r="J946" s="696" t="s">
        <v>2262</v>
      </c>
      <c r="K946" s="696" t="s">
        <v>2086</v>
      </c>
      <c r="L946" s="699">
        <v>1857.43</v>
      </c>
      <c r="M946" s="699">
        <v>1857.43</v>
      </c>
      <c r="N946" s="696">
        <v>1</v>
      </c>
      <c r="O946" s="700">
        <v>0.5</v>
      </c>
      <c r="P946" s="699">
        <v>1857.43</v>
      </c>
      <c r="Q946" s="701">
        <v>1</v>
      </c>
      <c r="R946" s="696">
        <v>1</v>
      </c>
      <c r="S946" s="701">
        <v>1</v>
      </c>
      <c r="T946" s="700">
        <v>0.5</v>
      </c>
      <c r="U946" s="702">
        <v>1</v>
      </c>
    </row>
    <row r="947" spans="1:21" ht="14.4" customHeight="1" x14ac:dyDescent="0.3">
      <c r="A947" s="695">
        <v>11</v>
      </c>
      <c r="B947" s="696" t="s">
        <v>555</v>
      </c>
      <c r="C947" s="696">
        <v>89301112</v>
      </c>
      <c r="D947" s="697" t="s">
        <v>3032</v>
      </c>
      <c r="E947" s="698" t="s">
        <v>1899</v>
      </c>
      <c r="F947" s="696" t="s">
        <v>1876</v>
      </c>
      <c r="G947" s="696" t="s">
        <v>2495</v>
      </c>
      <c r="H947" s="696" t="s">
        <v>556</v>
      </c>
      <c r="I947" s="696" t="s">
        <v>2496</v>
      </c>
      <c r="J947" s="696" t="s">
        <v>2497</v>
      </c>
      <c r="K947" s="696" t="s">
        <v>1973</v>
      </c>
      <c r="L947" s="699">
        <v>64.13</v>
      </c>
      <c r="M947" s="699">
        <v>577.16999999999996</v>
      </c>
      <c r="N947" s="696">
        <v>9</v>
      </c>
      <c r="O947" s="700">
        <v>6</v>
      </c>
      <c r="P947" s="699">
        <v>320.64999999999998</v>
      </c>
      <c r="Q947" s="701">
        <v>0.55555555555555558</v>
      </c>
      <c r="R947" s="696">
        <v>5</v>
      </c>
      <c r="S947" s="701">
        <v>0.55555555555555558</v>
      </c>
      <c r="T947" s="700">
        <v>3.5</v>
      </c>
      <c r="U947" s="702">
        <v>0.58333333333333337</v>
      </c>
    </row>
    <row r="948" spans="1:21" ht="14.4" customHeight="1" x14ac:dyDescent="0.3">
      <c r="A948" s="695">
        <v>11</v>
      </c>
      <c r="B948" s="696" t="s">
        <v>555</v>
      </c>
      <c r="C948" s="696">
        <v>89301112</v>
      </c>
      <c r="D948" s="697" t="s">
        <v>3032</v>
      </c>
      <c r="E948" s="698" t="s">
        <v>1899</v>
      </c>
      <c r="F948" s="696" t="s">
        <v>1876</v>
      </c>
      <c r="G948" s="696" t="s">
        <v>2176</v>
      </c>
      <c r="H948" s="696" t="s">
        <v>843</v>
      </c>
      <c r="I948" s="696" t="s">
        <v>2177</v>
      </c>
      <c r="J948" s="696" t="s">
        <v>1160</v>
      </c>
      <c r="K948" s="696" t="s">
        <v>2178</v>
      </c>
      <c r="L948" s="699">
        <v>193.26</v>
      </c>
      <c r="M948" s="699">
        <v>386.52</v>
      </c>
      <c r="N948" s="696">
        <v>2</v>
      </c>
      <c r="O948" s="700">
        <v>1.5</v>
      </c>
      <c r="P948" s="699"/>
      <c r="Q948" s="701">
        <v>0</v>
      </c>
      <c r="R948" s="696"/>
      <c r="S948" s="701">
        <v>0</v>
      </c>
      <c r="T948" s="700"/>
      <c r="U948" s="702">
        <v>0</v>
      </c>
    </row>
    <row r="949" spans="1:21" ht="14.4" customHeight="1" x14ac:dyDescent="0.3">
      <c r="A949" s="695">
        <v>11</v>
      </c>
      <c r="B949" s="696" t="s">
        <v>555</v>
      </c>
      <c r="C949" s="696">
        <v>89301112</v>
      </c>
      <c r="D949" s="697" t="s">
        <v>3032</v>
      </c>
      <c r="E949" s="698" t="s">
        <v>1899</v>
      </c>
      <c r="F949" s="696" t="s">
        <v>1876</v>
      </c>
      <c r="G949" s="696" t="s">
        <v>2176</v>
      </c>
      <c r="H949" s="696" t="s">
        <v>843</v>
      </c>
      <c r="I949" s="696" t="s">
        <v>2569</v>
      </c>
      <c r="J949" s="696" t="s">
        <v>1160</v>
      </c>
      <c r="K949" s="696" t="s">
        <v>2570</v>
      </c>
      <c r="L949" s="699">
        <v>386.51</v>
      </c>
      <c r="M949" s="699">
        <v>3092.08</v>
      </c>
      <c r="N949" s="696">
        <v>8</v>
      </c>
      <c r="O949" s="700">
        <v>5</v>
      </c>
      <c r="P949" s="699">
        <v>1932.55</v>
      </c>
      <c r="Q949" s="701">
        <v>0.625</v>
      </c>
      <c r="R949" s="696">
        <v>5</v>
      </c>
      <c r="S949" s="701">
        <v>0.625</v>
      </c>
      <c r="T949" s="700">
        <v>3.5</v>
      </c>
      <c r="U949" s="702">
        <v>0.7</v>
      </c>
    </row>
    <row r="950" spans="1:21" ht="14.4" customHeight="1" x14ac:dyDescent="0.3">
      <c r="A950" s="695">
        <v>11</v>
      </c>
      <c r="B950" s="696" t="s">
        <v>555</v>
      </c>
      <c r="C950" s="696">
        <v>89301112</v>
      </c>
      <c r="D950" s="697" t="s">
        <v>3032</v>
      </c>
      <c r="E950" s="698" t="s">
        <v>1899</v>
      </c>
      <c r="F950" s="696" t="s">
        <v>1876</v>
      </c>
      <c r="G950" s="696" t="s">
        <v>1920</v>
      </c>
      <c r="H950" s="696" t="s">
        <v>843</v>
      </c>
      <c r="I950" s="696" t="s">
        <v>919</v>
      </c>
      <c r="J950" s="696" t="s">
        <v>852</v>
      </c>
      <c r="K950" s="696" t="s">
        <v>920</v>
      </c>
      <c r="L950" s="699">
        <v>625.29</v>
      </c>
      <c r="M950" s="699">
        <v>2501.16</v>
      </c>
      <c r="N950" s="696">
        <v>4</v>
      </c>
      <c r="O950" s="700">
        <v>1</v>
      </c>
      <c r="P950" s="699">
        <v>2501.16</v>
      </c>
      <c r="Q950" s="701">
        <v>1</v>
      </c>
      <c r="R950" s="696">
        <v>4</v>
      </c>
      <c r="S950" s="701">
        <v>1</v>
      </c>
      <c r="T950" s="700">
        <v>1</v>
      </c>
      <c r="U950" s="702">
        <v>1</v>
      </c>
    </row>
    <row r="951" spans="1:21" ht="14.4" customHeight="1" x14ac:dyDescent="0.3">
      <c r="A951" s="695">
        <v>11</v>
      </c>
      <c r="B951" s="696" t="s">
        <v>555</v>
      </c>
      <c r="C951" s="696">
        <v>89301112</v>
      </c>
      <c r="D951" s="697" t="s">
        <v>3032</v>
      </c>
      <c r="E951" s="698" t="s">
        <v>1899</v>
      </c>
      <c r="F951" s="696" t="s">
        <v>1876</v>
      </c>
      <c r="G951" s="696" t="s">
        <v>1920</v>
      </c>
      <c r="H951" s="696" t="s">
        <v>843</v>
      </c>
      <c r="I951" s="696" t="s">
        <v>851</v>
      </c>
      <c r="J951" s="696" t="s">
        <v>852</v>
      </c>
      <c r="K951" s="696" t="s">
        <v>853</v>
      </c>
      <c r="L951" s="699">
        <v>937.93</v>
      </c>
      <c r="M951" s="699">
        <v>4689.6499999999996</v>
      </c>
      <c r="N951" s="696">
        <v>5</v>
      </c>
      <c r="O951" s="700">
        <v>2</v>
      </c>
      <c r="P951" s="699">
        <v>1875.86</v>
      </c>
      <c r="Q951" s="701">
        <v>0.4</v>
      </c>
      <c r="R951" s="696">
        <v>2</v>
      </c>
      <c r="S951" s="701">
        <v>0.4</v>
      </c>
      <c r="T951" s="700">
        <v>1</v>
      </c>
      <c r="U951" s="702">
        <v>0.5</v>
      </c>
    </row>
    <row r="952" spans="1:21" ht="14.4" customHeight="1" x14ac:dyDescent="0.3">
      <c r="A952" s="695">
        <v>11</v>
      </c>
      <c r="B952" s="696" t="s">
        <v>555</v>
      </c>
      <c r="C952" s="696">
        <v>89301112</v>
      </c>
      <c r="D952" s="697" t="s">
        <v>3032</v>
      </c>
      <c r="E952" s="698" t="s">
        <v>1899</v>
      </c>
      <c r="F952" s="696" t="s">
        <v>1876</v>
      </c>
      <c r="G952" s="696" t="s">
        <v>1921</v>
      </c>
      <c r="H952" s="696" t="s">
        <v>843</v>
      </c>
      <c r="I952" s="696" t="s">
        <v>909</v>
      </c>
      <c r="J952" s="696" t="s">
        <v>586</v>
      </c>
      <c r="K952" s="696" t="s">
        <v>1800</v>
      </c>
      <c r="L952" s="699">
        <v>48.31</v>
      </c>
      <c r="M952" s="699">
        <v>48.31</v>
      </c>
      <c r="N952" s="696">
        <v>1</v>
      </c>
      <c r="O952" s="700">
        <v>0.5</v>
      </c>
      <c r="P952" s="699"/>
      <c r="Q952" s="701">
        <v>0</v>
      </c>
      <c r="R952" s="696"/>
      <c r="S952" s="701">
        <v>0</v>
      </c>
      <c r="T952" s="700"/>
      <c r="U952" s="702">
        <v>0</v>
      </c>
    </row>
    <row r="953" spans="1:21" ht="14.4" customHeight="1" x14ac:dyDescent="0.3">
      <c r="A953" s="695">
        <v>11</v>
      </c>
      <c r="B953" s="696" t="s">
        <v>555</v>
      </c>
      <c r="C953" s="696">
        <v>89301112</v>
      </c>
      <c r="D953" s="697" t="s">
        <v>3032</v>
      </c>
      <c r="E953" s="698" t="s">
        <v>1899</v>
      </c>
      <c r="F953" s="696" t="s">
        <v>1876</v>
      </c>
      <c r="G953" s="696" t="s">
        <v>1921</v>
      </c>
      <c r="H953" s="696" t="s">
        <v>843</v>
      </c>
      <c r="I953" s="696" t="s">
        <v>845</v>
      </c>
      <c r="J953" s="696" t="s">
        <v>586</v>
      </c>
      <c r="K953" s="696" t="s">
        <v>587</v>
      </c>
      <c r="L953" s="699">
        <v>96.63</v>
      </c>
      <c r="M953" s="699">
        <v>2319.12</v>
      </c>
      <c r="N953" s="696">
        <v>24</v>
      </c>
      <c r="O953" s="700">
        <v>18</v>
      </c>
      <c r="P953" s="699">
        <v>1256.1899999999998</v>
      </c>
      <c r="Q953" s="701">
        <v>0.54166666666666663</v>
      </c>
      <c r="R953" s="696">
        <v>13</v>
      </c>
      <c r="S953" s="701">
        <v>0.54166666666666663</v>
      </c>
      <c r="T953" s="700">
        <v>9</v>
      </c>
      <c r="U953" s="702">
        <v>0.5</v>
      </c>
    </row>
    <row r="954" spans="1:21" ht="14.4" customHeight="1" x14ac:dyDescent="0.3">
      <c r="A954" s="695">
        <v>11</v>
      </c>
      <c r="B954" s="696" t="s">
        <v>555</v>
      </c>
      <c r="C954" s="696">
        <v>89301112</v>
      </c>
      <c r="D954" s="697" t="s">
        <v>3032</v>
      </c>
      <c r="E954" s="698" t="s">
        <v>1899</v>
      </c>
      <c r="F954" s="696" t="s">
        <v>1876</v>
      </c>
      <c r="G954" s="696" t="s">
        <v>1921</v>
      </c>
      <c r="H954" s="696" t="s">
        <v>843</v>
      </c>
      <c r="I954" s="696" t="s">
        <v>2179</v>
      </c>
      <c r="J954" s="696" t="s">
        <v>586</v>
      </c>
      <c r="K954" s="696" t="s">
        <v>2180</v>
      </c>
      <c r="L954" s="699">
        <v>193.26</v>
      </c>
      <c r="M954" s="699">
        <v>2898.8999999999996</v>
      </c>
      <c r="N954" s="696">
        <v>15</v>
      </c>
      <c r="O954" s="700">
        <v>11</v>
      </c>
      <c r="P954" s="699">
        <v>966.3</v>
      </c>
      <c r="Q954" s="701">
        <v>0.33333333333333337</v>
      </c>
      <c r="R954" s="696">
        <v>5</v>
      </c>
      <c r="S954" s="701">
        <v>0.33333333333333331</v>
      </c>
      <c r="T954" s="700">
        <v>3.5</v>
      </c>
      <c r="U954" s="702">
        <v>0.31818181818181818</v>
      </c>
    </row>
    <row r="955" spans="1:21" ht="14.4" customHeight="1" x14ac:dyDescent="0.3">
      <c r="A955" s="695">
        <v>11</v>
      </c>
      <c r="B955" s="696" t="s">
        <v>555</v>
      </c>
      <c r="C955" s="696">
        <v>89301112</v>
      </c>
      <c r="D955" s="697" t="s">
        <v>3032</v>
      </c>
      <c r="E955" s="698" t="s">
        <v>1899</v>
      </c>
      <c r="F955" s="696" t="s">
        <v>1876</v>
      </c>
      <c r="G955" s="696" t="s">
        <v>1921</v>
      </c>
      <c r="H955" s="696" t="s">
        <v>556</v>
      </c>
      <c r="I955" s="696" t="s">
        <v>1968</v>
      </c>
      <c r="J955" s="696" t="s">
        <v>586</v>
      </c>
      <c r="K955" s="696" t="s">
        <v>1969</v>
      </c>
      <c r="L955" s="699">
        <v>96.63</v>
      </c>
      <c r="M955" s="699">
        <v>193.26</v>
      </c>
      <c r="N955" s="696">
        <v>2</v>
      </c>
      <c r="O955" s="700">
        <v>2</v>
      </c>
      <c r="P955" s="699">
        <v>193.26</v>
      </c>
      <c r="Q955" s="701">
        <v>1</v>
      </c>
      <c r="R955" s="696">
        <v>2</v>
      </c>
      <c r="S955" s="701">
        <v>1</v>
      </c>
      <c r="T955" s="700">
        <v>2</v>
      </c>
      <c r="U955" s="702">
        <v>1</v>
      </c>
    </row>
    <row r="956" spans="1:21" ht="14.4" customHeight="1" x14ac:dyDescent="0.3">
      <c r="A956" s="695">
        <v>11</v>
      </c>
      <c r="B956" s="696" t="s">
        <v>555</v>
      </c>
      <c r="C956" s="696">
        <v>89301112</v>
      </c>
      <c r="D956" s="697" t="s">
        <v>3032</v>
      </c>
      <c r="E956" s="698" t="s">
        <v>1899</v>
      </c>
      <c r="F956" s="696" t="s">
        <v>1876</v>
      </c>
      <c r="G956" s="696" t="s">
        <v>2613</v>
      </c>
      <c r="H956" s="696" t="s">
        <v>556</v>
      </c>
      <c r="I956" s="696" t="s">
        <v>2889</v>
      </c>
      <c r="J956" s="696" t="s">
        <v>645</v>
      </c>
      <c r="K956" s="696" t="s">
        <v>2890</v>
      </c>
      <c r="L956" s="699">
        <v>0</v>
      </c>
      <c r="M956" s="699">
        <v>0</v>
      </c>
      <c r="N956" s="696">
        <v>1</v>
      </c>
      <c r="O956" s="700">
        <v>1</v>
      </c>
      <c r="P956" s="699">
        <v>0</v>
      </c>
      <c r="Q956" s="701"/>
      <c r="R956" s="696">
        <v>1</v>
      </c>
      <c r="S956" s="701">
        <v>1</v>
      </c>
      <c r="T956" s="700">
        <v>1</v>
      </c>
      <c r="U956" s="702">
        <v>1</v>
      </c>
    </row>
    <row r="957" spans="1:21" ht="14.4" customHeight="1" x14ac:dyDescent="0.3">
      <c r="A957" s="695">
        <v>11</v>
      </c>
      <c r="B957" s="696" t="s">
        <v>555</v>
      </c>
      <c r="C957" s="696">
        <v>89301112</v>
      </c>
      <c r="D957" s="697" t="s">
        <v>3032</v>
      </c>
      <c r="E957" s="698" t="s">
        <v>1899</v>
      </c>
      <c r="F957" s="696" t="s">
        <v>1876</v>
      </c>
      <c r="G957" s="696" t="s">
        <v>2613</v>
      </c>
      <c r="H957" s="696" t="s">
        <v>556</v>
      </c>
      <c r="I957" s="696" t="s">
        <v>2891</v>
      </c>
      <c r="J957" s="696" t="s">
        <v>2892</v>
      </c>
      <c r="K957" s="696" t="s">
        <v>2893</v>
      </c>
      <c r="L957" s="699">
        <v>0</v>
      </c>
      <c r="M957" s="699">
        <v>0</v>
      </c>
      <c r="N957" s="696">
        <v>1</v>
      </c>
      <c r="O957" s="700">
        <v>0.5</v>
      </c>
      <c r="P957" s="699"/>
      <c r="Q957" s="701"/>
      <c r="R957" s="696"/>
      <c r="S957" s="701">
        <v>0</v>
      </c>
      <c r="T957" s="700"/>
      <c r="U957" s="702">
        <v>0</v>
      </c>
    </row>
    <row r="958" spans="1:21" ht="14.4" customHeight="1" x14ac:dyDescent="0.3">
      <c r="A958" s="695">
        <v>11</v>
      </c>
      <c r="B958" s="696" t="s">
        <v>555</v>
      </c>
      <c r="C958" s="696">
        <v>89301112</v>
      </c>
      <c r="D958" s="697" t="s">
        <v>3032</v>
      </c>
      <c r="E958" s="698" t="s">
        <v>1899</v>
      </c>
      <c r="F958" s="696" t="s">
        <v>1876</v>
      </c>
      <c r="G958" s="696" t="s">
        <v>2894</v>
      </c>
      <c r="H958" s="696" t="s">
        <v>843</v>
      </c>
      <c r="I958" s="696" t="s">
        <v>2895</v>
      </c>
      <c r="J958" s="696" t="s">
        <v>1594</v>
      </c>
      <c r="K958" s="696" t="s">
        <v>2896</v>
      </c>
      <c r="L958" s="699">
        <v>1793.46</v>
      </c>
      <c r="M958" s="699">
        <v>1793.46</v>
      </c>
      <c r="N958" s="696">
        <v>1</v>
      </c>
      <c r="O958" s="700">
        <v>0.5</v>
      </c>
      <c r="P958" s="699"/>
      <c r="Q958" s="701">
        <v>0</v>
      </c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11</v>
      </c>
      <c r="B959" s="696" t="s">
        <v>555</v>
      </c>
      <c r="C959" s="696">
        <v>89301112</v>
      </c>
      <c r="D959" s="697" t="s">
        <v>3032</v>
      </c>
      <c r="E959" s="698" t="s">
        <v>1899</v>
      </c>
      <c r="F959" s="696" t="s">
        <v>1876</v>
      </c>
      <c r="G959" s="696" t="s">
        <v>1930</v>
      </c>
      <c r="H959" s="696" t="s">
        <v>556</v>
      </c>
      <c r="I959" s="696" t="s">
        <v>660</v>
      </c>
      <c r="J959" s="696" t="s">
        <v>1931</v>
      </c>
      <c r="K959" s="696" t="s">
        <v>1932</v>
      </c>
      <c r="L959" s="699">
        <v>0</v>
      </c>
      <c r="M959" s="699">
        <v>0</v>
      </c>
      <c r="N959" s="696">
        <v>2</v>
      </c>
      <c r="O959" s="700">
        <v>0.5</v>
      </c>
      <c r="P959" s="699">
        <v>0</v>
      </c>
      <c r="Q959" s="701"/>
      <c r="R959" s="696">
        <v>2</v>
      </c>
      <c r="S959" s="701">
        <v>1</v>
      </c>
      <c r="T959" s="700">
        <v>0.5</v>
      </c>
      <c r="U959" s="702">
        <v>1</v>
      </c>
    </row>
    <row r="960" spans="1:21" ht="14.4" customHeight="1" x14ac:dyDescent="0.3">
      <c r="A960" s="695">
        <v>11</v>
      </c>
      <c r="B960" s="696" t="s">
        <v>555</v>
      </c>
      <c r="C960" s="696">
        <v>89301112</v>
      </c>
      <c r="D960" s="697" t="s">
        <v>3032</v>
      </c>
      <c r="E960" s="698" t="s">
        <v>1899</v>
      </c>
      <c r="F960" s="696" t="s">
        <v>1876</v>
      </c>
      <c r="G960" s="696" t="s">
        <v>2897</v>
      </c>
      <c r="H960" s="696" t="s">
        <v>556</v>
      </c>
      <c r="I960" s="696" t="s">
        <v>2898</v>
      </c>
      <c r="J960" s="696" t="s">
        <v>2899</v>
      </c>
      <c r="K960" s="696" t="s">
        <v>2900</v>
      </c>
      <c r="L960" s="699">
        <v>219.94</v>
      </c>
      <c r="M960" s="699">
        <v>219.94</v>
      </c>
      <c r="N960" s="696">
        <v>1</v>
      </c>
      <c r="O960" s="700">
        <v>1</v>
      </c>
      <c r="P960" s="699">
        <v>219.94</v>
      </c>
      <c r="Q960" s="701">
        <v>1</v>
      </c>
      <c r="R960" s="696">
        <v>1</v>
      </c>
      <c r="S960" s="701">
        <v>1</v>
      </c>
      <c r="T960" s="700">
        <v>1</v>
      </c>
      <c r="U960" s="702">
        <v>1</v>
      </c>
    </row>
    <row r="961" spans="1:21" ht="14.4" customHeight="1" x14ac:dyDescent="0.3">
      <c r="A961" s="695">
        <v>11</v>
      </c>
      <c r="B961" s="696" t="s">
        <v>555</v>
      </c>
      <c r="C961" s="696">
        <v>89301112</v>
      </c>
      <c r="D961" s="697" t="s">
        <v>3032</v>
      </c>
      <c r="E961" s="698" t="s">
        <v>1899</v>
      </c>
      <c r="F961" s="696" t="s">
        <v>1876</v>
      </c>
      <c r="G961" s="696" t="s">
        <v>2452</v>
      </c>
      <c r="H961" s="696" t="s">
        <v>556</v>
      </c>
      <c r="I961" s="696" t="s">
        <v>2453</v>
      </c>
      <c r="J961" s="696" t="s">
        <v>810</v>
      </c>
      <c r="K961" s="696" t="s">
        <v>2165</v>
      </c>
      <c r="L961" s="699">
        <v>0</v>
      </c>
      <c r="M961" s="699">
        <v>0</v>
      </c>
      <c r="N961" s="696">
        <v>1</v>
      </c>
      <c r="O961" s="700">
        <v>0.5</v>
      </c>
      <c r="P961" s="699"/>
      <c r="Q961" s="701"/>
      <c r="R961" s="696"/>
      <c r="S961" s="701">
        <v>0</v>
      </c>
      <c r="T961" s="700"/>
      <c r="U961" s="702">
        <v>0</v>
      </c>
    </row>
    <row r="962" spans="1:21" ht="14.4" customHeight="1" x14ac:dyDescent="0.3">
      <c r="A962" s="695">
        <v>11</v>
      </c>
      <c r="B962" s="696" t="s">
        <v>555</v>
      </c>
      <c r="C962" s="696">
        <v>89301112</v>
      </c>
      <c r="D962" s="697" t="s">
        <v>3032</v>
      </c>
      <c r="E962" s="698" t="s">
        <v>1899</v>
      </c>
      <c r="F962" s="696" t="s">
        <v>1876</v>
      </c>
      <c r="G962" s="696" t="s">
        <v>2452</v>
      </c>
      <c r="H962" s="696" t="s">
        <v>556</v>
      </c>
      <c r="I962" s="696" t="s">
        <v>2454</v>
      </c>
      <c r="J962" s="696" t="s">
        <v>2455</v>
      </c>
      <c r="K962" s="696" t="s">
        <v>2456</v>
      </c>
      <c r="L962" s="699">
        <v>85.49</v>
      </c>
      <c r="M962" s="699">
        <v>85.49</v>
      </c>
      <c r="N962" s="696">
        <v>1</v>
      </c>
      <c r="O962" s="700">
        <v>1</v>
      </c>
      <c r="P962" s="699"/>
      <c r="Q962" s="701">
        <v>0</v>
      </c>
      <c r="R962" s="696"/>
      <c r="S962" s="701">
        <v>0</v>
      </c>
      <c r="T962" s="700"/>
      <c r="U962" s="702">
        <v>0</v>
      </c>
    </row>
    <row r="963" spans="1:21" ht="14.4" customHeight="1" x14ac:dyDescent="0.3">
      <c r="A963" s="695">
        <v>11</v>
      </c>
      <c r="B963" s="696" t="s">
        <v>555</v>
      </c>
      <c r="C963" s="696">
        <v>89301112</v>
      </c>
      <c r="D963" s="697" t="s">
        <v>3032</v>
      </c>
      <c r="E963" s="698" t="s">
        <v>1899</v>
      </c>
      <c r="F963" s="696" t="s">
        <v>1876</v>
      </c>
      <c r="G963" s="696" t="s">
        <v>1960</v>
      </c>
      <c r="H963" s="696" t="s">
        <v>843</v>
      </c>
      <c r="I963" s="696" t="s">
        <v>2901</v>
      </c>
      <c r="J963" s="696" t="s">
        <v>2902</v>
      </c>
      <c r="K963" s="696" t="s">
        <v>1836</v>
      </c>
      <c r="L963" s="699">
        <v>196.46</v>
      </c>
      <c r="M963" s="699">
        <v>196.46</v>
      </c>
      <c r="N963" s="696">
        <v>1</v>
      </c>
      <c r="O963" s="700">
        <v>1</v>
      </c>
      <c r="P963" s="699"/>
      <c r="Q963" s="701">
        <v>0</v>
      </c>
      <c r="R963" s="696"/>
      <c r="S963" s="701">
        <v>0</v>
      </c>
      <c r="T963" s="700"/>
      <c r="U963" s="702">
        <v>0</v>
      </c>
    </row>
    <row r="964" spans="1:21" ht="14.4" customHeight="1" x14ac:dyDescent="0.3">
      <c r="A964" s="695">
        <v>11</v>
      </c>
      <c r="B964" s="696" t="s">
        <v>555</v>
      </c>
      <c r="C964" s="696">
        <v>89301112</v>
      </c>
      <c r="D964" s="697" t="s">
        <v>3032</v>
      </c>
      <c r="E964" s="698" t="s">
        <v>1899</v>
      </c>
      <c r="F964" s="696" t="s">
        <v>1876</v>
      </c>
      <c r="G964" s="696" t="s">
        <v>1960</v>
      </c>
      <c r="H964" s="696" t="s">
        <v>843</v>
      </c>
      <c r="I964" s="696" t="s">
        <v>1147</v>
      </c>
      <c r="J964" s="696" t="s">
        <v>871</v>
      </c>
      <c r="K964" s="696" t="s">
        <v>1830</v>
      </c>
      <c r="L964" s="699">
        <v>32.74</v>
      </c>
      <c r="M964" s="699">
        <v>32.74</v>
      </c>
      <c r="N964" s="696">
        <v>1</v>
      </c>
      <c r="O964" s="700">
        <v>1</v>
      </c>
      <c r="P964" s="699"/>
      <c r="Q964" s="701">
        <v>0</v>
      </c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11</v>
      </c>
      <c r="B965" s="696" t="s">
        <v>555</v>
      </c>
      <c r="C965" s="696">
        <v>89301112</v>
      </c>
      <c r="D965" s="697" t="s">
        <v>3032</v>
      </c>
      <c r="E965" s="698" t="s">
        <v>1899</v>
      </c>
      <c r="F965" s="696" t="s">
        <v>1876</v>
      </c>
      <c r="G965" s="696" t="s">
        <v>1960</v>
      </c>
      <c r="H965" s="696" t="s">
        <v>843</v>
      </c>
      <c r="I965" s="696" t="s">
        <v>2090</v>
      </c>
      <c r="J965" s="696" t="s">
        <v>1983</v>
      </c>
      <c r="K965" s="696" t="s">
        <v>2091</v>
      </c>
      <c r="L965" s="699">
        <v>314.33999999999997</v>
      </c>
      <c r="M965" s="699">
        <v>943.02</v>
      </c>
      <c r="N965" s="696">
        <v>3</v>
      </c>
      <c r="O965" s="700">
        <v>1.5</v>
      </c>
      <c r="P965" s="699">
        <v>314.33999999999997</v>
      </c>
      <c r="Q965" s="701">
        <v>0.33333333333333331</v>
      </c>
      <c r="R965" s="696">
        <v>1</v>
      </c>
      <c r="S965" s="701">
        <v>0.33333333333333331</v>
      </c>
      <c r="T965" s="700">
        <v>0.5</v>
      </c>
      <c r="U965" s="702">
        <v>0.33333333333333331</v>
      </c>
    </row>
    <row r="966" spans="1:21" ht="14.4" customHeight="1" x14ac:dyDescent="0.3">
      <c r="A966" s="695">
        <v>11</v>
      </c>
      <c r="B966" s="696" t="s">
        <v>555</v>
      </c>
      <c r="C966" s="696">
        <v>89301112</v>
      </c>
      <c r="D966" s="697" t="s">
        <v>3032</v>
      </c>
      <c r="E966" s="698" t="s">
        <v>1899</v>
      </c>
      <c r="F966" s="696" t="s">
        <v>1876</v>
      </c>
      <c r="G966" s="696" t="s">
        <v>2040</v>
      </c>
      <c r="H966" s="696" t="s">
        <v>556</v>
      </c>
      <c r="I966" s="696" t="s">
        <v>2903</v>
      </c>
      <c r="J966" s="696" t="s">
        <v>2904</v>
      </c>
      <c r="K966" s="696" t="s">
        <v>2800</v>
      </c>
      <c r="L966" s="699">
        <v>0</v>
      </c>
      <c r="M966" s="699">
        <v>0</v>
      </c>
      <c r="N966" s="696">
        <v>1</v>
      </c>
      <c r="O966" s="700">
        <v>0.5</v>
      </c>
      <c r="P966" s="699"/>
      <c r="Q966" s="701"/>
      <c r="R966" s="696"/>
      <c r="S966" s="701">
        <v>0</v>
      </c>
      <c r="T966" s="700"/>
      <c r="U966" s="702">
        <v>0</v>
      </c>
    </row>
    <row r="967" spans="1:21" ht="14.4" customHeight="1" x14ac:dyDescent="0.3">
      <c r="A967" s="695">
        <v>11</v>
      </c>
      <c r="B967" s="696" t="s">
        <v>555</v>
      </c>
      <c r="C967" s="696">
        <v>89301112</v>
      </c>
      <c r="D967" s="697" t="s">
        <v>3032</v>
      </c>
      <c r="E967" s="698" t="s">
        <v>1899</v>
      </c>
      <c r="F967" s="696" t="s">
        <v>1876</v>
      </c>
      <c r="G967" s="696" t="s">
        <v>2052</v>
      </c>
      <c r="H967" s="696" t="s">
        <v>556</v>
      </c>
      <c r="I967" s="696" t="s">
        <v>2905</v>
      </c>
      <c r="J967" s="696" t="s">
        <v>2906</v>
      </c>
      <c r="K967" s="696" t="s">
        <v>2907</v>
      </c>
      <c r="L967" s="699">
        <v>0</v>
      </c>
      <c r="M967" s="699">
        <v>0</v>
      </c>
      <c r="N967" s="696">
        <v>1</v>
      </c>
      <c r="O967" s="700">
        <v>1</v>
      </c>
      <c r="P967" s="699"/>
      <c r="Q967" s="701"/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11</v>
      </c>
      <c r="B968" s="696" t="s">
        <v>555</v>
      </c>
      <c r="C968" s="696">
        <v>89301112</v>
      </c>
      <c r="D968" s="697" t="s">
        <v>3032</v>
      </c>
      <c r="E968" s="698" t="s">
        <v>1899</v>
      </c>
      <c r="F968" s="696" t="s">
        <v>1876</v>
      </c>
      <c r="G968" s="696" t="s">
        <v>2052</v>
      </c>
      <c r="H968" s="696" t="s">
        <v>556</v>
      </c>
      <c r="I968" s="696" t="s">
        <v>2195</v>
      </c>
      <c r="J968" s="696" t="s">
        <v>2054</v>
      </c>
      <c r="K968" s="696" t="s">
        <v>1038</v>
      </c>
      <c r="L968" s="699">
        <v>0</v>
      </c>
      <c r="M968" s="699">
        <v>0</v>
      </c>
      <c r="N968" s="696">
        <v>1</v>
      </c>
      <c r="O968" s="700">
        <v>0.5</v>
      </c>
      <c r="P968" s="699">
        <v>0</v>
      </c>
      <c r="Q968" s="701"/>
      <c r="R968" s="696">
        <v>1</v>
      </c>
      <c r="S968" s="701">
        <v>1</v>
      </c>
      <c r="T968" s="700">
        <v>0.5</v>
      </c>
      <c r="U968" s="702">
        <v>1</v>
      </c>
    </row>
    <row r="969" spans="1:21" ht="14.4" customHeight="1" x14ac:dyDescent="0.3">
      <c r="A969" s="695">
        <v>11</v>
      </c>
      <c r="B969" s="696" t="s">
        <v>555</v>
      </c>
      <c r="C969" s="696">
        <v>89301112</v>
      </c>
      <c r="D969" s="697" t="s">
        <v>3032</v>
      </c>
      <c r="E969" s="698" t="s">
        <v>1899</v>
      </c>
      <c r="F969" s="696" t="s">
        <v>1877</v>
      </c>
      <c r="G969" s="696" t="s">
        <v>2092</v>
      </c>
      <c r="H969" s="696" t="s">
        <v>556</v>
      </c>
      <c r="I969" s="696" t="s">
        <v>2093</v>
      </c>
      <c r="J969" s="696" t="s">
        <v>2094</v>
      </c>
      <c r="K969" s="696" t="s">
        <v>2095</v>
      </c>
      <c r="L969" s="699">
        <v>0</v>
      </c>
      <c r="M969" s="699">
        <v>0</v>
      </c>
      <c r="N969" s="696">
        <v>6</v>
      </c>
      <c r="O969" s="700">
        <v>6</v>
      </c>
      <c r="P969" s="699"/>
      <c r="Q969" s="701"/>
      <c r="R969" s="696"/>
      <c r="S969" s="701">
        <v>0</v>
      </c>
      <c r="T969" s="700"/>
      <c r="U969" s="702">
        <v>0</v>
      </c>
    </row>
    <row r="970" spans="1:21" ht="14.4" customHeight="1" x14ac:dyDescent="0.3">
      <c r="A970" s="695">
        <v>11</v>
      </c>
      <c r="B970" s="696" t="s">
        <v>555</v>
      </c>
      <c r="C970" s="696">
        <v>89301112</v>
      </c>
      <c r="D970" s="697" t="s">
        <v>3032</v>
      </c>
      <c r="E970" s="698" t="s">
        <v>1899</v>
      </c>
      <c r="F970" s="696" t="s">
        <v>1877</v>
      </c>
      <c r="G970" s="696" t="s">
        <v>2092</v>
      </c>
      <c r="H970" s="696" t="s">
        <v>556</v>
      </c>
      <c r="I970" s="696" t="s">
        <v>2507</v>
      </c>
      <c r="J970" s="696" t="s">
        <v>2508</v>
      </c>
      <c r="K970" s="696" t="s">
        <v>2509</v>
      </c>
      <c r="L970" s="699">
        <v>0</v>
      </c>
      <c r="M970" s="699">
        <v>0</v>
      </c>
      <c r="N970" s="696">
        <v>1</v>
      </c>
      <c r="O970" s="700">
        <v>1</v>
      </c>
      <c r="P970" s="699"/>
      <c r="Q970" s="701"/>
      <c r="R970" s="696"/>
      <c r="S970" s="701">
        <v>0</v>
      </c>
      <c r="T970" s="700"/>
      <c r="U970" s="702">
        <v>0</v>
      </c>
    </row>
    <row r="971" spans="1:21" ht="14.4" customHeight="1" x14ac:dyDescent="0.3">
      <c r="A971" s="695">
        <v>11</v>
      </c>
      <c r="B971" s="696" t="s">
        <v>555</v>
      </c>
      <c r="C971" s="696">
        <v>89301112</v>
      </c>
      <c r="D971" s="697" t="s">
        <v>3032</v>
      </c>
      <c r="E971" s="698" t="s">
        <v>1899</v>
      </c>
      <c r="F971" s="696" t="s">
        <v>1877</v>
      </c>
      <c r="G971" s="696" t="s">
        <v>2096</v>
      </c>
      <c r="H971" s="696" t="s">
        <v>556</v>
      </c>
      <c r="I971" s="696" t="s">
        <v>2100</v>
      </c>
      <c r="J971" s="696" t="s">
        <v>2101</v>
      </c>
      <c r="K971" s="696" t="s">
        <v>2102</v>
      </c>
      <c r="L971" s="699">
        <v>35.75</v>
      </c>
      <c r="M971" s="699">
        <v>71.5</v>
      </c>
      <c r="N971" s="696">
        <v>2</v>
      </c>
      <c r="O971" s="700">
        <v>1</v>
      </c>
      <c r="P971" s="699">
        <v>71.5</v>
      </c>
      <c r="Q971" s="701">
        <v>1</v>
      </c>
      <c r="R971" s="696">
        <v>2</v>
      </c>
      <c r="S971" s="701">
        <v>1</v>
      </c>
      <c r="T971" s="700">
        <v>1</v>
      </c>
      <c r="U971" s="702">
        <v>1</v>
      </c>
    </row>
    <row r="972" spans="1:21" ht="14.4" customHeight="1" x14ac:dyDescent="0.3">
      <c r="A972" s="695">
        <v>11</v>
      </c>
      <c r="B972" s="696" t="s">
        <v>555</v>
      </c>
      <c r="C972" s="696">
        <v>89301112</v>
      </c>
      <c r="D972" s="697" t="s">
        <v>3032</v>
      </c>
      <c r="E972" s="698" t="s">
        <v>1899</v>
      </c>
      <c r="F972" s="696" t="s">
        <v>1877</v>
      </c>
      <c r="G972" s="696" t="s">
        <v>1933</v>
      </c>
      <c r="H972" s="696" t="s">
        <v>556</v>
      </c>
      <c r="I972" s="696" t="s">
        <v>2055</v>
      </c>
      <c r="J972" s="696" t="s">
        <v>2056</v>
      </c>
      <c r="K972" s="696" t="s">
        <v>2048</v>
      </c>
      <c r="L972" s="699">
        <v>950</v>
      </c>
      <c r="M972" s="699">
        <v>950</v>
      </c>
      <c r="N972" s="696">
        <v>1</v>
      </c>
      <c r="O972" s="700">
        <v>1</v>
      </c>
      <c r="P972" s="699"/>
      <c r="Q972" s="701">
        <v>0</v>
      </c>
      <c r="R972" s="696"/>
      <c r="S972" s="701">
        <v>0</v>
      </c>
      <c r="T972" s="700"/>
      <c r="U972" s="702">
        <v>0</v>
      </c>
    </row>
    <row r="973" spans="1:21" ht="14.4" customHeight="1" x14ac:dyDescent="0.3">
      <c r="A973" s="695">
        <v>11</v>
      </c>
      <c r="B973" s="696" t="s">
        <v>555</v>
      </c>
      <c r="C973" s="696">
        <v>89301112</v>
      </c>
      <c r="D973" s="697" t="s">
        <v>3032</v>
      </c>
      <c r="E973" s="698" t="s">
        <v>1899</v>
      </c>
      <c r="F973" s="696" t="s">
        <v>1877</v>
      </c>
      <c r="G973" s="696" t="s">
        <v>1933</v>
      </c>
      <c r="H973" s="696" t="s">
        <v>556</v>
      </c>
      <c r="I973" s="696" t="s">
        <v>1934</v>
      </c>
      <c r="J973" s="696" t="s">
        <v>1935</v>
      </c>
      <c r="K973" s="696" t="s">
        <v>1936</v>
      </c>
      <c r="L973" s="699">
        <v>200</v>
      </c>
      <c r="M973" s="699">
        <v>4400</v>
      </c>
      <c r="N973" s="696">
        <v>22</v>
      </c>
      <c r="O973" s="700">
        <v>11</v>
      </c>
      <c r="P973" s="699">
        <v>4000</v>
      </c>
      <c r="Q973" s="701">
        <v>0.90909090909090906</v>
      </c>
      <c r="R973" s="696">
        <v>20</v>
      </c>
      <c r="S973" s="701">
        <v>0.90909090909090906</v>
      </c>
      <c r="T973" s="700">
        <v>10</v>
      </c>
      <c r="U973" s="702">
        <v>0.90909090909090906</v>
      </c>
    </row>
    <row r="974" spans="1:21" ht="14.4" customHeight="1" x14ac:dyDescent="0.3">
      <c r="A974" s="695">
        <v>11</v>
      </c>
      <c r="B974" s="696" t="s">
        <v>555</v>
      </c>
      <c r="C974" s="696">
        <v>89301112</v>
      </c>
      <c r="D974" s="697" t="s">
        <v>3032</v>
      </c>
      <c r="E974" s="698" t="s">
        <v>1899</v>
      </c>
      <c r="F974" s="696" t="s">
        <v>1877</v>
      </c>
      <c r="G974" s="696" t="s">
        <v>1933</v>
      </c>
      <c r="H974" s="696" t="s">
        <v>556</v>
      </c>
      <c r="I974" s="696" t="s">
        <v>1937</v>
      </c>
      <c r="J974" s="696" t="s">
        <v>1938</v>
      </c>
      <c r="K974" s="696" t="s">
        <v>1939</v>
      </c>
      <c r="L974" s="699">
        <v>278.75</v>
      </c>
      <c r="M974" s="699">
        <v>11707.5</v>
      </c>
      <c r="N974" s="696">
        <v>42</v>
      </c>
      <c r="O974" s="700">
        <v>21</v>
      </c>
      <c r="P974" s="699">
        <v>8920</v>
      </c>
      <c r="Q974" s="701">
        <v>0.76190476190476186</v>
      </c>
      <c r="R974" s="696">
        <v>32</v>
      </c>
      <c r="S974" s="701">
        <v>0.76190476190476186</v>
      </c>
      <c r="T974" s="700">
        <v>16</v>
      </c>
      <c r="U974" s="702">
        <v>0.76190476190476186</v>
      </c>
    </row>
    <row r="975" spans="1:21" ht="14.4" customHeight="1" x14ac:dyDescent="0.3">
      <c r="A975" s="695">
        <v>11</v>
      </c>
      <c r="B975" s="696" t="s">
        <v>555</v>
      </c>
      <c r="C975" s="696">
        <v>89301112</v>
      </c>
      <c r="D975" s="697" t="s">
        <v>3032</v>
      </c>
      <c r="E975" s="698" t="s">
        <v>1899</v>
      </c>
      <c r="F975" s="696" t="s">
        <v>1877</v>
      </c>
      <c r="G975" s="696" t="s">
        <v>1933</v>
      </c>
      <c r="H975" s="696" t="s">
        <v>556</v>
      </c>
      <c r="I975" s="696" t="s">
        <v>2908</v>
      </c>
      <c r="J975" s="696" t="s">
        <v>2909</v>
      </c>
      <c r="K975" s="696" t="s">
        <v>2910</v>
      </c>
      <c r="L975" s="699">
        <v>296.48</v>
      </c>
      <c r="M975" s="699">
        <v>592.96</v>
      </c>
      <c r="N975" s="696">
        <v>2</v>
      </c>
      <c r="O975" s="700">
        <v>1</v>
      </c>
      <c r="P975" s="699">
        <v>592.96</v>
      </c>
      <c r="Q975" s="701">
        <v>1</v>
      </c>
      <c r="R975" s="696">
        <v>2</v>
      </c>
      <c r="S975" s="701">
        <v>1</v>
      </c>
      <c r="T975" s="700">
        <v>1</v>
      </c>
      <c r="U975" s="702">
        <v>1</v>
      </c>
    </row>
    <row r="976" spans="1:21" ht="14.4" customHeight="1" x14ac:dyDescent="0.3">
      <c r="A976" s="695">
        <v>11</v>
      </c>
      <c r="B976" s="696" t="s">
        <v>555</v>
      </c>
      <c r="C976" s="696">
        <v>89301112</v>
      </c>
      <c r="D976" s="697" t="s">
        <v>3032</v>
      </c>
      <c r="E976" s="698" t="s">
        <v>1899</v>
      </c>
      <c r="F976" s="696" t="s">
        <v>1877</v>
      </c>
      <c r="G976" s="696" t="s">
        <v>2103</v>
      </c>
      <c r="H976" s="696" t="s">
        <v>556</v>
      </c>
      <c r="I976" s="696" t="s">
        <v>2104</v>
      </c>
      <c r="J976" s="696" t="s">
        <v>2105</v>
      </c>
      <c r="K976" s="696" t="s">
        <v>2106</v>
      </c>
      <c r="L976" s="699">
        <v>1659.44</v>
      </c>
      <c r="M976" s="699">
        <v>36507.68</v>
      </c>
      <c r="N976" s="696">
        <v>22</v>
      </c>
      <c r="O976" s="700">
        <v>17</v>
      </c>
      <c r="P976" s="699">
        <v>23232.16</v>
      </c>
      <c r="Q976" s="701">
        <v>0.63636363636363635</v>
      </c>
      <c r="R976" s="696">
        <v>14</v>
      </c>
      <c r="S976" s="701">
        <v>0.63636363636363635</v>
      </c>
      <c r="T976" s="700">
        <v>12</v>
      </c>
      <c r="U976" s="702">
        <v>0.70588235294117652</v>
      </c>
    </row>
    <row r="977" spans="1:21" ht="14.4" customHeight="1" x14ac:dyDescent="0.3">
      <c r="A977" s="695">
        <v>11</v>
      </c>
      <c r="B977" s="696" t="s">
        <v>555</v>
      </c>
      <c r="C977" s="696">
        <v>89301112</v>
      </c>
      <c r="D977" s="697" t="s">
        <v>3032</v>
      </c>
      <c r="E977" s="698" t="s">
        <v>1899</v>
      </c>
      <c r="F977" s="696" t="s">
        <v>1877</v>
      </c>
      <c r="G977" s="696" t="s">
        <v>2103</v>
      </c>
      <c r="H977" s="696" t="s">
        <v>556</v>
      </c>
      <c r="I977" s="696" t="s">
        <v>2107</v>
      </c>
      <c r="J977" s="696" t="s">
        <v>2108</v>
      </c>
      <c r="K977" s="696" t="s">
        <v>2109</v>
      </c>
      <c r="L977" s="699">
        <v>553.15</v>
      </c>
      <c r="M977" s="699">
        <v>1659.4499999999998</v>
      </c>
      <c r="N977" s="696">
        <v>3</v>
      </c>
      <c r="O977" s="700">
        <v>1</v>
      </c>
      <c r="P977" s="699">
        <v>1659.4499999999998</v>
      </c>
      <c r="Q977" s="701">
        <v>1</v>
      </c>
      <c r="R977" s="696">
        <v>3</v>
      </c>
      <c r="S977" s="701">
        <v>1</v>
      </c>
      <c r="T977" s="700">
        <v>1</v>
      </c>
      <c r="U977" s="702">
        <v>1</v>
      </c>
    </row>
    <row r="978" spans="1:21" ht="14.4" customHeight="1" x14ac:dyDescent="0.3">
      <c r="A978" s="695">
        <v>11</v>
      </c>
      <c r="B978" s="696" t="s">
        <v>555</v>
      </c>
      <c r="C978" s="696">
        <v>89301112</v>
      </c>
      <c r="D978" s="697" t="s">
        <v>3032</v>
      </c>
      <c r="E978" s="698" t="s">
        <v>1899</v>
      </c>
      <c r="F978" s="696" t="s">
        <v>1877</v>
      </c>
      <c r="G978" s="696" t="s">
        <v>1940</v>
      </c>
      <c r="H978" s="696" t="s">
        <v>556</v>
      </c>
      <c r="I978" s="696" t="s">
        <v>1947</v>
      </c>
      <c r="J978" s="696" t="s">
        <v>1948</v>
      </c>
      <c r="K978" s="696" t="s">
        <v>1949</v>
      </c>
      <c r="L978" s="699">
        <v>500</v>
      </c>
      <c r="M978" s="699">
        <v>500</v>
      </c>
      <c r="N978" s="696">
        <v>1</v>
      </c>
      <c r="O978" s="700">
        <v>1</v>
      </c>
      <c r="P978" s="699"/>
      <c r="Q978" s="701">
        <v>0</v>
      </c>
      <c r="R978" s="696"/>
      <c r="S978" s="701">
        <v>0</v>
      </c>
      <c r="T978" s="700"/>
      <c r="U978" s="702">
        <v>0</v>
      </c>
    </row>
    <row r="979" spans="1:21" ht="14.4" customHeight="1" x14ac:dyDescent="0.3">
      <c r="A979" s="695">
        <v>11</v>
      </c>
      <c r="B979" s="696" t="s">
        <v>555</v>
      </c>
      <c r="C979" s="696">
        <v>89301112</v>
      </c>
      <c r="D979" s="697" t="s">
        <v>3032</v>
      </c>
      <c r="E979" s="698" t="s">
        <v>1899</v>
      </c>
      <c r="F979" s="696" t="s">
        <v>1877</v>
      </c>
      <c r="G979" s="696" t="s">
        <v>1940</v>
      </c>
      <c r="H979" s="696" t="s">
        <v>556</v>
      </c>
      <c r="I979" s="696" t="s">
        <v>2214</v>
      </c>
      <c r="J979" s="696" t="s">
        <v>2215</v>
      </c>
      <c r="K979" s="696" t="s">
        <v>2216</v>
      </c>
      <c r="L979" s="699">
        <v>1600</v>
      </c>
      <c r="M979" s="699">
        <v>3200</v>
      </c>
      <c r="N979" s="696">
        <v>2</v>
      </c>
      <c r="O979" s="700">
        <v>2</v>
      </c>
      <c r="P979" s="699">
        <v>1600</v>
      </c>
      <c r="Q979" s="701">
        <v>0.5</v>
      </c>
      <c r="R979" s="696">
        <v>1</v>
      </c>
      <c r="S979" s="701">
        <v>0.5</v>
      </c>
      <c r="T979" s="700">
        <v>1</v>
      </c>
      <c r="U979" s="702">
        <v>0.5</v>
      </c>
    </row>
    <row r="980" spans="1:21" ht="14.4" customHeight="1" x14ac:dyDescent="0.3">
      <c r="A980" s="695">
        <v>11</v>
      </c>
      <c r="B980" s="696" t="s">
        <v>555</v>
      </c>
      <c r="C980" s="696">
        <v>89301112</v>
      </c>
      <c r="D980" s="697" t="s">
        <v>3032</v>
      </c>
      <c r="E980" s="698" t="s">
        <v>1899</v>
      </c>
      <c r="F980" s="696" t="s">
        <v>1877</v>
      </c>
      <c r="G980" s="696" t="s">
        <v>1940</v>
      </c>
      <c r="H980" s="696" t="s">
        <v>556</v>
      </c>
      <c r="I980" s="696" t="s">
        <v>2911</v>
      </c>
      <c r="J980" s="696" t="s">
        <v>2912</v>
      </c>
      <c r="K980" s="696" t="s">
        <v>2913</v>
      </c>
      <c r="L980" s="699">
        <v>653.76</v>
      </c>
      <c r="M980" s="699">
        <v>1307.52</v>
      </c>
      <c r="N980" s="696">
        <v>2</v>
      </c>
      <c r="O980" s="700">
        <v>1</v>
      </c>
      <c r="P980" s="699">
        <v>1307.52</v>
      </c>
      <c r="Q980" s="701">
        <v>1</v>
      </c>
      <c r="R980" s="696">
        <v>2</v>
      </c>
      <c r="S980" s="701">
        <v>1</v>
      </c>
      <c r="T980" s="700">
        <v>1</v>
      </c>
      <c r="U980" s="702">
        <v>1</v>
      </c>
    </row>
    <row r="981" spans="1:21" ht="14.4" customHeight="1" x14ac:dyDescent="0.3">
      <c r="A981" s="695">
        <v>11</v>
      </c>
      <c r="B981" s="696" t="s">
        <v>555</v>
      </c>
      <c r="C981" s="696">
        <v>89301112</v>
      </c>
      <c r="D981" s="697" t="s">
        <v>3032</v>
      </c>
      <c r="E981" s="698" t="s">
        <v>1899</v>
      </c>
      <c r="F981" s="696" t="s">
        <v>1877</v>
      </c>
      <c r="G981" s="696" t="s">
        <v>1940</v>
      </c>
      <c r="H981" s="696" t="s">
        <v>556</v>
      </c>
      <c r="I981" s="696" t="s">
        <v>1953</v>
      </c>
      <c r="J981" s="696" t="s">
        <v>1954</v>
      </c>
      <c r="K981" s="696" t="s">
        <v>1955</v>
      </c>
      <c r="L981" s="699">
        <v>971.25</v>
      </c>
      <c r="M981" s="699">
        <v>2913.75</v>
      </c>
      <c r="N981" s="696">
        <v>3</v>
      </c>
      <c r="O981" s="700">
        <v>3</v>
      </c>
      <c r="P981" s="699">
        <v>2913.75</v>
      </c>
      <c r="Q981" s="701">
        <v>1</v>
      </c>
      <c r="R981" s="696">
        <v>3</v>
      </c>
      <c r="S981" s="701">
        <v>1</v>
      </c>
      <c r="T981" s="700">
        <v>3</v>
      </c>
      <c r="U981" s="702">
        <v>1</v>
      </c>
    </row>
    <row r="982" spans="1:21" ht="14.4" customHeight="1" x14ac:dyDescent="0.3">
      <c r="A982" s="695">
        <v>11</v>
      </c>
      <c r="B982" s="696" t="s">
        <v>555</v>
      </c>
      <c r="C982" s="696">
        <v>89301112</v>
      </c>
      <c r="D982" s="697" t="s">
        <v>3032</v>
      </c>
      <c r="E982" s="698" t="s">
        <v>1899</v>
      </c>
      <c r="F982" s="696" t="s">
        <v>1877</v>
      </c>
      <c r="G982" s="696" t="s">
        <v>1940</v>
      </c>
      <c r="H982" s="696" t="s">
        <v>556</v>
      </c>
      <c r="I982" s="696" t="s">
        <v>2306</v>
      </c>
      <c r="J982" s="696" t="s">
        <v>2307</v>
      </c>
      <c r="K982" s="696" t="s">
        <v>2308</v>
      </c>
      <c r="L982" s="699">
        <v>180</v>
      </c>
      <c r="M982" s="699">
        <v>720</v>
      </c>
      <c r="N982" s="696">
        <v>4</v>
      </c>
      <c r="O982" s="700">
        <v>4</v>
      </c>
      <c r="P982" s="699">
        <v>540</v>
      </c>
      <c r="Q982" s="701">
        <v>0.75</v>
      </c>
      <c r="R982" s="696">
        <v>3</v>
      </c>
      <c r="S982" s="701">
        <v>0.75</v>
      </c>
      <c r="T982" s="700">
        <v>3</v>
      </c>
      <c r="U982" s="702">
        <v>0.75</v>
      </c>
    </row>
    <row r="983" spans="1:21" ht="14.4" customHeight="1" x14ac:dyDescent="0.3">
      <c r="A983" s="695">
        <v>11</v>
      </c>
      <c r="B983" s="696" t="s">
        <v>555</v>
      </c>
      <c r="C983" s="696">
        <v>89301112</v>
      </c>
      <c r="D983" s="697" t="s">
        <v>3032</v>
      </c>
      <c r="E983" s="698" t="s">
        <v>1899</v>
      </c>
      <c r="F983" s="696" t="s">
        <v>1877</v>
      </c>
      <c r="G983" s="696" t="s">
        <v>1940</v>
      </c>
      <c r="H983" s="696" t="s">
        <v>556</v>
      </c>
      <c r="I983" s="696" t="s">
        <v>2779</v>
      </c>
      <c r="J983" s="696" t="s">
        <v>2780</v>
      </c>
      <c r="K983" s="696" t="s">
        <v>2547</v>
      </c>
      <c r="L983" s="699">
        <v>250</v>
      </c>
      <c r="M983" s="699">
        <v>500</v>
      </c>
      <c r="N983" s="696">
        <v>2</v>
      </c>
      <c r="O983" s="700">
        <v>2</v>
      </c>
      <c r="P983" s="699">
        <v>500</v>
      </c>
      <c r="Q983" s="701">
        <v>1</v>
      </c>
      <c r="R983" s="696">
        <v>2</v>
      </c>
      <c r="S983" s="701">
        <v>1</v>
      </c>
      <c r="T983" s="700">
        <v>2</v>
      </c>
      <c r="U983" s="702">
        <v>1</v>
      </c>
    </row>
    <row r="984" spans="1:21" ht="14.4" customHeight="1" x14ac:dyDescent="0.3">
      <c r="A984" s="695">
        <v>11</v>
      </c>
      <c r="B984" s="696" t="s">
        <v>555</v>
      </c>
      <c r="C984" s="696">
        <v>89301112</v>
      </c>
      <c r="D984" s="697" t="s">
        <v>3032</v>
      </c>
      <c r="E984" s="698" t="s">
        <v>1899</v>
      </c>
      <c r="F984" s="696" t="s">
        <v>1877</v>
      </c>
      <c r="G984" s="696" t="s">
        <v>1940</v>
      </c>
      <c r="H984" s="696" t="s">
        <v>556</v>
      </c>
      <c r="I984" s="696" t="s">
        <v>2553</v>
      </c>
      <c r="J984" s="696" t="s">
        <v>2554</v>
      </c>
      <c r="K984" s="696" t="s">
        <v>2555</v>
      </c>
      <c r="L984" s="699">
        <v>180</v>
      </c>
      <c r="M984" s="699">
        <v>180</v>
      </c>
      <c r="N984" s="696">
        <v>1</v>
      </c>
      <c r="O984" s="700">
        <v>1</v>
      </c>
      <c r="P984" s="699">
        <v>180</v>
      </c>
      <c r="Q984" s="701">
        <v>1</v>
      </c>
      <c r="R984" s="696">
        <v>1</v>
      </c>
      <c r="S984" s="701">
        <v>1</v>
      </c>
      <c r="T984" s="700">
        <v>1</v>
      </c>
      <c r="U984" s="702">
        <v>1</v>
      </c>
    </row>
    <row r="985" spans="1:21" ht="14.4" customHeight="1" x14ac:dyDescent="0.3">
      <c r="A985" s="695">
        <v>11</v>
      </c>
      <c r="B985" s="696" t="s">
        <v>555</v>
      </c>
      <c r="C985" s="696">
        <v>89301112</v>
      </c>
      <c r="D985" s="697" t="s">
        <v>3032</v>
      </c>
      <c r="E985" s="698" t="s">
        <v>1899</v>
      </c>
      <c r="F985" s="696" t="s">
        <v>1877</v>
      </c>
      <c r="G985" s="696" t="s">
        <v>1940</v>
      </c>
      <c r="H985" s="696" t="s">
        <v>556</v>
      </c>
      <c r="I985" s="696" t="s">
        <v>2914</v>
      </c>
      <c r="J985" s="696" t="s">
        <v>2915</v>
      </c>
      <c r="K985" s="696" t="s">
        <v>2916</v>
      </c>
      <c r="L985" s="699">
        <v>579.94000000000005</v>
      </c>
      <c r="M985" s="699">
        <v>1159.8800000000001</v>
      </c>
      <c r="N985" s="696">
        <v>2</v>
      </c>
      <c r="O985" s="700">
        <v>1</v>
      </c>
      <c r="P985" s="699">
        <v>1159.8800000000001</v>
      </c>
      <c r="Q985" s="701">
        <v>1</v>
      </c>
      <c r="R985" s="696">
        <v>2</v>
      </c>
      <c r="S985" s="701">
        <v>1</v>
      </c>
      <c r="T985" s="700">
        <v>1</v>
      </c>
      <c r="U985" s="702">
        <v>1</v>
      </c>
    </row>
    <row r="986" spans="1:21" ht="14.4" customHeight="1" x14ac:dyDescent="0.3">
      <c r="A986" s="695">
        <v>11</v>
      </c>
      <c r="B986" s="696" t="s">
        <v>555</v>
      </c>
      <c r="C986" s="696">
        <v>89301112</v>
      </c>
      <c r="D986" s="697" t="s">
        <v>3032</v>
      </c>
      <c r="E986" s="698" t="s">
        <v>1899</v>
      </c>
      <c r="F986" s="696" t="s">
        <v>1877</v>
      </c>
      <c r="G986" s="696" t="s">
        <v>1940</v>
      </c>
      <c r="H986" s="696" t="s">
        <v>556</v>
      </c>
      <c r="I986" s="696" t="s">
        <v>2124</v>
      </c>
      <c r="J986" s="696" t="s">
        <v>2125</v>
      </c>
      <c r="K986" s="696" t="s">
        <v>2126</v>
      </c>
      <c r="L986" s="699">
        <v>1600</v>
      </c>
      <c r="M986" s="699">
        <v>1600</v>
      </c>
      <c r="N986" s="696">
        <v>1</v>
      </c>
      <c r="O986" s="700">
        <v>1</v>
      </c>
      <c r="P986" s="699">
        <v>1600</v>
      </c>
      <c r="Q986" s="701">
        <v>1</v>
      </c>
      <c r="R986" s="696">
        <v>1</v>
      </c>
      <c r="S986" s="701">
        <v>1</v>
      </c>
      <c r="T986" s="700">
        <v>1</v>
      </c>
      <c r="U986" s="702">
        <v>1</v>
      </c>
    </row>
    <row r="987" spans="1:21" ht="14.4" customHeight="1" x14ac:dyDescent="0.3">
      <c r="A987" s="695">
        <v>11</v>
      </c>
      <c r="B987" s="696" t="s">
        <v>555</v>
      </c>
      <c r="C987" s="696">
        <v>89301112</v>
      </c>
      <c r="D987" s="697" t="s">
        <v>3032</v>
      </c>
      <c r="E987" s="698" t="s">
        <v>1899</v>
      </c>
      <c r="F987" s="696" t="s">
        <v>1877</v>
      </c>
      <c r="G987" s="696" t="s">
        <v>1940</v>
      </c>
      <c r="H987" s="696" t="s">
        <v>556</v>
      </c>
      <c r="I987" s="696" t="s">
        <v>2917</v>
      </c>
      <c r="J987" s="696" t="s">
        <v>2918</v>
      </c>
      <c r="K987" s="696" t="s">
        <v>2919</v>
      </c>
      <c r="L987" s="699">
        <v>350</v>
      </c>
      <c r="M987" s="699">
        <v>350</v>
      </c>
      <c r="N987" s="696">
        <v>1</v>
      </c>
      <c r="O987" s="700">
        <v>1</v>
      </c>
      <c r="P987" s="699"/>
      <c r="Q987" s="701">
        <v>0</v>
      </c>
      <c r="R987" s="696"/>
      <c r="S987" s="701">
        <v>0</v>
      </c>
      <c r="T987" s="700"/>
      <c r="U987" s="702">
        <v>0</v>
      </c>
    </row>
    <row r="988" spans="1:21" ht="14.4" customHeight="1" x14ac:dyDescent="0.3">
      <c r="A988" s="695">
        <v>11</v>
      </c>
      <c r="B988" s="696" t="s">
        <v>555</v>
      </c>
      <c r="C988" s="696">
        <v>89301112</v>
      </c>
      <c r="D988" s="697" t="s">
        <v>3032</v>
      </c>
      <c r="E988" s="698" t="s">
        <v>1899</v>
      </c>
      <c r="F988" s="696" t="s">
        <v>1877</v>
      </c>
      <c r="G988" s="696" t="s">
        <v>1940</v>
      </c>
      <c r="H988" s="696" t="s">
        <v>556</v>
      </c>
      <c r="I988" s="696" t="s">
        <v>2920</v>
      </c>
      <c r="J988" s="696" t="s">
        <v>2921</v>
      </c>
      <c r="K988" s="696" t="s">
        <v>2922</v>
      </c>
      <c r="L988" s="699">
        <v>350</v>
      </c>
      <c r="M988" s="699">
        <v>350</v>
      </c>
      <c r="N988" s="696">
        <v>1</v>
      </c>
      <c r="O988" s="700">
        <v>1</v>
      </c>
      <c r="P988" s="699">
        <v>350</v>
      </c>
      <c r="Q988" s="701">
        <v>1</v>
      </c>
      <c r="R988" s="696">
        <v>1</v>
      </c>
      <c r="S988" s="701">
        <v>1</v>
      </c>
      <c r="T988" s="700">
        <v>1</v>
      </c>
      <c r="U988" s="702">
        <v>1</v>
      </c>
    </row>
    <row r="989" spans="1:21" ht="14.4" customHeight="1" x14ac:dyDescent="0.3">
      <c r="A989" s="695">
        <v>11</v>
      </c>
      <c r="B989" s="696" t="s">
        <v>555</v>
      </c>
      <c r="C989" s="696">
        <v>89301112</v>
      </c>
      <c r="D989" s="697" t="s">
        <v>3032</v>
      </c>
      <c r="E989" s="698" t="s">
        <v>1899</v>
      </c>
      <c r="F989" s="696" t="s">
        <v>1877</v>
      </c>
      <c r="G989" s="696" t="s">
        <v>1940</v>
      </c>
      <c r="H989" s="696" t="s">
        <v>556</v>
      </c>
      <c r="I989" s="696" t="s">
        <v>2923</v>
      </c>
      <c r="J989" s="696" t="s">
        <v>2924</v>
      </c>
      <c r="K989" s="696" t="s">
        <v>2925</v>
      </c>
      <c r="L989" s="699">
        <v>749.55</v>
      </c>
      <c r="M989" s="699">
        <v>749.55</v>
      </c>
      <c r="N989" s="696">
        <v>1</v>
      </c>
      <c r="O989" s="700">
        <v>1</v>
      </c>
      <c r="P989" s="699">
        <v>749.55</v>
      </c>
      <c r="Q989" s="701">
        <v>1</v>
      </c>
      <c r="R989" s="696">
        <v>1</v>
      </c>
      <c r="S989" s="701">
        <v>1</v>
      </c>
      <c r="T989" s="700">
        <v>1</v>
      </c>
      <c r="U989" s="702">
        <v>1</v>
      </c>
    </row>
    <row r="990" spans="1:21" ht="14.4" customHeight="1" x14ac:dyDescent="0.3">
      <c r="A990" s="695">
        <v>11</v>
      </c>
      <c r="B990" s="696" t="s">
        <v>555</v>
      </c>
      <c r="C990" s="696">
        <v>89301112</v>
      </c>
      <c r="D990" s="697" t="s">
        <v>3032</v>
      </c>
      <c r="E990" s="698" t="s">
        <v>1899</v>
      </c>
      <c r="F990" s="696" t="s">
        <v>1877</v>
      </c>
      <c r="G990" s="696" t="s">
        <v>2057</v>
      </c>
      <c r="H990" s="696" t="s">
        <v>556</v>
      </c>
      <c r="I990" s="696" t="s">
        <v>2562</v>
      </c>
      <c r="J990" s="696" t="s">
        <v>2563</v>
      </c>
      <c r="K990" s="696" t="s">
        <v>2564</v>
      </c>
      <c r="L990" s="699">
        <v>0</v>
      </c>
      <c r="M990" s="699">
        <v>0</v>
      </c>
      <c r="N990" s="696">
        <v>2</v>
      </c>
      <c r="O990" s="700">
        <v>1</v>
      </c>
      <c r="P990" s="699"/>
      <c r="Q990" s="701"/>
      <c r="R990" s="696"/>
      <c r="S990" s="701">
        <v>0</v>
      </c>
      <c r="T990" s="700"/>
      <c r="U990" s="702">
        <v>0</v>
      </c>
    </row>
    <row r="991" spans="1:21" ht="14.4" customHeight="1" x14ac:dyDescent="0.3">
      <c r="A991" s="695">
        <v>11</v>
      </c>
      <c r="B991" s="696" t="s">
        <v>555</v>
      </c>
      <c r="C991" s="696">
        <v>89301112</v>
      </c>
      <c r="D991" s="697" t="s">
        <v>3032</v>
      </c>
      <c r="E991" s="698" t="s">
        <v>1900</v>
      </c>
      <c r="F991" s="696" t="s">
        <v>1876</v>
      </c>
      <c r="G991" s="696" t="s">
        <v>1906</v>
      </c>
      <c r="H991" s="696" t="s">
        <v>843</v>
      </c>
      <c r="I991" s="696" t="s">
        <v>951</v>
      </c>
      <c r="J991" s="696" t="s">
        <v>1785</v>
      </c>
      <c r="K991" s="696" t="s">
        <v>1786</v>
      </c>
      <c r="L991" s="699">
        <v>333.31</v>
      </c>
      <c r="M991" s="699">
        <v>1999.8600000000001</v>
      </c>
      <c r="N991" s="696">
        <v>6</v>
      </c>
      <c r="O991" s="700">
        <v>3</v>
      </c>
      <c r="P991" s="699">
        <v>1333.24</v>
      </c>
      <c r="Q991" s="701">
        <v>0.66666666666666663</v>
      </c>
      <c r="R991" s="696">
        <v>4</v>
      </c>
      <c r="S991" s="701">
        <v>0.66666666666666663</v>
      </c>
      <c r="T991" s="700">
        <v>2</v>
      </c>
      <c r="U991" s="702">
        <v>0.66666666666666663</v>
      </c>
    </row>
    <row r="992" spans="1:21" ht="14.4" customHeight="1" x14ac:dyDescent="0.3">
      <c r="A992" s="695">
        <v>11</v>
      </c>
      <c r="B992" s="696" t="s">
        <v>555</v>
      </c>
      <c r="C992" s="696">
        <v>89301112</v>
      </c>
      <c r="D992" s="697" t="s">
        <v>3032</v>
      </c>
      <c r="E992" s="698" t="s">
        <v>1900</v>
      </c>
      <c r="F992" s="696" t="s">
        <v>1876</v>
      </c>
      <c r="G992" s="696" t="s">
        <v>1906</v>
      </c>
      <c r="H992" s="696" t="s">
        <v>843</v>
      </c>
      <c r="I992" s="696" t="s">
        <v>951</v>
      </c>
      <c r="J992" s="696" t="s">
        <v>1785</v>
      </c>
      <c r="K992" s="696" t="s">
        <v>1786</v>
      </c>
      <c r="L992" s="699">
        <v>156.86000000000001</v>
      </c>
      <c r="M992" s="699">
        <v>627.44000000000005</v>
      </c>
      <c r="N992" s="696">
        <v>4</v>
      </c>
      <c r="O992" s="700">
        <v>2</v>
      </c>
      <c r="P992" s="699">
        <v>313.72000000000003</v>
      </c>
      <c r="Q992" s="701">
        <v>0.5</v>
      </c>
      <c r="R992" s="696">
        <v>2</v>
      </c>
      <c r="S992" s="701">
        <v>0.5</v>
      </c>
      <c r="T992" s="700">
        <v>1</v>
      </c>
      <c r="U992" s="702">
        <v>0.5</v>
      </c>
    </row>
    <row r="993" spans="1:21" ht="14.4" customHeight="1" x14ac:dyDescent="0.3">
      <c r="A993" s="695">
        <v>11</v>
      </c>
      <c r="B993" s="696" t="s">
        <v>555</v>
      </c>
      <c r="C993" s="696">
        <v>89301112</v>
      </c>
      <c r="D993" s="697" t="s">
        <v>3032</v>
      </c>
      <c r="E993" s="698" t="s">
        <v>1900</v>
      </c>
      <c r="F993" s="696" t="s">
        <v>1876</v>
      </c>
      <c r="G993" s="696" t="s">
        <v>2926</v>
      </c>
      <c r="H993" s="696" t="s">
        <v>843</v>
      </c>
      <c r="I993" s="696" t="s">
        <v>2927</v>
      </c>
      <c r="J993" s="696" t="s">
        <v>2928</v>
      </c>
      <c r="K993" s="696" t="s">
        <v>2929</v>
      </c>
      <c r="L993" s="699">
        <v>0</v>
      </c>
      <c r="M993" s="699">
        <v>0</v>
      </c>
      <c r="N993" s="696">
        <v>2</v>
      </c>
      <c r="O993" s="700">
        <v>1</v>
      </c>
      <c r="P993" s="699"/>
      <c r="Q993" s="701"/>
      <c r="R993" s="696"/>
      <c r="S993" s="701">
        <v>0</v>
      </c>
      <c r="T993" s="700"/>
      <c r="U993" s="702">
        <v>0</v>
      </c>
    </row>
    <row r="994" spans="1:21" ht="14.4" customHeight="1" x14ac:dyDescent="0.3">
      <c r="A994" s="695">
        <v>11</v>
      </c>
      <c r="B994" s="696" t="s">
        <v>555</v>
      </c>
      <c r="C994" s="696">
        <v>89301112</v>
      </c>
      <c r="D994" s="697" t="s">
        <v>3032</v>
      </c>
      <c r="E994" s="698" t="s">
        <v>1900</v>
      </c>
      <c r="F994" s="696" t="s">
        <v>1876</v>
      </c>
      <c r="G994" s="696" t="s">
        <v>1907</v>
      </c>
      <c r="H994" s="696" t="s">
        <v>843</v>
      </c>
      <c r="I994" s="696" t="s">
        <v>959</v>
      </c>
      <c r="J994" s="696" t="s">
        <v>960</v>
      </c>
      <c r="K994" s="696" t="s">
        <v>1792</v>
      </c>
      <c r="L994" s="699">
        <v>184.22</v>
      </c>
      <c r="M994" s="699">
        <v>921.09999999999991</v>
      </c>
      <c r="N994" s="696">
        <v>5</v>
      </c>
      <c r="O994" s="700">
        <v>2</v>
      </c>
      <c r="P994" s="699">
        <v>552.66</v>
      </c>
      <c r="Q994" s="701">
        <v>0.6</v>
      </c>
      <c r="R994" s="696">
        <v>3</v>
      </c>
      <c r="S994" s="701">
        <v>0.6</v>
      </c>
      <c r="T994" s="700">
        <v>1</v>
      </c>
      <c r="U994" s="702">
        <v>0.5</v>
      </c>
    </row>
    <row r="995" spans="1:21" ht="14.4" customHeight="1" x14ac:dyDescent="0.3">
      <c r="A995" s="695">
        <v>11</v>
      </c>
      <c r="B995" s="696" t="s">
        <v>555</v>
      </c>
      <c r="C995" s="696">
        <v>89301112</v>
      </c>
      <c r="D995" s="697" t="s">
        <v>3032</v>
      </c>
      <c r="E995" s="698" t="s">
        <v>1900</v>
      </c>
      <c r="F995" s="696" t="s">
        <v>1876</v>
      </c>
      <c r="G995" s="696" t="s">
        <v>2234</v>
      </c>
      <c r="H995" s="696" t="s">
        <v>843</v>
      </c>
      <c r="I995" s="696" t="s">
        <v>2930</v>
      </c>
      <c r="J995" s="696" t="s">
        <v>2931</v>
      </c>
      <c r="K995" s="696" t="s">
        <v>2932</v>
      </c>
      <c r="L995" s="699">
        <v>162.13</v>
      </c>
      <c r="M995" s="699">
        <v>162.13</v>
      </c>
      <c r="N995" s="696">
        <v>1</v>
      </c>
      <c r="O995" s="700">
        <v>0.5</v>
      </c>
      <c r="P995" s="699"/>
      <c r="Q995" s="701">
        <v>0</v>
      </c>
      <c r="R995" s="696"/>
      <c r="S995" s="701">
        <v>0</v>
      </c>
      <c r="T995" s="700"/>
      <c r="U995" s="702">
        <v>0</v>
      </c>
    </row>
    <row r="996" spans="1:21" ht="14.4" customHeight="1" x14ac:dyDescent="0.3">
      <c r="A996" s="695">
        <v>11</v>
      </c>
      <c r="B996" s="696" t="s">
        <v>555</v>
      </c>
      <c r="C996" s="696">
        <v>89301112</v>
      </c>
      <c r="D996" s="697" t="s">
        <v>3032</v>
      </c>
      <c r="E996" s="698" t="s">
        <v>1900</v>
      </c>
      <c r="F996" s="696" t="s">
        <v>1876</v>
      </c>
      <c r="G996" s="696" t="s">
        <v>2023</v>
      </c>
      <c r="H996" s="696" t="s">
        <v>556</v>
      </c>
      <c r="I996" s="696" t="s">
        <v>776</v>
      </c>
      <c r="J996" s="696" t="s">
        <v>777</v>
      </c>
      <c r="K996" s="696" t="s">
        <v>778</v>
      </c>
      <c r="L996" s="699">
        <v>84.78</v>
      </c>
      <c r="M996" s="699">
        <v>678.24</v>
      </c>
      <c r="N996" s="696">
        <v>8</v>
      </c>
      <c r="O996" s="700">
        <v>3.5</v>
      </c>
      <c r="P996" s="699">
        <v>254.34</v>
      </c>
      <c r="Q996" s="701">
        <v>0.375</v>
      </c>
      <c r="R996" s="696">
        <v>3</v>
      </c>
      <c r="S996" s="701">
        <v>0.375</v>
      </c>
      <c r="T996" s="700">
        <v>1.5</v>
      </c>
      <c r="U996" s="702">
        <v>0.42857142857142855</v>
      </c>
    </row>
    <row r="997" spans="1:21" ht="14.4" customHeight="1" x14ac:dyDescent="0.3">
      <c r="A997" s="695">
        <v>11</v>
      </c>
      <c r="B997" s="696" t="s">
        <v>555</v>
      </c>
      <c r="C997" s="696">
        <v>89301112</v>
      </c>
      <c r="D997" s="697" t="s">
        <v>3032</v>
      </c>
      <c r="E997" s="698" t="s">
        <v>1900</v>
      </c>
      <c r="F997" s="696" t="s">
        <v>1876</v>
      </c>
      <c r="G997" s="696" t="s">
        <v>2023</v>
      </c>
      <c r="H997" s="696" t="s">
        <v>556</v>
      </c>
      <c r="I997" s="696" t="s">
        <v>2673</v>
      </c>
      <c r="J997" s="696" t="s">
        <v>2245</v>
      </c>
      <c r="K997" s="696" t="s">
        <v>2406</v>
      </c>
      <c r="L997" s="699">
        <v>0</v>
      </c>
      <c r="M997" s="699">
        <v>0</v>
      </c>
      <c r="N997" s="696">
        <v>4</v>
      </c>
      <c r="O997" s="700">
        <v>3</v>
      </c>
      <c r="P997" s="699">
        <v>0</v>
      </c>
      <c r="Q997" s="701"/>
      <c r="R997" s="696">
        <v>2</v>
      </c>
      <c r="S997" s="701">
        <v>0.5</v>
      </c>
      <c r="T997" s="700">
        <v>2</v>
      </c>
      <c r="U997" s="702">
        <v>0.66666666666666663</v>
      </c>
    </row>
    <row r="998" spans="1:21" ht="14.4" customHeight="1" x14ac:dyDescent="0.3">
      <c r="A998" s="695">
        <v>11</v>
      </c>
      <c r="B998" s="696" t="s">
        <v>555</v>
      </c>
      <c r="C998" s="696">
        <v>89301112</v>
      </c>
      <c r="D998" s="697" t="s">
        <v>3032</v>
      </c>
      <c r="E998" s="698" t="s">
        <v>1900</v>
      </c>
      <c r="F998" s="696" t="s">
        <v>1876</v>
      </c>
      <c r="G998" s="696" t="s">
        <v>2023</v>
      </c>
      <c r="H998" s="696" t="s">
        <v>556</v>
      </c>
      <c r="I998" s="696" t="s">
        <v>2143</v>
      </c>
      <c r="J998" s="696" t="s">
        <v>2144</v>
      </c>
      <c r="K998" s="696" t="s">
        <v>2145</v>
      </c>
      <c r="L998" s="699">
        <v>113.04</v>
      </c>
      <c r="M998" s="699">
        <v>452.16</v>
      </c>
      <c r="N998" s="696">
        <v>4</v>
      </c>
      <c r="O998" s="700">
        <v>1.5</v>
      </c>
      <c r="P998" s="699">
        <v>113.04</v>
      </c>
      <c r="Q998" s="701">
        <v>0.25</v>
      </c>
      <c r="R998" s="696">
        <v>1</v>
      </c>
      <c r="S998" s="701">
        <v>0.25</v>
      </c>
      <c r="T998" s="700">
        <v>0.5</v>
      </c>
      <c r="U998" s="702">
        <v>0.33333333333333331</v>
      </c>
    </row>
    <row r="999" spans="1:21" ht="14.4" customHeight="1" x14ac:dyDescent="0.3">
      <c r="A999" s="695">
        <v>11</v>
      </c>
      <c r="B999" s="696" t="s">
        <v>555</v>
      </c>
      <c r="C999" s="696">
        <v>89301112</v>
      </c>
      <c r="D999" s="697" t="s">
        <v>3032</v>
      </c>
      <c r="E999" s="698" t="s">
        <v>1900</v>
      </c>
      <c r="F999" s="696" t="s">
        <v>1876</v>
      </c>
      <c r="G999" s="696" t="s">
        <v>2023</v>
      </c>
      <c r="H999" s="696" t="s">
        <v>556</v>
      </c>
      <c r="I999" s="696" t="s">
        <v>2742</v>
      </c>
      <c r="J999" s="696" t="s">
        <v>2245</v>
      </c>
      <c r="K999" s="696" t="s">
        <v>2743</v>
      </c>
      <c r="L999" s="699">
        <v>75.36</v>
      </c>
      <c r="M999" s="699">
        <v>376.8</v>
      </c>
      <c r="N999" s="696">
        <v>5</v>
      </c>
      <c r="O999" s="700">
        <v>5</v>
      </c>
      <c r="P999" s="699">
        <v>301.44</v>
      </c>
      <c r="Q999" s="701">
        <v>0.79999999999999993</v>
      </c>
      <c r="R999" s="696">
        <v>4</v>
      </c>
      <c r="S999" s="701">
        <v>0.8</v>
      </c>
      <c r="T999" s="700">
        <v>4</v>
      </c>
      <c r="U999" s="702">
        <v>0.8</v>
      </c>
    </row>
    <row r="1000" spans="1:21" ht="14.4" customHeight="1" x14ac:dyDescent="0.3">
      <c r="A1000" s="695">
        <v>11</v>
      </c>
      <c r="B1000" s="696" t="s">
        <v>555</v>
      </c>
      <c r="C1000" s="696">
        <v>89301112</v>
      </c>
      <c r="D1000" s="697" t="s">
        <v>3032</v>
      </c>
      <c r="E1000" s="698" t="s">
        <v>1900</v>
      </c>
      <c r="F1000" s="696" t="s">
        <v>1876</v>
      </c>
      <c r="G1000" s="696" t="s">
        <v>2324</v>
      </c>
      <c r="H1000" s="696" t="s">
        <v>556</v>
      </c>
      <c r="I1000" s="696" t="s">
        <v>2933</v>
      </c>
      <c r="J1000" s="696" t="s">
        <v>2326</v>
      </c>
      <c r="K1000" s="696" t="s">
        <v>2934</v>
      </c>
      <c r="L1000" s="699">
        <v>0</v>
      </c>
      <c r="M1000" s="699">
        <v>0</v>
      </c>
      <c r="N1000" s="696">
        <v>1</v>
      </c>
      <c r="O1000" s="700">
        <v>1</v>
      </c>
      <c r="P1000" s="699">
        <v>0</v>
      </c>
      <c r="Q1000" s="701"/>
      <c r="R1000" s="696">
        <v>1</v>
      </c>
      <c r="S1000" s="701">
        <v>1</v>
      </c>
      <c r="T1000" s="700">
        <v>1</v>
      </c>
      <c r="U1000" s="702">
        <v>1</v>
      </c>
    </row>
    <row r="1001" spans="1:21" ht="14.4" customHeight="1" x14ac:dyDescent="0.3">
      <c r="A1001" s="695">
        <v>11</v>
      </c>
      <c r="B1001" s="696" t="s">
        <v>555</v>
      </c>
      <c r="C1001" s="696">
        <v>89301112</v>
      </c>
      <c r="D1001" s="697" t="s">
        <v>3032</v>
      </c>
      <c r="E1001" s="698" t="s">
        <v>1900</v>
      </c>
      <c r="F1001" s="696" t="s">
        <v>1876</v>
      </c>
      <c r="G1001" s="696" t="s">
        <v>2935</v>
      </c>
      <c r="H1001" s="696" t="s">
        <v>556</v>
      </c>
      <c r="I1001" s="696" t="s">
        <v>2936</v>
      </c>
      <c r="J1001" s="696" t="s">
        <v>2937</v>
      </c>
      <c r="K1001" s="696" t="s">
        <v>2938</v>
      </c>
      <c r="L1001" s="699">
        <v>39.39</v>
      </c>
      <c r="M1001" s="699">
        <v>39.39</v>
      </c>
      <c r="N1001" s="696">
        <v>1</v>
      </c>
      <c r="O1001" s="700">
        <v>0.5</v>
      </c>
      <c r="P1001" s="699"/>
      <c r="Q1001" s="701">
        <v>0</v>
      </c>
      <c r="R1001" s="696"/>
      <c r="S1001" s="701">
        <v>0</v>
      </c>
      <c r="T1001" s="700"/>
      <c r="U1001" s="702">
        <v>0</v>
      </c>
    </row>
    <row r="1002" spans="1:21" ht="14.4" customHeight="1" x14ac:dyDescent="0.3">
      <c r="A1002" s="695">
        <v>11</v>
      </c>
      <c r="B1002" s="696" t="s">
        <v>555</v>
      </c>
      <c r="C1002" s="696">
        <v>89301112</v>
      </c>
      <c r="D1002" s="697" t="s">
        <v>3032</v>
      </c>
      <c r="E1002" s="698" t="s">
        <v>1900</v>
      </c>
      <c r="F1002" s="696" t="s">
        <v>1876</v>
      </c>
      <c r="G1002" s="696" t="s">
        <v>2939</v>
      </c>
      <c r="H1002" s="696" t="s">
        <v>556</v>
      </c>
      <c r="I1002" s="696" t="s">
        <v>2940</v>
      </c>
      <c r="J1002" s="696" t="s">
        <v>2941</v>
      </c>
      <c r="K1002" s="696" t="s">
        <v>2942</v>
      </c>
      <c r="L1002" s="699">
        <v>0</v>
      </c>
      <c r="M1002" s="699">
        <v>0</v>
      </c>
      <c r="N1002" s="696">
        <v>1</v>
      </c>
      <c r="O1002" s="700">
        <v>1</v>
      </c>
      <c r="P1002" s="699"/>
      <c r="Q1002" s="701"/>
      <c r="R1002" s="696"/>
      <c r="S1002" s="701">
        <v>0</v>
      </c>
      <c r="T1002" s="700"/>
      <c r="U1002" s="702">
        <v>0</v>
      </c>
    </row>
    <row r="1003" spans="1:21" ht="14.4" customHeight="1" x14ac:dyDescent="0.3">
      <c r="A1003" s="695">
        <v>11</v>
      </c>
      <c r="B1003" s="696" t="s">
        <v>555</v>
      </c>
      <c r="C1003" s="696">
        <v>89301112</v>
      </c>
      <c r="D1003" s="697" t="s">
        <v>3032</v>
      </c>
      <c r="E1003" s="698" t="s">
        <v>1900</v>
      </c>
      <c r="F1003" s="696" t="s">
        <v>1876</v>
      </c>
      <c r="G1003" s="696" t="s">
        <v>2939</v>
      </c>
      <c r="H1003" s="696" t="s">
        <v>556</v>
      </c>
      <c r="I1003" s="696" t="s">
        <v>2943</v>
      </c>
      <c r="J1003" s="696" t="s">
        <v>2944</v>
      </c>
      <c r="K1003" s="696" t="s">
        <v>2945</v>
      </c>
      <c r="L1003" s="699">
        <v>0</v>
      </c>
      <c r="M1003" s="699">
        <v>0</v>
      </c>
      <c r="N1003" s="696">
        <v>1</v>
      </c>
      <c r="O1003" s="700">
        <v>1</v>
      </c>
      <c r="P1003" s="699"/>
      <c r="Q1003" s="701"/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11</v>
      </c>
      <c r="B1004" s="696" t="s">
        <v>555</v>
      </c>
      <c r="C1004" s="696">
        <v>89301112</v>
      </c>
      <c r="D1004" s="697" t="s">
        <v>3032</v>
      </c>
      <c r="E1004" s="698" t="s">
        <v>1900</v>
      </c>
      <c r="F1004" s="696" t="s">
        <v>1876</v>
      </c>
      <c r="G1004" s="696" t="s">
        <v>2077</v>
      </c>
      <c r="H1004" s="696" t="s">
        <v>556</v>
      </c>
      <c r="I1004" s="696" t="s">
        <v>2158</v>
      </c>
      <c r="J1004" s="696" t="s">
        <v>2079</v>
      </c>
      <c r="K1004" s="696" t="s">
        <v>2159</v>
      </c>
      <c r="L1004" s="699">
        <v>166.97</v>
      </c>
      <c r="M1004" s="699">
        <v>2003.6399999999999</v>
      </c>
      <c r="N1004" s="696">
        <v>12</v>
      </c>
      <c r="O1004" s="700">
        <v>3</v>
      </c>
      <c r="P1004" s="699">
        <v>1001.8199999999999</v>
      </c>
      <c r="Q1004" s="701">
        <v>0.5</v>
      </c>
      <c r="R1004" s="696">
        <v>6</v>
      </c>
      <c r="S1004" s="701">
        <v>0.5</v>
      </c>
      <c r="T1004" s="700">
        <v>1</v>
      </c>
      <c r="U1004" s="702">
        <v>0.33333333333333331</v>
      </c>
    </row>
    <row r="1005" spans="1:21" ht="14.4" customHeight="1" x14ac:dyDescent="0.3">
      <c r="A1005" s="695">
        <v>11</v>
      </c>
      <c r="B1005" s="696" t="s">
        <v>555</v>
      </c>
      <c r="C1005" s="696">
        <v>89301112</v>
      </c>
      <c r="D1005" s="697" t="s">
        <v>3032</v>
      </c>
      <c r="E1005" s="698" t="s">
        <v>1900</v>
      </c>
      <c r="F1005" s="696" t="s">
        <v>1876</v>
      </c>
      <c r="G1005" s="696" t="s">
        <v>1919</v>
      </c>
      <c r="H1005" s="696" t="s">
        <v>843</v>
      </c>
      <c r="I1005" s="696" t="s">
        <v>978</v>
      </c>
      <c r="J1005" s="696" t="s">
        <v>979</v>
      </c>
      <c r="K1005" s="696" t="s">
        <v>980</v>
      </c>
      <c r="L1005" s="699">
        <v>154.01</v>
      </c>
      <c r="M1005" s="699">
        <v>616.04</v>
      </c>
      <c r="N1005" s="696">
        <v>4</v>
      </c>
      <c r="O1005" s="700">
        <v>1</v>
      </c>
      <c r="P1005" s="699">
        <v>616.04</v>
      </c>
      <c r="Q1005" s="701">
        <v>1</v>
      </c>
      <c r="R1005" s="696">
        <v>4</v>
      </c>
      <c r="S1005" s="701">
        <v>1</v>
      </c>
      <c r="T1005" s="700">
        <v>1</v>
      </c>
      <c r="U1005" s="702">
        <v>1</v>
      </c>
    </row>
    <row r="1006" spans="1:21" ht="14.4" customHeight="1" x14ac:dyDescent="0.3">
      <c r="A1006" s="695">
        <v>11</v>
      </c>
      <c r="B1006" s="696" t="s">
        <v>555</v>
      </c>
      <c r="C1006" s="696">
        <v>89301112</v>
      </c>
      <c r="D1006" s="697" t="s">
        <v>3032</v>
      </c>
      <c r="E1006" s="698" t="s">
        <v>1900</v>
      </c>
      <c r="F1006" s="696" t="s">
        <v>1876</v>
      </c>
      <c r="G1006" s="696" t="s">
        <v>2083</v>
      </c>
      <c r="H1006" s="696" t="s">
        <v>556</v>
      </c>
      <c r="I1006" s="696" t="s">
        <v>2084</v>
      </c>
      <c r="J1006" s="696" t="s">
        <v>2085</v>
      </c>
      <c r="K1006" s="696" t="s">
        <v>2086</v>
      </c>
      <c r="L1006" s="699">
        <v>1857.44</v>
      </c>
      <c r="M1006" s="699">
        <v>1857.44</v>
      </c>
      <c r="N1006" s="696">
        <v>1</v>
      </c>
      <c r="O1006" s="700">
        <v>1</v>
      </c>
      <c r="P1006" s="699">
        <v>1857.44</v>
      </c>
      <c r="Q1006" s="701">
        <v>1</v>
      </c>
      <c r="R1006" s="696">
        <v>1</v>
      </c>
      <c r="S1006" s="701">
        <v>1</v>
      </c>
      <c r="T1006" s="700">
        <v>1</v>
      </c>
      <c r="U1006" s="702">
        <v>1</v>
      </c>
    </row>
    <row r="1007" spans="1:21" ht="14.4" customHeight="1" x14ac:dyDescent="0.3">
      <c r="A1007" s="695">
        <v>11</v>
      </c>
      <c r="B1007" s="696" t="s">
        <v>555</v>
      </c>
      <c r="C1007" s="696">
        <v>89301112</v>
      </c>
      <c r="D1007" s="697" t="s">
        <v>3032</v>
      </c>
      <c r="E1007" s="698" t="s">
        <v>1900</v>
      </c>
      <c r="F1007" s="696" t="s">
        <v>1876</v>
      </c>
      <c r="G1007" s="696" t="s">
        <v>2495</v>
      </c>
      <c r="H1007" s="696" t="s">
        <v>556</v>
      </c>
      <c r="I1007" s="696" t="s">
        <v>2681</v>
      </c>
      <c r="J1007" s="696" t="s">
        <v>2682</v>
      </c>
      <c r="K1007" s="696" t="s">
        <v>1973</v>
      </c>
      <c r="L1007" s="699">
        <v>64.13</v>
      </c>
      <c r="M1007" s="699">
        <v>384.78</v>
      </c>
      <c r="N1007" s="696">
        <v>6</v>
      </c>
      <c r="O1007" s="700">
        <v>3</v>
      </c>
      <c r="P1007" s="699">
        <v>128.26</v>
      </c>
      <c r="Q1007" s="701">
        <v>0.33333333333333331</v>
      </c>
      <c r="R1007" s="696">
        <v>2</v>
      </c>
      <c r="S1007" s="701">
        <v>0.33333333333333331</v>
      </c>
      <c r="T1007" s="700">
        <v>1</v>
      </c>
      <c r="U1007" s="702">
        <v>0.33333333333333331</v>
      </c>
    </row>
    <row r="1008" spans="1:21" ht="14.4" customHeight="1" x14ac:dyDescent="0.3">
      <c r="A1008" s="695">
        <v>11</v>
      </c>
      <c r="B1008" s="696" t="s">
        <v>555</v>
      </c>
      <c r="C1008" s="696">
        <v>89301112</v>
      </c>
      <c r="D1008" s="697" t="s">
        <v>3032</v>
      </c>
      <c r="E1008" s="698" t="s">
        <v>1900</v>
      </c>
      <c r="F1008" s="696" t="s">
        <v>1876</v>
      </c>
      <c r="G1008" s="696" t="s">
        <v>2176</v>
      </c>
      <c r="H1008" s="696" t="s">
        <v>843</v>
      </c>
      <c r="I1008" s="696" t="s">
        <v>2569</v>
      </c>
      <c r="J1008" s="696" t="s">
        <v>1160</v>
      </c>
      <c r="K1008" s="696" t="s">
        <v>2570</v>
      </c>
      <c r="L1008" s="699">
        <v>386.51</v>
      </c>
      <c r="M1008" s="699">
        <v>386.51</v>
      </c>
      <c r="N1008" s="696">
        <v>1</v>
      </c>
      <c r="O1008" s="700">
        <v>1</v>
      </c>
      <c r="P1008" s="699">
        <v>386.51</v>
      </c>
      <c r="Q1008" s="701">
        <v>1</v>
      </c>
      <c r="R1008" s="696">
        <v>1</v>
      </c>
      <c r="S1008" s="701">
        <v>1</v>
      </c>
      <c r="T1008" s="700">
        <v>1</v>
      </c>
      <c r="U1008" s="702">
        <v>1</v>
      </c>
    </row>
    <row r="1009" spans="1:21" ht="14.4" customHeight="1" x14ac:dyDescent="0.3">
      <c r="A1009" s="695">
        <v>11</v>
      </c>
      <c r="B1009" s="696" t="s">
        <v>555</v>
      </c>
      <c r="C1009" s="696">
        <v>89301112</v>
      </c>
      <c r="D1009" s="697" t="s">
        <v>3032</v>
      </c>
      <c r="E1009" s="698" t="s">
        <v>1900</v>
      </c>
      <c r="F1009" s="696" t="s">
        <v>1876</v>
      </c>
      <c r="G1009" s="696" t="s">
        <v>2176</v>
      </c>
      <c r="H1009" s="696" t="s">
        <v>843</v>
      </c>
      <c r="I1009" s="696" t="s">
        <v>2946</v>
      </c>
      <c r="J1009" s="696" t="s">
        <v>1160</v>
      </c>
      <c r="K1009" s="696" t="s">
        <v>2355</v>
      </c>
      <c r="L1009" s="699">
        <v>0</v>
      </c>
      <c r="M1009" s="699">
        <v>0</v>
      </c>
      <c r="N1009" s="696">
        <v>1</v>
      </c>
      <c r="O1009" s="700">
        <v>1</v>
      </c>
      <c r="P1009" s="699">
        <v>0</v>
      </c>
      <c r="Q1009" s="701"/>
      <c r="R1009" s="696">
        <v>1</v>
      </c>
      <c r="S1009" s="701">
        <v>1</v>
      </c>
      <c r="T1009" s="700">
        <v>1</v>
      </c>
      <c r="U1009" s="702">
        <v>1</v>
      </c>
    </row>
    <row r="1010" spans="1:21" ht="14.4" customHeight="1" x14ac:dyDescent="0.3">
      <c r="A1010" s="695">
        <v>11</v>
      </c>
      <c r="B1010" s="696" t="s">
        <v>555</v>
      </c>
      <c r="C1010" s="696">
        <v>89301112</v>
      </c>
      <c r="D1010" s="697" t="s">
        <v>3032</v>
      </c>
      <c r="E1010" s="698" t="s">
        <v>1900</v>
      </c>
      <c r="F1010" s="696" t="s">
        <v>1876</v>
      </c>
      <c r="G1010" s="696" t="s">
        <v>2176</v>
      </c>
      <c r="H1010" s="696" t="s">
        <v>843</v>
      </c>
      <c r="I1010" s="696" t="s">
        <v>1159</v>
      </c>
      <c r="J1010" s="696" t="s">
        <v>1160</v>
      </c>
      <c r="K1010" s="696" t="s">
        <v>1829</v>
      </c>
      <c r="L1010" s="699">
        <v>128.84</v>
      </c>
      <c r="M1010" s="699">
        <v>773.04</v>
      </c>
      <c r="N1010" s="696">
        <v>6</v>
      </c>
      <c r="O1010" s="700">
        <v>5</v>
      </c>
      <c r="P1010" s="699">
        <v>386.52</v>
      </c>
      <c r="Q1010" s="701">
        <v>0.5</v>
      </c>
      <c r="R1010" s="696">
        <v>3</v>
      </c>
      <c r="S1010" s="701">
        <v>0.5</v>
      </c>
      <c r="T1010" s="700">
        <v>2.5</v>
      </c>
      <c r="U1010" s="702">
        <v>0.5</v>
      </c>
    </row>
    <row r="1011" spans="1:21" ht="14.4" customHeight="1" x14ac:dyDescent="0.3">
      <c r="A1011" s="695">
        <v>11</v>
      </c>
      <c r="B1011" s="696" t="s">
        <v>555</v>
      </c>
      <c r="C1011" s="696">
        <v>89301112</v>
      </c>
      <c r="D1011" s="697" t="s">
        <v>3032</v>
      </c>
      <c r="E1011" s="698" t="s">
        <v>1900</v>
      </c>
      <c r="F1011" s="696" t="s">
        <v>1876</v>
      </c>
      <c r="G1011" s="696" t="s">
        <v>2947</v>
      </c>
      <c r="H1011" s="696" t="s">
        <v>843</v>
      </c>
      <c r="I1011" s="696" t="s">
        <v>2948</v>
      </c>
      <c r="J1011" s="696" t="s">
        <v>2949</v>
      </c>
      <c r="K1011" s="696" t="s">
        <v>2456</v>
      </c>
      <c r="L1011" s="699">
        <v>38.130000000000003</v>
      </c>
      <c r="M1011" s="699">
        <v>38.130000000000003</v>
      </c>
      <c r="N1011" s="696">
        <v>1</v>
      </c>
      <c r="O1011" s="700">
        <v>1</v>
      </c>
      <c r="P1011" s="699"/>
      <c r="Q1011" s="701">
        <v>0</v>
      </c>
      <c r="R1011" s="696"/>
      <c r="S1011" s="701">
        <v>0</v>
      </c>
      <c r="T1011" s="700"/>
      <c r="U1011" s="702">
        <v>0</v>
      </c>
    </row>
    <row r="1012" spans="1:21" ht="14.4" customHeight="1" x14ac:dyDescent="0.3">
      <c r="A1012" s="695">
        <v>11</v>
      </c>
      <c r="B1012" s="696" t="s">
        <v>555</v>
      </c>
      <c r="C1012" s="696">
        <v>89301112</v>
      </c>
      <c r="D1012" s="697" t="s">
        <v>3032</v>
      </c>
      <c r="E1012" s="698" t="s">
        <v>1900</v>
      </c>
      <c r="F1012" s="696" t="s">
        <v>1876</v>
      </c>
      <c r="G1012" s="696" t="s">
        <v>2950</v>
      </c>
      <c r="H1012" s="696" t="s">
        <v>556</v>
      </c>
      <c r="I1012" s="696" t="s">
        <v>2951</v>
      </c>
      <c r="J1012" s="696" t="s">
        <v>2952</v>
      </c>
      <c r="K1012" s="696" t="s">
        <v>2953</v>
      </c>
      <c r="L1012" s="699">
        <v>23.4</v>
      </c>
      <c r="M1012" s="699">
        <v>23.4</v>
      </c>
      <c r="N1012" s="696">
        <v>1</v>
      </c>
      <c r="O1012" s="700">
        <v>1</v>
      </c>
      <c r="P1012" s="699"/>
      <c r="Q1012" s="701">
        <v>0</v>
      </c>
      <c r="R1012" s="696"/>
      <c r="S1012" s="701">
        <v>0</v>
      </c>
      <c r="T1012" s="700"/>
      <c r="U1012" s="702">
        <v>0</v>
      </c>
    </row>
    <row r="1013" spans="1:21" ht="14.4" customHeight="1" x14ac:dyDescent="0.3">
      <c r="A1013" s="695">
        <v>11</v>
      </c>
      <c r="B1013" s="696" t="s">
        <v>555</v>
      </c>
      <c r="C1013" s="696">
        <v>89301112</v>
      </c>
      <c r="D1013" s="697" t="s">
        <v>3032</v>
      </c>
      <c r="E1013" s="698" t="s">
        <v>1900</v>
      </c>
      <c r="F1013" s="696" t="s">
        <v>1876</v>
      </c>
      <c r="G1013" s="696" t="s">
        <v>1920</v>
      </c>
      <c r="H1013" s="696" t="s">
        <v>843</v>
      </c>
      <c r="I1013" s="696" t="s">
        <v>851</v>
      </c>
      <c r="J1013" s="696" t="s">
        <v>852</v>
      </c>
      <c r="K1013" s="696" t="s">
        <v>853</v>
      </c>
      <c r="L1013" s="699">
        <v>937.93</v>
      </c>
      <c r="M1013" s="699">
        <v>8441.369999999999</v>
      </c>
      <c r="N1013" s="696">
        <v>9</v>
      </c>
      <c r="O1013" s="700">
        <v>6</v>
      </c>
      <c r="P1013" s="699">
        <v>8441.369999999999</v>
      </c>
      <c r="Q1013" s="701">
        <v>1</v>
      </c>
      <c r="R1013" s="696">
        <v>9</v>
      </c>
      <c r="S1013" s="701">
        <v>1</v>
      </c>
      <c r="T1013" s="700">
        <v>6</v>
      </c>
      <c r="U1013" s="702">
        <v>1</v>
      </c>
    </row>
    <row r="1014" spans="1:21" ht="14.4" customHeight="1" x14ac:dyDescent="0.3">
      <c r="A1014" s="695">
        <v>11</v>
      </c>
      <c r="B1014" s="696" t="s">
        <v>555</v>
      </c>
      <c r="C1014" s="696">
        <v>89301112</v>
      </c>
      <c r="D1014" s="697" t="s">
        <v>3032</v>
      </c>
      <c r="E1014" s="698" t="s">
        <v>1900</v>
      </c>
      <c r="F1014" s="696" t="s">
        <v>1876</v>
      </c>
      <c r="G1014" s="696" t="s">
        <v>1921</v>
      </c>
      <c r="H1014" s="696" t="s">
        <v>843</v>
      </c>
      <c r="I1014" s="696" t="s">
        <v>845</v>
      </c>
      <c r="J1014" s="696" t="s">
        <v>586</v>
      </c>
      <c r="K1014" s="696" t="s">
        <v>587</v>
      </c>
      <c r="L1014" s="699">
        <v>96.63</v>
      </c>
      <c r="M1014" s="699">
        <v>579.78</v>
      </c>
      <c r="N1014" s="696">
        <v>6</v>
      </c>
      <c r="O1014" s="700">
        <v>3.5</v>
      </c>
      <c r="P1014" s="699">
        <v>386.52</v>
      </c>
      <c r="Q1014" s="701">
        <v>0.66666666666666663</v>
      </c>
      <c r="R1014" s="696">
        <v>4</v>
      </c>
      <c r="S1014" s="701">
        <v>0.66666666666666663</v>
      </c>
      <c r="T1014" s="700">
        <v>2.5</v>
      </c>
      <c r="U1014" s="702">
        <v>0.7142857142857143</v>
      </c>
    </row>
    <row r="1015" spans="1:21" ht="14.4" customHeight="1" x14ac:dyDescent="0.3">
      <c r="A1015" s="695">
        <v>11</v>
      </c>
      <c r="B1015" s="696" t="s">
        <v>555</v>
      </c>
      <c r="C1015" s="696">
        <v>89301112</v>
      </c>
      <c r="D1015" s="697" t="s">
        <v>3032</v>
      </c>
      <c r="E1015" s="698" t="s">
        <v>1900</v>
      </c>
      <c r="F1015" s="696" t="s">
        <v>1876</v>
      </c>
      <c r="G1015" s="696" t="s">
        <v>1921</v>
      </c>
      <c r="H1015" s="696" t="s">
        <v>843</v>
      </c>
      <c r="I1015" s="696" t="s">
        <v>2179</v>
      </c>
      <c r="J1015" s="696" t="s">
        <v>586</v>
      </c>
      <c r="K1015" s="696" t="s">
        <v>2180</v>
      </c>
      <c r="L1015" s="699">
        <v>193.26</v>
      </c>
      <c r="M1015" s="699">
        <v>386.52</v>
      </c>
      <c r="N1015" s="696">
        <v>2</v>
      </c>
      <c r="O1015" s="700">
        <v>2</v>
      </c>
      <c r="P1015" s="699">
        <v>386.52</v>
      </c>
      <c r="Q1015" s="701">
        <v>1</v>
      </c>
      <c r="R1015" s="696">
        <v>2</v>
      </c>
      <c r="S1015" s="701">
        <v>1</v>
      </c>
      <c r="T1015" s="700">
        <v>2</v>
      </c>
      <c r="U1015" s="702">
        <v>1</v>
      </c>
    </row>
    <row r="1016" spans="1:21" ht="14.4" customHeight="1" x14ac:dyDescent="0.3">
      <c r="A1016" s="695">
        <v>11</v>
      </c>
      <c r="B1016" s="696" t="s">
        <v>555</v>
      </c>
      <c r="C1016" s="696">
        <v>89301112</v>
      </c>
      <c r="D1016" s="697" t="s">
        <v>3032</v>
      </c>
      <c r="E1016" s="698" t="s">
        <v>1900</v>
      </c>
      <c r="F1016" s="696" t="s">
        <v>1876</v>
      </c>
      <c r="G1016" s="696" t="s">
        <v>1921</v>
      </c>
      <c r="H1016" s="696" t="s">
        <v>556</v>
      </c>
      <c r="I1016" s="696" t="s">
        <v>1968</v>
      </c>
      <c r="J1016" s="696" t="s">
        <v>586</v>
      </c>
      <c r="K1016" s="696" t="s">
        <v>1969</v>
      </c>
      <c r="L1016" s="699">
        <v>96.63</v>
      </c>
      <c r="M1016" s="699">
        <v>193.26</v>
      </c>
      <c r="N1016" s="696">
        <v>2</v>
      </c>
      <c r="O1016" s="700">
        <v>1</v>
      </c>
      <c r="P1016" s="699">
        <v>193.26</v>
      </c>
      <c r="Q1016" s="701">
        <v>1</v>
      </c>
      <c r="R1016" s="696">
        <v>2</v>
      </c>
      <c r="S1016" s="701">
        <v>1</v>
      </c>
      <c r="T1016" s="700">
        <v>1</v>
      </c>
      <c r="U1016" s="702">
        <v>1</v>
      </c>
    </row>
    <row r="1017" spans="1:21" ht="14.4" customHeight="1" x14ac:dyDescent="0.3">
      <c r="A1017" s="695">
        <v>11</v>
      </c>
      <c r="B1017" s="696" t="s">
        <v>555</v>
      </c>
      <c r="C1017" s="696">
        <v>89301112</v>
      </c>
      <c r="D1017" s="697" t="s">
        <v>3032</v>
      </c>
      <c r="E1017" s="698" t="s">
        <v>1900</v>
      </c>
      <c r="F1017" s="696" t="s">
        <v>1876</v>
      </c>
      <c r="G1017" s="696" t="s">
        <v>2087</v>
      </c>
      <c r="H1017" s="696" t="s">
        <v>556</v>
      </c>
      <c r="I1017" s="696" t="s">
        <v>622</v>
      </c>
      <c r="J1017" s="696" t="s">
        <v>2088</v>
      </c>
      <c r="K1017" s="696" t="s">
        <v>2089</v>
      </c>
      <c r="L1017" s="699">
        <v>0</v>
      </c>
      <c r="M1017" s="699">
        <v>0</v>
      </c>
      <c r="N1017" s="696">
        <v>1</v>
      </c>
      <c r="O1017" s="700">
        <v>1</v>
      </c>
      <c r="P1017" s="699"/>
      <c r="Q1017" s="701"/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11</v>
      </c>
      <c r="B1018" s="696" t="s">
        <v>555</v>
      </c>
      <c r="C1018" s="696">
        <v>89301112</v>
      </c>
      <c r="D1018" s="697" t="s">
        <v>3032</v>
      </c>
      <c r="E1018" s="698" t="s">
        <v>1900</v>
      </c>
      <c r="F1018" s="696" t="s">
        <v>1876</v>
      </c>
      <c r="G1018" s="696" t="s">
        <v>2954</v>
      </c>
      <c r="H1018" s="696" t="s">
        <v>556</v>
      </c>
      <c r="I1018" s="696" t="s">
        <v>2955</v>
      </c>
      <c r="J1018" s="696" t="s">
        <v>2956</v>
      </c>
      <c r="K1018" s="696" t="s">
        <v>2957</v>
      </c>
      <c r="L1018" s="699">
        <v>113.2</v>
      </c>
      <c r="M1018" s="699">
        <v>226.4</v>
      </c>
      <c r="N1018" s="696">
        <v>2</v>
      </c>
      <c r="O1018" s="700">
        <v>0.5</v>
      </c>
      <c r="P1018" s="699">
        <v>226.4</v>
      </c>
      <c r="Q1018" s="701">
        <v>1</v>
      </c>
      <c r="R1018" s="696">
        <v>2</v>
      </c>
      <c r="S1018" s="701">
        <v>1</v>
      </c>
      <c r="T1018" s="700">
        <v>0.5</v>
      </c>
      <c r="U1018" s="702">
        <v>1</v>
      </c>
    </row>
    <row r="1019" spans="1:21" ht="14.4" customHeight="1" x14ac:dyDescent="0.3">
      <c r="A1019" s="695">
        <v>11</v>
      </c>
      <c r="B1019" s="696" t="s">
        <v>555</v>
      </c>
      <c r="C1019" s="696">
        <v>89301112</v>
      </c>
      <c r="D1019" s="697" t="s">
        <v>3032</v>
      </c>
      <c r="E1019" s="698" t="s">
        <v>1900</v>
      </c>
      <c r="F1019" s="696" t="s">
        <v>1876</v>
      </c>
      <c r="G1019" s="696" t="s">
        <v>1930</v>
      </c>
      <c r="H1019" s="696" t="s">
        <v>556</v>
      </c>
      <c r="I1019" s="696" t="s">
        <v>660</v>
      </c>
      <c r="J1019" s="696" t="s">
        <v>1931</v>
      </c>
      <c r="K1019" s="696" t="s">
        <v>1932</v>
      </c>
      <c r="L1019" s="699">
        <v>0</v>
      </c>
      <c r="M1019" s="699">
        <v>0</v>
      </c>
      <c r="N1019" s="696">
        <v>11</v>
      </c>
      <c r="O1019" s="700">
        <v>6.5</v>
      </c>
      <c r="P1019" s="699">
        <v>0</v>
      </c>
      <c r="Q1019" s="701"/>
      <c r="R1019" s="696">
        <v>7</v>
      </c>
      <c r="S1019" s="701">
        <v>0.63636363636363635</v>
      </c>
      <c r="T1019" s="700">
        <v>4.5</v>
      </c>
      <c r="U1019" s="702">
        <v>0.69230769230769229</v>
      </c>
    </row>
    <row r="1020" spans="1:21" ht="14.4" customHeight="1" x14ac:dyDescent="0.3">
      <c r="A1020" s="695">
        <v>11</v>
      </c>
      <c r="B1020" s="696" t="s">
        <v>555</v>
      </c>
      <c r="C1020" s="696">
        <v>89301112</v>
      </c>
      <c r="D1020" s="697" t="s">
        <v>3032</v>
      </c>
      <c r="E1020" s="698" t="s">
        <v>1900</v>
      </c>
      <c r="F1020" s="696" t="s">
        <v>1876</v>
      </c>
      <c r="G1020" s="696" t="s">
        <v>2958</v>
      </c>
      <c r="H1020" s="696" t="s">
        <v>556</v>
      </c>
      <c r="I1020" s="696" t="s">
        <v>1228</v>
      </c>
      <c r="J1020" s="696" t="s">
        <v>1229</v>
      </c>
      <c r="K1020" s="696" t="s">
        <v>2959</v>
      </c>
      <c r="L1020" s="699">
        <v>472.71</v>
      </c>
      <c r="M1020" s="699">
        <v>472.71</v>
      </c>
      <c r="N1020" s="696">
        <v>1</v>
      </c>
      <c r="O1020" s="700">
        <v>0.5</v>
      </c>
      <c r="P1020" s="699">
        <v>472.71</v>
      </c>
      <c r="Q1020" s="701">
        <v>1</v>
      </c>
      <c r="R1020" s="696">
        <v>1</v>
      </c>
      <c r="S1020" s="701">
        <v>1</v>
      </c>
      <c r="T1020" s="700">
        <v>0.5</v>
      </c>
      <c r="U1020" s="702">
        <v>1</v>
      </c>
    </row>
    <row r="1021" spans="1:21" ht="14.4" customHeight="1" x14ac:dyDescent="0.3">
      <c r="A1021" s="695">
        <v>11</v>
      </c>
      <c r="B1021" s="696" t="s">
        <v>555</v>
      </c>
      <c r="C1021" s="696">
        <v>89301112</v>
      </c>
      <c r="D1021" s="697" t="s">
        <v>3032</v>
      </c>
      <c r="E1021" s="698" t="s">
        <v>1900</v>
      </c>
      <c r="F1021" s="696" t="s">
        <v>1876</v>
      </c>
      <c r="G1021" s="696" t="s">
        <v>1960</v>
      </c>
      <c r="H1021" s="696" t="s">
        <v>843</v>
      </c>
      <c r="I1021" s="696" t="s">
        <v>1131</v>
      </c>
      <c r="J1021" s="696" t="s">
        <v>1132</v>
      </c>
      <c r="K1021" s="696" t="s">
        <v>1133</v>
      </c>
      <c r="L1021" s="699">
        <v>32.74</v>
      </c>
      <c r="M1021" s="699">
        <v>163.70000000000002</v>
      </c>
      <c r="N1021" s="696">
        <v>5</v>
      </c>
      <c r="O1021" s="700">
        <v>4.5</v>
      </c>
      <c r="P1021" s="699">
        <v>32.74</v>
      </c>
      <c r="Q1021" s="701">
        <v>0.19999999999999998</v>
      </c>
      <c r="R1021" s="696">
        <v>1</v>
      </c>
      <c r="S1021" s="701">
        <v>0.2</v>
      </c>
      <c r="T1021" s="700">
        <v>1</v>
      </c>
      <c r="U1021" s="702">
        <v>0.22222222222222221</v>
      </c>
    </row>
    <row r="1022" spans="1:21" ht="14.4" customHeight="1" x14ac:dyDescent="0.3">
      <c r="A1022" s="695">
        <v>11</v>
      </c>
      <c r="B1022" s="696" t="s">
        <v>555</v>
      </c>
      <c r="C1022" s="696">
        <v>89301112</v>
      </c>
      <c r="D1022" s="697" t="s">
        <v>3032</v>
      </c>
      <c r="E1022" s="698" t="s">
        <v>1900</v>
      </c>
      <c r="F1022" s="696" t="s">
        <v>1876</v>
      </c>
      <c r="G1022" s="696" t="s">
        <v>1960</v>
      </c>
      <c r="H1022" s="696" t="s">
        <v>843</v>
      </c>
      <c r="I1022" s="696" t="s">
        <v>1147</v>
      </c>
      <c r="J1022" s="696" t="s">
        <v>871</v>
      </c>
      <c r="K1022" s="696" t="s">
        <v>1830</v>
      </c>
      <c r="L1022" s="699">
        <v>32.74</v>
      </c>
      <c r="M1022" s="699">
        <v>32.74</v>
      </c>
      <c r="N1022" s="696">
        <v>1</v>
      </c>
      <c r="O1022" s="700">
        <v>1</v>
      </c>
      <c r="P1022" s="699"/>
      <c r="Q1022" s="701">
        <v>0</v>
      </c>
      <c r="R1022" s="696"/>
      <c r="S1022" s="701">
        <v>0</v>
      </c>
      <c r="T1022" s="700"/>
      <c r="U1022" s="702">
        <v>0</v>
      </c>
    </row>
    <row r="1023" spans="1:21" ht="14.4" customHeight="1" x14ac:dyDescent="0.3">
      <c r="A1023" s="695">
        <v>11</v>
      </c>
      <c r="B1023" s="696" t="s">
        <v>555</v>
      </c>
      <c r="C1023" s="696">
        <v>89301112</v>
      </c>
      <c r="D1023" s="697" t="s">
        <v>3032</v>
      </c>
      <c r="E1023" s="698" t="s">
        <v>1900</v>
      </c>
      <c r="F1023" s="696" t="s">
        <v>1876</v>
      </c>
      <c r="G1023" s="696" t="s">
        <v>1960</v>
      </c>
      <c r="H1023" s="696" t="s">
        <v>843</v>
      </c>
      <c r="I1023" s="696" t="s">
        <v>870</v>
      </c>
      <c r="J1023" s="696" t="s">
        <v>871</v>
      </c>
      <c r="K1023" s="696" t="s">
        <v>1802</v>
      </c>
      <c r="L1023" s="699">
        <v>98.23</v>
      </c>
      <c r="M1023" s="699">
        <v>196.46</v>
      </c>
      <c r="N1023" s="696">
        <v>2</v>
      </c>
      <c r="O1023" s="700">
        <v>1.5</v>
      </c>
      <c r="P1023" s="699">
        <v>98.23</v>
      </c>
      <c r="Q1023" s="701">
        <v>0.5</v>
      </c>
      <c r="R1023" s="696">
        <v>1</v>
      </c>
      <c r="S1023" s="701">
        <v>0.5</v>
      </c>
      <c r="T1023" s="700">
        <v>1</v>
      </c>
      <c r="U1023" s="702">
        <v>0.66666666666666663</v>
      </c>
    </row>
    <row r="1024" spans="1:21" ht="14.4" customHeight="1" x14ac:dyDescent="0.3">
      <c r="A1024" s="695">
        <v>11</v>
      </c>
      <c r="B1024" s="696" t="s">
        <v>555</v>
      </c>
      <c r="C1024" s="696">
        <v>89301112</v>
      </c>
      <c r="D1024" s="697" t="s">
        <v>3032</v>
      </c>
      <c r="E1024" s="698" t="s">
        <v>1900</v>
      </c>
      <c r="F1024" s="696" t="s">
        <v>1876</v>
      </c>
      <c r="G1024" s="696" t="s">
        <v>1960</v>
      </c>
      <c r="H1024" s="696" t="s">
        <v>843</v>
      </c>
      <c r="I1024" s="696" t="s">
        <v>1305</v>
      </c>
      <c r="J1024" s="696" t="s">
        <v>871</v>
      </c>
      <c r="K1024" s="696" t="s">
        <v>1846</v>
      </c>
      <c r="L1024" s="699">
        <v>163.72999999999999</v>
      </c>
      <c r="M1024" s="699">
        <v>163.72999999999999</v>
      </c>
      <c r="N1024" s="696">
        <v>1</v>
      </c>
      <c r="O1024" s="700">
        <v>1</v>
      </c>
      <c r="P1024" s="699">
        <v>163.72999999999999</v>
      </c>
      <c r="Q1024" s="701">
        <v>1</v>
      </c>
      <c r="R1024" s="696">
        <v>1</v>
      </c>
      <c r="S1024" s="701">
        <v>1</v>
      </c>
      <c r="T1024" s="700">
        <v>1</v>
      </c>
      <c r="U1024" s="702">
        <v>1</v>
      </c>
    </row>
    <row r="1025" spans="1:21" ht="14.4" customHeight="1" x14ac:dyDescent="0.3">
      <c r="A1025" s="695">
        <v>11</v>
      </c>
      <c r="B1025" s="696" t="s">
        <v>555</v>
      </c>
      <c r="C1025" s="696">
        <v>89301112</v>
      </c>
      <c r="D1025" s="697" t="s">
        <v>3032</v>
      </c>
      <c r="E1025" s="698" t="s">
        <v>1900</v>
      </c>
      <c r="F1025" s="696" t="s">
        <v>1876</v>
      </c>
      <c r="G1025" s="696" t="s">
        <v>2960</v>
      </c>
      <c r="H1025" s="696" t="s">
        <v>556</v>
      </c>
      <c r="I1025" s="696" t="s">
        <v>2961</v>
      </c>
      <c r="J1025" s="696" t="s">
        <v>2962</v>
      </c>
      <c r="K1025" s="696" t="s">
        <v>2963</v>
      </c>
      <c r="L1025" s="699">
        <v>17.53</v>
      </c>
      <c r="M1025" s="699">
        <v>17.53</v>
      </c>
      <c r="N1025" s="696">
        <v>1</v>
      </c>
      <c r="O1025" s="700">
        <v>0.5</v>
      </c>
      <c r="P1025" s="699"/>
      <c r="Q1025" s="701">
        <v>0</v>
      </c>
      <c r="R1025" s="696"/>
      <c r="S1025" s="701">
        <v>0</v>
      </c>
      <c r="T1025" s="700"/>
      <c r="U1025" s="702">
        <v>0</v>
      </c>
    </row>
    <row r="1026" spans="1:21" ht="14.4" customHeight="1" x14ac:dyDescent="0.3">
      <c r="A1026" s="695">
        <v>11</v>
      </c>
      <c r="B1026" s="696" t="s">
        <v>555</v>
      </c>
      <c r="C1026" s="696">
        <v>89301112</v>
      </c>
      <c r="D1026" s="697" t="s">
        <v>3032</v>
      </c>
      <c r="E1026" s="698" t="s">
        <v>1900</v>
      </c>
      <c r="F1026" s="696" t="s">
        <v>1876</v>
      </c>
      <c r="G1026" s="696" t="s">
        <v>2052</v>
      </c>
      <c r="H1026" s="696" t="s">
        <v>556</v>
      </c>
      <c r="I1026" s="696" t="s">
        <v>2964</v>
      </c>
      <c r="J1026" s="696" t="s">
        <v>697</v>
      </c>
      <c r="K1026" s="696" t="s">
        <v>796</v>
      </c>
      <c r="L1026" s="699">
        <v>0</v>
      </c>
      <c r="M1026" s="699">
        <v>0</v>
      </c>
      <c r="N1026" s="696">
        <v>1</v>
      </c>
      <c r="O1026" s="700">
        <v>1</v>
      </c>
      <c r="P1026" s="699">
        <v>0</v>
      </c>
      <c r="Q1026" s="701"/>
      <c r="R1026" s="696">
        <v>1</v>
      </c>
      <c r="S1026" s="701">
        <v>1</v>
      </c>
      <c r="T1026" s="700">
        <v>1</v>
      </c>
      <c r="U1026" s="702">
        <v>1</v>
      </c>
    </row>
    <row r="1027" spans="1:21" ht="14.4" customHeight="1" x14ac:dyDescent="0.3">
      <c r="A1027" s="695">
        <v>11</v>
      </c>
      <c r="B1027" s="696" t="s">
        <v>555</v>
      </c>
      <c r="C1027" s="696">
        <v>89301112</v>
      </c>
      <c r="D1027" s="697" t="s">
        <v>3032</v>
      </c>
      <c r="E1027" s="698" t="s">
        <v>1900</v>
      </c>
      <c r="F1027" s="696" t="s">
        <v>1876</v>
      </c>
      <c r="G1027" s="696" t="s">
        <v>2965</v>
      </c>
      <c r="H1027" s="696" t="s">
        <v>556</v>
      </c>
      <c r="I1027" s="696" t="s">
        <v>1527</v>
      </c>
      <c r="J1027" s="696" t="s">
        <v>1528</v>
      </c>
      <c r="K1027" s="696" t="s">
        <v>2966</v>
      </c>
      <c r="L1027" s="699">
        <v>224.86</v>
      </c>
      <c r="M1027" s="699">
        <v>224.86</v>
      </c>
      <c r="N1027" s="696">
        <v>1</v>
      </c>
      <c r="O1027" s="700">
        <v>0.5</v>
      </c>
      <c r="P1027" s="699">
        <v>224.86</v>
      </c>
      <c r="Q1027" s="701">
        <v>1</v>
      </c>
      <c r="R1027" s="696">
        <v>1</v>
      </c>
      <c r="S1027" s="701">
        <v>1</v>
      </c>
      <c r="T1027" s="700">
        <v>0.5</v>
      </c>
      <c r="U1027" s="702">
        <v>1</v>
      </c>
    </row>
    <row r="1028" spans="1:21" ht="14.4" customHeight="1" x14ac:dyDescent="0.3">
      <c r="A1028" s="695">
        <v>11</v>
      </c>
      <c r="B1028" s="696" t="s">
        <v>555</v>
      </c>
      <c r="C1028" s="696">
        <v>89301112</v>
      </c>
      <c r="D1028" s="697" t="s">
        <v>3032</v>
      </c>
      <c r="E1028" s="698" t="s">
        <v>1900</v>
      </c>
      <c r="F1028" s="696" t="s">
        <v>1877</v>
      </c>
      <c r="G1028" s="696" t="s">
        <v>2967</v>
      </c>
      <c r="H1028" s="696" t="s">
        <v>556</v>
      </c>
      <c r="I1028" s="696" t="s">
        <v>2968</v>
      </c>
      <c r="J1028" s="696" t="s">
        <v>2969</v>
      </c>
      <c r="K1028" s="696" t="s">
        <v>2970</v>
      </c>
      <c r="L1028" s="699">
        <v>410</v>
      </c>
      <c r="M1028" s="699">
        <v>410</v>
      </c>
      <c r="N1028" s="696">
        <v>1</v>
      </c>
      <c r="O1028" s="700">
        <v>1</v>
      </c>
      <c r="P1028" s="699">
        <v>410</v>
      </c>
      <c r="Q1028" s="701">
        <v>1</v>
      </c>
      <c r="R1028" s="696">
        <v>1</v>
      </c>
      <c r="S1028" s="701">
        <v>1</v>
      </c>
      <c r="T1028" s="700">
        <v>1</v>
      </c>
      <c r="U1028" s="702">
        <v>1</v>
      </c>
    </row>
    <row r="1029" spans="1:21" ht="14.4" customHeight="1" x14ac:dyDescent="0.3">
      <c r="A1029" s="695">
        <v>11</v>
      </c>
      <c r="B1029" s="696" t="s">
        <v>555</v>
      </c>
      <c r="C1029" s="696">
        <v>89301112</v>
      </c>
      <c r="D1029" s="697" t="s">
        <v>3032</v>
      </c>
      <c r="E1029" s="698" t="s">
        <v>1900</v>
      </c>
      <c r="F1029" s="696" t="s">
        <v>1877</v>
      </c>
      <c r="G1029" s="696" t="s">
        <v>2092</v>
      </c>
      <c r="H1029" s="696" t="s">
        <v>556</v>
      </c>
      <c r="I1029" s="696" t="s">
        <v>2093</v>
      </c>
      <c r="J1029" s="696" t="s">
        <v>2094</v>
      </c>
      <c r="K1029" s="696" t="s">
        <v>2095</v>
      </c>
      <c r="L1029" s="699">
        <v>0</v>
      </c>
      <c r="M1029" s="699">
        <v>0</v>
      </c>
      <c r="N1029" s="696">
        <v>10</v>
      </c>
      <c r="O1029" s="700">
        <v>10</v>
      </c>
      <c r="P1029" s="699"/>
      <c r="Q1029" s="701"/>
      <c r="R1029" s="696"/>
      <c r="S1029" s="701">
        <v>0</v>
      </c>
      <c r="T1029" s="700"/>
      <c r="U1029" s="702">
        <v>0</v>
      </c>
    </row>
    <row r="1030" spans="1:21" ht="14.4" customHeight="1" x14ac:dyDescent="0.3">
      <c r="A1030" s="695">
        <v>11</v>
      </c>
      <c r="B1030" s="696" t="s">
        <v>555</v>
      </c>
      <c r="C1030" s="696">
        <v>89301112</v>
      </c>
      <c r="D1030" s="697" t="s">
        <v>3032</v>
      </c>
      <c r="E1030" s="698" t="s">
        <v>1900</v>
      </c>
      <c r="F1030" s="696" t="s">
        <v>1877</v>
      </c>
      <c r="G1030" s="696" t="s">
        <v>2092</v>
      </c>
      <c r="H1030" s="696" t="s">
        <v>556</v>
      </c>
      <c r="I1030" s="696" t="s">
        <v>2202</v>
      </c>
      <c r="J1030" s="696" t="s">
        <v>2203</v>
      </c>
      <c r="K1030" s="696" t="s">
        <v>2204</v>
      </c>
      <c r="L1030" s="699">
        <v>0</v>
      </c>
      <c r="M1030" s="699">
        <v>0</v>
      </c>
      <c r="N1030" s="696">
        <v>1</v>
      </c>
      <c r="O1030" s="700">
        <v>1</v>
      </c>
      <c r="P1030" s="699"/>
      <c r="Q1030" s="701"/>
      <c r="R1030" s="696"/>
      <c r="S1030" s="701">
        <v>0</v>
      </c>
      <c r="T1030" s="700"/>
      <c r="U1030" s="702">
        <v>0</v>
      </c>
    </row>
    <row r="1031" spans="1:21" ht="14.4" customHeight="1" x14ac:dyDescent="0.3">
      <c r="A1031" s="695">
        <v>11</v>
      </c>
      <c r="B1031" s="696" t="s">
        <v>555</v>
      </c>
      <c r="C1031" s="696">
        <v>89301112</v>
      </c>
      <c r="D1031" s="697" t="s">
        <v>3032</v>
      </c>
      <c r="E1031" s="698" t="s">
        <v>1900</v>
      </c>
      <c r="F1031" s="696" t="s">
        <v>1877</v>
      </c>
      <c r="G1031" s="696" t="s">
        <v>2096</v>
      </c>
      <c r="H1031" s="696" t="s">
        <v>556</v>
      </c>
      <c r="I1031" s="696" t="s">
        <v>2100</v>
      </c>
      <c r="J1031" s="696" t="s">
        <v>2101</v>
      </c>
      <c r="K1031" s="696" t="s">
        <v>2102</v>
      </c>
      <c r="L1031" s="699">
        <v>35.75</v>
      </c>
      <c r="M1031" s="699">
        <v>143</v>
      </c>
      <c r="N1031" s="696">
        <v>4</v>
      </c>
      <c r="O1031" s="700">
        <v>4</v>
      </c>
      <c r="P1031" s="699">
        <v>143</v>
      </c>
      <c r="Q1031" s="701">
        <v>1</v>
      </c>
      <c r="R1031" s="696">
        <v>4</v>
      </c>
      <c r="S1031" s="701">
        <v>1</v>
      </c>
      <c r="T1031" s="700">
        <v>4</v>
      </c>
      <c r="U1031" s="702">
        <v>1</v>
      </c>
    </row>
    <row r="1032" spans="1:21" ht="14.4" customHeight="1" x14ac:dyDescent="0.3">
      <c r="A1032" s="695">
        <v>11</v>
      </c>
      <c r="B1032" s="696" t="s">
        <v>555</v>
      </c>
      <c r="C1032" s="696">
        <v>89301112</v>
      </c>
      <c r="D1032" s="697" t="s">
        <v>3032</v>
      </c>
      <c r="E1032" s="698" t="s">
        <v>1900</v>
      </c>
      <c r="F1032" s="696" t="s">
        <v>1877</v>
      </c>
      <c r="G1032" s="696" t="s">
        <v>2096</v>
      </c>
      <c r="H1032" s="696" t="s">
        <v>556</v>
      </c>
      <c r="I1032" s="696" t="s">
        <v>2515</v>
      </c>
      <c r="J1032" s="696" t="s">
        <v>2516</v>
      </c>
      <c r="K1032" s="696" t="s">
        <v>2517</v>
      </c>
      <c r="L1032" s="699">
        <v>553</v>
      </c>
      <c r="M1032" s="699">
        <v>553</v>
      </c>
      <c r="N1032" s="696">
        <v>1</v>
      </c>
      <c r="O1032" s="700">
        <v>1</v>
      </c>
      <c r="P1032" s="699">
        <v>553</v>
      </c>
      <c r="Q1032" s="701">
        <v>1</v>
      </c>
      <c r="R1032" s="696">
        <v>1</v>
      </c>
      <c r="S1032" s="701">
        <v>1</v>
      </c>
      <c r="T1032" s="700">
        <v>1</v>
      </c>
      <c r="U1032" s="702">
        <v>1</v>
      </c>
    </row>
    <row r="1033" spans="1:21" ht="14.4" customHeight="1" x14ac:dyDescent="0.3">
      <c r="A1033" s="695">
        <v>11</v>
      </c>
      <c r="B1033" s="696" t="s">
        <v>555</v>
      </c>
      <c r="C1033" s="696">
        <v>89301112</v>
      </c>
      <c r="D1033" s="697" t="s">
        <v>3032</v>
      </c>
      <c r="E1033" s="698" t="s">
        <v>1900</v>
      </c>
      <c r="F1033" s="696" t="s">
        <v>1877</v>
      </c>
      <c r="G1033" s="696" t="s">
        <v>1933</v>
      </c>
      <c r="H1033" s="696" t="s">
        <v>556</v>
      </c>
      <c r="I1033" s="696" t="s">
        <v>1987</v>
      </c>
      <c r="J1033" s="696" t="s">
        <v>1988</v>
      </c>
      <c r="K1033" s="696" t="s">
        <v>1989</v>
      </c>
      <c r="L1033" s="699">
        <v>1110</v>
      </c>
      <c r="M1033" s="699">
        <v>1110</v>
      </c>
      <c r="N1033" s="696">
        <v>1</v>
      </c>
      <c r="O1033" s="700">
        <v>1</v>
      </c>
      <c r="P1033" s="699">
        <v>1110</v>
      </c>
      <c r="Q1033" s="701">
        <v>1</v>
      </c>
      <c r="R1033" s="696">
        <v>1</v>
      </c>
      <c r="S1033" s="701">
        <v>1</v>
      </c>
      <c r="T1033" s="700">
        <v>1</v>
      </c>
      <c r="U1033" s="702">
        <v>1</v>
      </c>
    </row>
    <row r="1034" spans="1:21" ht="14.4" customHeight="1" x14ac:dyDescent="0.3">
      <c r="A1034" s="695">
        <v>11</v>
      </c>
      <c r="B1034" s="696" t="s">
        <v>555</v>
      </c>
      <c r="C1034" s="696">
        <v>89301112</v>
      </c>
      <c r="D1034" s="697" t="s">
        <v>3032</v>
      </c>
      <c r="E1034" s="698" t="s">
        <v>1900</v>
      </c>
      <c r="F1034" s="696" t="s">
        <v>1877</v>
      </c>
      <c r="G1034" s="696" t="s">
        <v>1933</v>
      </c>
      <c r="H1034" s="696" t="s">
        <v>556</v>
      </c>
      <c r="I1034" s="696" t="s">
        <v>2208</v>
      </c>
      <c r="J1034" s="696" t="s">
        <v>2209</v>
      </c>
      <c r="K1034" s="696" t="s">
        <v>2210</v>
      </c>
      <c r="L1034" s="699">
        <v>1075</v>
      </c>
      <c r="M1034" s="699">
        <v>1075</v>
      </c>
      <c r="N1034" s="696">
        <v>1</v>
      </c>
      <c r="O1034" s="700">
        <v>1</v>
      </c>
      <c r="P1034" s="699">
        <v>1075</v>
      </c>
      <c r="Q1034" s="701">
        <v>1</v>
      </c>
      <c r="R1034" s="696">
        <v>1</v>
      </c>
      <c r="S1034" s="701">
        <v>1</v>
      </c>
      <c r="T1034" s="700">
        <v>1</v>
      </c>
      <c r="U1034" s="702">
        <v>1</v>
      </c>
    </row>
    <row r="1035" spans="1:21" ht="14.4" customHeight="1" x14ac:dyDescent="0.3">
      <c r="A1035" s="695">
        <v>11</v>
      </c>
      <c r="B1035" s="696" t="s">
        <v>555</v>
      </c>
      <c r="C1035" s="696">
        <v>89301112</v>
      </c>
      <c r="D1035" s="697" t="s">
        <v>3032</v>
      </c>
      <c r="E1035" s="698" t="s">
        <v>1900</v>
      </c>
      <c r="F1035" s="696" t="s">
        <v>1877</v>
      </c>
      <c r="G1035" s="696" t="s">
        <v>1933</v>
      </c>
      <c r="H1035" s="696" t="s">
        <v>556</v>
      </c>
      <c r="I1035" s="696" t="s">
        <v>1934</v>
      </c>
      <c r="J1035" s="696" t="s">
        <v>1935</v>
      </c>
      <c r="K1035" s="696" t="s">
        <v>1936</v>
      </c>
      <c r="L1035" s="699">
        <v>200</v>
      </c>
      <c r="M1035" s="699">
        <v>5000</v>
      </c>
      <c r="N1035" s="696">
        <v>25</v>
      </c>
      <c r="O1035" s="700">
        <v>13</v>
      </c>
      <c r="P1035" s="699">
        <v>4200</v>
      </c>
      <c r="Q1035" s="701">
        <v>0.84</v>
      </c>
      <c r="R1035" s="696">
        <v>21</v>
      </c>
      <c r="S1035" s="701">
        <v>0.84</v>
      </c>
      <c r="T1035" s="700">
        <v>11</v>
      </c>
      <c r="U1035" s="702">
        <v>0.84615384615384615</v>
      </c>
    </row>
    <row r="1036" spans="1:21" ht="14.4" customHeight="1" x14ac:dyDescent="0.3">
      <c r="A1036" s="695">
        <v>11</v>
      </c>
      <c r="B1036" s="696" t="s">
        <v>555</v>
      </c>
      <c r="C1036" s="696">
        <v>89301112</v>
      </c>
      <c r="D1036" s="697" t="s">
        <v>3032</v>
      </c>
      <c r="E1036" s="698" t="s">
        <v>1900</v>
      </c>
      <c r="F1036" s="696" t="s">
        <v>1877</v>
      </c>
      <c r="G1036" s="696" t="s">
        <v>1933</v>
      </c>
      <c r="H1036" s="696" t="s">
        <v>556</v>
      </c>
      <c r="I1036" s="696" t="s">
        <v>1937</v>
      </c>
      <c r="J1036" s="696" t="s">
        <v>1938</v>
      </c>
      <c r="K1036" s="696" t="s">
        <v>1939</v>
      </c>
      <c r="L1036" s="699">
        <v>278.75</v>
      </c>
      <c r="M1036" s="699">
        <v>10035</v>
      </c>
      <c r="N1036" s="696">
        <v>36</v>
      </c>
      <c r="O1036" s="700">
        <v>18</v>
      </c>
      <c r="P1036" s="699">
        <v>8362.5</v>
      </c>
      <c r="Q1036" s="701">
        <v>0.83333333333333337</v>
      </c>
      <c r="R1036" s="696">
        <v>30</v>
      </c>
      <c r="S1036" s="701">
        <v>0.83333333333333337</v>
      </c>
      <c r="T1036" s="700">
        <v>15</v>
      </c>
      <c r="U1036" s="702">
        <v>0.83333333333333337</v>
      </c>
    </row>
    <row r="1037" spans="1:21" ht="14.4" customHeight="1" x14ac:dyDescent="0.3">
      <c r="A1037" s="695">
        <v>11</v>
      </c>
      <c r="B1037" s="696" t="s">
        <v>555</v>
      </c>
      <c r="C1037" s="696">
        <v>89301112</v>
      </c>
      <c r="D1037" s="697" t="s">
        <v>3032</v>
      </c>
      <c r="E1037" s="698" t="s">
        <v>1900</v>
      </c>
      <c r="F1037" s="696" t="s">
        <v>1877</v>
      </c>
      <c r="G1037" s="696" t="s">
        <v>2103</v>
      </c>
      <c r="H1037" s="696" t="s">
        <v>556</v>
      </c>
      <c r="I1037" s="696" t="s">
        <v>2104</v>
      </c>
      <c r="J1037" s="696" t="s">
        <v>2105</v>
      </c>
      <c r="K1037" s="696" t="s">
        <v>2106</v>
      </c>
      <c r="L1037" s="699">
        <v>1659.44</v>
      </c>
      <c r="M1037" s="699">
        <v>29869.919999999991</v>
      </c>
      <c r="N1037" s="696">
        <v>18</v>
      </c>
      <c r="O1037" s="700">
        <v>18</v>
      </c>
      <c r="P1037" s="699">
        <v>29869.919999999991</v>
      </c>
      <c r="Q1037" s="701">
        <v>1</v>
      </c>
      <c r="R1037" s="696">
        <v>18</v>
      </c>
      <c r="S1037" s="701">
        <v>1</v>
      </c>
      <c r="T1037" s="700">
        <v>18</v>
      </c>
      <c r="U1037" s="702">
        <v>1</v>
      </c>
    </row>
    <row r="1038" spans="1:21" ht="14.4" customHeight="1" x14ac:dyDescent="0.3">
      <c r="A1038" s="695">
        <v>11</v>
      </c>
      <c r="B1038" s="696" t="s">
        <v>555</v>
      </c>
      <c r="C1038" s="696">
        <v>89301112</v>
      </c>
      <c r="D1038" s="697" t="s">
        <v>3032</v>
      </c>
      <c r="E1038" s="698" t="s">
        <v>1900</v>
      </c>
      <c r="F1038" s="696" t="s">
        <v>1877</v>
      </c>
      <c r="G1038" s="696" t="s">
        <v>1940</v>
      </c>
      <c r="H1038" s="696" t="s">
        <v>556</v>
      </c>
      <c r="I1038" s="696" t="s">
        <v>2971</v>
      </c>
      <c r="J1038" s="696" t="s">
        <v>2972</v>
      </c>
      <c r="K1038" s="696" t="s">
        <v>2973</v>
      </c>
      <c r="L1038" s="699">
        <v>750</v>
      </c>
      <c r="M1038" s="699">
        <v>750</v>
      </c>
      <c r="N1038" s="696">
        <v>1</v>
      </c>
      <c r="O1038" s="700">
        <v>1</v>
      </c>
      <c r="P1038" s="699">
        <v>750</v>
      </c>
      <c r="Q1038" s="701">
        <v>1</v>
      </c>
      <c r="R1038" s="696">
        <v>1</v>
      </c>
      <c r="S1038" s="701">
        <v>1</v>
      </c>
      <c r="T1038" s="700">
        <v>1</v>
      </c>
      <c r="U1038" s="702">
        <v>1</v>
      </c>
    </row>
    <row r="1039" spans="1:21" ht="14.4" customHeight="1" x14ac:dyDescent="0.3">
      <c r="A1039" s="695">
        <v>11</v>
      </c>
      <c r="B1039" s="696" t="s">
        <v>555</v>
      </c>
      <c r="C1039" s="696">
        <v>89301112</v>
      </c>
      <c r="D1039" s="697" t="s">
        <v>3032</v>
      </c>
      <c r="E1039" s="698" t="s">
        <v>1900</v>
      </c>
      <c r="F1039" s="696" t="s">
        <v>1877</v>
      </c>
      <c r="G1039" s="696" t="s">
        <v>1940</v>
      </c>
      <c r="H1039" s="696" t="s">
        <v>556</v>
      </c>
      <c r="I1039" s="696" t="s">
        <v>1964</v>
      </c>
      <c r="J1039" s="696" t="s">
        <v>1965</v>
      </c>
      <c r="K1039" s="696" t="s">
        <v>1966</v>
      </c>
      <c r="L1039" s="699">
        <v>350</v>
      </c>
      <c r="M1039" s="699">
        <v>700</v>
      </c>
      <c r="N1039" s="696">
        <v>2</v>
      </c>
      <c r="O1039" s="700">
        <v>2</v>
      </c>
      <c r="P1039" s="699">
        <v>700</v>
      </c>
      <c r="Q1039" s="701">
        <v>1</v>
      </c>
      <c r="R1039" s="696">
        <v>2</v>
      </c>
      <c r="S1039" s="701">
        <v>1</v>
      </c>
      <c r="T1039" s="700">
        <v>2</v>
      </c>
      <c r="U1039" s="702">
        <v>1</v>
      </c>
    </row>
    <row r="1040" spans="1:21" ht="14.4" customHeight="1" x14ac:dyDescent="0.3">
      <c r="A1040" s="695">
        <v>11</v>
      </c>
      <c r="B1040" s="696" t="s">
        <v>555</v>
      </c>
      <c r="C1040" s="696">
        <v>89301112</v>
      </c>
      <c r="D1040" s="697" t="s">
        <v>3032</v>
      </c>
      <c r="E1040" s="698" t="s">
        <v>1900</v>
      </c>
      <c r="F1040" s="696" t="s">
        <v>1877</v>
      </c>
      <c r="G1040" s="696" t="s">
        <v>1940</v>
      </c>
      <c r="H1040" s="696" t="s">
        <v>556</v>
      </c>
      <c r="I1040" s="696" t="s">
        <v>1953</v>
      </c>
      <c r="J1040" s="696" t="s">
        <v>1954</v>
      </c>
      <c r="K1040" s="696" t="s">
        <v>1955</v>
      </c>
      <c r="L1040" s="699">
        <v>971.25</v>
      </c>
      <c r="M1040" s="699">
        <v>971.25</v>
      </c>
      <c r="N1040" s="696">
        <v>1</v>
      </c>
      <c r="O1040" s="700">
        <v>1</v>
      </c>
      <c r="P1040" s="699">
        <v>971.25</v>
      </c>
      <c r="Q1040" s="701">
        <v>1</v>
      </c>
      <c r="R1040" s="696">
        <v>1</v>
      </c>
      <c r="S1040" s="701">
        <v>1</v>
      </c>
      <c r="T1040" s="700">
        <v>1</v>
      </c>
      <c r="U1040" s="702">
        <v>1</v>
      </c>
    </row>
    <row r="1041" spans="1:21" ht="14.4" customHeight="1" x14ac:dyDescent="0.3">
      <c r="A1041" s="695">
        <v>11</v>
      </c>
      <c r="B1041" s="696" t="s">
        <v>555</v>
      </c>
      <c r="C1041" s="696">
        <v>89301112</v>
      </c>
      <c r="D1041" s="697" t="s">
        <v>3032</v>
      </c>
      <c r="E1041" s="698" t="s">
        <v>1900</v>
      </c>
      <c r="F1041" s="696" t="s">
        <v>1877</v>
      </c>
      <c r="G1041" s="696" t="s">
        <v>1940</v>
      </c>
      <c r="H1041" s="696" t="s">
        <v>556</v>
      </c>
      <c r="I1041" s="696" t="s">
        <v>2306</v>
      </c>
      <c r="J1041" s="696" t="s">
        <v>2307</v>
      </c>
      <c r="K1041" s="696" t="s">
        <v>2308</v>
      </c>
      <c r="L1041" s="699">
        <v>180</v>
      </c>
      <c r="M1041" s="699">
        <v>180</v>
      </c>
      <c r="N1041" s="696">
        <v>1</v>
      </c>
      <c r="O1041" s="700">
        <v>1</v>
      </c>
      <c r="P1041" s="699">
        <v>180</v>
      </c>
      <c r="Q1041" s="701">
        <v>1</v>
      </c>
      <c r="R1041" s="696">
        <v>1</v>
      </c>
      <c r="S1041" s="701">
        <v>1</v>
      </c>
      <c r="T1041" s="700">
        <v>1</v>
      </c>
      <c r="U1041" s="702">
        <v>1</v>
      </c>
    </row>
    <row r="1042" spans="1:21" ht="14.4" customHeight="1" x14ac:dyDescent="0.3">
      <c r="A1042" s="695">
        <v>11</v>
      </c>
      <c r="B1042" s="696" t="s">
        <v>555</v>
      </c>
      <c r="C1042" s="696">
        <v>89301112</v>
      </c>
      <c r="D1042" s="697" t="s">
        <v>3032</v>
      </c>
      <c r="E1042" s="698" t="s">
        <v>1900</v>
      </c>
      <c r="F1042" s="696" t="s">
        <v>1877</v>
      </c>
      <c r="G1042" s="696" t="s">
        <v>1940</v>
      </c>
      <c r="H1042" s="696" t="s">
        <v>556</v>
      </c>
      <c r="I1042" s="696" t="s">
        <v>2779</v>
      </c>
      <c r="J1042" s="696" t="s">
        <v>2780</v>
      </c>
      <c r="K1042" s="696" t="s">
        <v>2547</v>
      </c>
      <c r="L1042" s="699">
        <v>250</v>
      </c>
      <c r="M1042" s="699">
        <v>250</v>
      </c>
      <c r="N1042" s="696">
        <v>1</v>
      </c>
      <c r="O1042" s="700">
        <v>1</v>
      </c>
      <c r="P1042" s="699">
        <v>250</v>
      </c>
      <c r="Q1042" s="701">
        <v>1</v>
      </c>
      <c r="R1042" s="696">
        <v>1</v>
      </c>
      <c r="S1042" s="701">
        <v>1</v>
      </c>
      <c r="T1042" s="700">
        <v>1</v>
      </c>
      <c r="U1042" s="702">
        <v>1</v>
      </c>
    </row>
    <row r="1043" spans="1:21" ht="14.4" customHeight="1" x14ac:dyDescent="0.3">
      <c r="A1043" s="695">
        <v>11</v>
      </c>
      <c r="B1043" s="696" t="s">
        <v>555</v>
      </c>
      <c r="C1043" s="696">
        <v>89301112</v>
      </c>
      <c r="D1043" s="697" t="s">
        <v>3032</v>
      </c>
      <c r="E1043" s="698" t="s">
        <v>1900</v>
      </c>
      <c r="F1043" s="696" t="s">
        <v>1877</v>
      </c>
      <c r="G1043" s="696" t="s">
        <v>1940</v>
      </c>
      <c r="H1043" s="696" t="s">
        <v>556</v>
      </c>
      <c r="I1043" s="696" t="s">
        <v>2309</v>
      </c>
      <c r="J1043" s="696" t="s">
        <v>2310</v>
      </c>
      <c r="K1043" s="696" t="s">
        <v>2311</v>
      </c>
      <c r="L1043" s="699">
        <v>100</v>
      </c>
      <c r="M1043" s="699">
        <v>100</v>
      </c>
      <c r="N1043" s="696">
        <v>1</v>
      </c>
      <c r="O1043" s="700">
        <v>1</v>
      </c>
      <c r="P1043" s="699"/>
      <c r="Q1043" s="701">
        <v>0</v>
      </c>
      <c r="R1043" s="696"/>
      <c r="S1043" s="701">
        <v>0</v>
      </c>
      <c r="T1043" s="700"/>
      <c r="U1043" s="702">
        <v>0</v>
      </c>
    </row>
    <row r="1044" spans="1:21" ht="14.4" customHeight="1" x14ac:dyDescent="0.3">
      <c r="A1044" s="695">
        <v>11</v>
      </c>
      <c r="B1044" s="696" t="s">
        <v>555</v>
      </c>
      <c r="C1044" s="696">
        <v>89301112</v>
      </c>
      <c r="D1044" s="697" t="s">
        <v>3032</v>
      </c>
      <c r="E1044" s="698" t="s">
        <v>1900</v>
      </c>
      <c r="F1044" s="696" t="s">
        <v>1877</v>
      </c>
      <c r="G1044" s="696" t="s">
        <v>1940</v>
      </c>
      <c r="H1044" s="696" t="s">
        <v>556</v>
      </c>
      <c r="I1044" s="696" t="s">
        <v>2974</v>
      </c>
      <c r="J1044" s="696" t="s">
        <v>2975</v>
      </c>
      <c r="K1044" s="696" t="s">
        <v>2976</v>
      </c>
      <c r="L1044" s="699">
        <v>659.94</v>
      </c>
      <c r="M1044" s="699">
        <v>659.94</v>
      </c>
      <c r="N1044" s="696">
        <v>1</v>
      </c>
      <c r="O1044" s="700">
        <v>1</v>
      </c>
      <c r="P1044" s="699"/>
      <c r="Q1044" s="701">
        <v>0</v>
      </c>
      <c r="R1044" s="696"/>
      <c r="S1044" s="701">
        <v>0</v>
      </c>
      <c r="T1044" s="700"/>
      <c r="U1044" s="702">
        <v>0</v>
      </c>
    </row>
    <row r="1045" spans="1:21" ht="14.4" customHeight="1" x14ac:dyDescent="0.3">
      <c r="A1045" s="695">
        <v>11</v>
      </c>
      <c r="B1045" s="696" t="s">
        <v>555</v>
      </c>
      <c r="C1045" s="696">
        <v>89301112</v>
      </c>
      <c r="D1045" s="697" t="s">
        <v>3032</v>
      </c>
      <c r="E1045" s="698" t="s">
        <v>1900</v>
      </c>
      <c r="F1045" s="696" t="s">
        <v>1877</v>
      </c>
      <c r="G1045" s="696" t="s">
        <v>1940</v>
      </c>
      <c r="H1045" s="696" t="s">
        <v>556</v>
      </c>
      <c r="I1045" s="696" t="s">
        <v>2977</v>
      </c>
      <c r="J1045" s="696" t="s">
        <v>2978</v>
      </c>
      <c r="K1045" s="696" t="s">
        <v>2979</v>
      </c>
      <c r="L1045" s="699">
        <v>600</v>
      </c>
      <c r="M1045" s="699">
        <v>600</v>
      </c>
      <c r="N1045" s="696">
        <v>1</v>
      </c>
      <c r="O1045" s="700">
        <v>1</v>
      </c>
      <c r="P1045" s="699">
        <v>600</v>
      </c>
      <c r="Q1045" s="701">
        <v>1</v>
      </c>
      <c r="R1045" s="696">
        <v>1</v>
      </c>
      <c r="S1045" s="701">
        <v>1</v>
      </c>
      <c r="T1045" s="700">
        <v>1</v>
      </c>
      <c r="U1045" s="702">
        <v>1</v>
      </c>
    </row>
    <row r="1046" spans="1:21" ht="14.4" customHeight="1" x14ac:dyDescent="0.3">
      <c r="A1046" s="695">
        <v>11</v>
      </c>
      <c r="B1046" s="696" t="s">
        <v>555</v>
      </c>
      <c r="C1046" s="696">
        <v>89301112</v>
      </c>
      <c r="D1046" s="697" t="s">
        <v>3032</v>
      </c>
      <c r="E1046" s="698" t="s">
        <v>1900</v>
      </c>
      <c r="F1046" s="696" t="s">
        <v>1877</v>
      </c>
      <c r="G1046" s="696" t="s">
        <v>1940</v>
      </c>
      <c r="H1046" s="696" t="s">
        <v>556</v>
      </c>
      <c r="I1046" s="696" t="s">
        <v>2124</v>
      </c>
      <c r="J1046" s="696" t="s">
        <v>2125</v>
      </c>
      <c r="K1046" s="696" t="s">
        <v>2126</v>
      </c>
      <c r="L1046" s="699">
        <v>1600</v>
      </c>
      <c r="M1046" s="699">
        <v>1600</v>
      </c>
      <c r="N1046" s="696">
        <v>1</v>
      </c>
      <c r="O1046" s="700">
        <v>1</v>
      </c>
      <c r="P1046" s="699">
        <v>1600</v>
      </c>
      <c r="Q1046" s="701">
        <v>1</v>
      </c>
      <c r="R1046" s="696">
        <v>1</v>
      </c>
      <c r="S1046" s="701">
        <v>1</v>
      </c>
      <c r="T1046" s="700">
        <v>1</v>
      </c>
      <c r="U1046" s="702">
        <v>1</v>
      </c>
    </row>
    <row r="1047" spans="1:21" ht="14.4" customHeight="1" x14ac:dyDescent="0.3">
      <c r="A1047" s="695">
        <v>11</v>
      </c>
      <c r="B1047" s="696" t="s">
        <v>555</v>
      </c>
      <c r="C1047" s="696">
        <v>89301112</v>
      </c>
      <c r="D1047" s="697" t="s">
        <v>3032</v>
      </c>
      <c r="E1047" s="698" t="s">
        <v>1900</v>
      </c>
      <c r="F1047" s="696" t="s">
        <v>1877</v>
      </c>
      <c r="G1047" s="696" t="s">
        <v>1940</v>
      </c>
      <c r="H1047" s="696" t="s">
        <v>556</v>
      </c>
      <c r="I1047" s="696" t="s">
        <v>2980</v>
      </c>
      <c r="J1047" s="696" t="s">
        <v>2981</v>
      </c>
      <c r="K1047" s="696" t="s">
        <v>2982</v>
      </c>
      <c r="L1047" s="699">
        <v>150</v>
      </c>
      <c r="M1047" s="699">
        <v>150</v>
      </c>
      <c r="N1047" s="696">
        <v>1</v>
      </c>
      <c r="O1047" s="700">
        <v>1</v>
      </c>
      <c r="P1047" s="699">
        <v>150</v>
      </c>
      <c r="Q1047" s="701">
        <v>1</v>
      </c>
      <c r="R1047" s="696">
        <v>1</v>
      </c>
      <c r="S1047" s="701">
        <v>1</v>
      </c>
      <c r="T1047" s="700">
        <v>1</v>
      </c>
      <c r="U1047" s="702">
        <v>1</v>
      </c>
    </row>
    <row r="1048" spans="1:21" ht="14.4" customHeight="1" x14ac:dyDescent="0.3">
      <c r="A1048" s="695">
        <v>11</v>
      </c>
      <c r="B1048" s="696" t="s">
        <v>555</v>
      </c>
      <c r="C1048" s="696">
        <v>89301112</v>
      </c>
      <c r="D1048" s="697" t="s">
        <v>3032</v>
      </c>
      <c r="E1048" s="698" t="s">
        <v>1900</v>
      </c>
      <c r="F1048" s="696" t="s">
        <v>1877</v>
      </c>
      <c r="G1048" s="696" t="s">
        <v>1940</v>
      </c>
      <c r="H1048" s="696" t="s">
        <v>556</v>
      </c>
      <c r="I1048" s="696" t="s">
        <v>2920</v>
      </c>
      <c r="J1048" s="696" t="s">
        <v>2921</v>
      </c>
      <c r="K1048" s="696" t="s">
        <v>2922</v>
      </c>
      <c r="L1048" s="699">
        <v>350</v>
      </c>
      <c r="M1048" s="699">
        <v>350</v>
      </c>
      <c r="N1048" s="696">
        <v>1</v>
      </c>
      <c r="O1048" s="700">
        <v>1</v>
      </c>
      <c r="P1048" s="699">
        <v>350</v>
      </c>
      <c r="Q1048" s="701">
        <v>1</v>
      </c>
      <c r="R1048" s="696">
        <v>1</v>
      </c>
      <c r="S1048" s="701">
        <v>1</v>
      </c>
      <c r="T1048" s="700">
        <v>1</v>
      </c>
      <c r="U1048" s="702">
        <v>1</v>
      </c>
    </row>
    <row r="1049" spans="1:21" ht="14.4" customHeight="1" x14ac:dyDescent="0.3">
      <c r="A1049" s="695">
        <v>11</v>
      </c>
      <c r="B1049" s="696" t="s">
        <v>555</v>
      </c>
      <c r="C1049" s="696">
        <v>89301112</v>
      </c>
      <c r="D1049" s="697" t="s">
        <v>3032</v>
      </c>
      <c r="E1049" s="698" t="s">
        <v>1900</v>
      </c>
      <c r="F1049" s="696" t="s">
        <v>1877</v>
      </c>
      <c r="G1049" s="696" t="s">
        <v>1940</v>
      </c>
      <c r="H1049" s="696" t="s">
        <v>556</v>
      </c>
      <c r="I1049" s="696" t="s">
        <v>2983</v>
      </c>
      <c r="J1049" s="696" t="s">
        <v>2984</v>
      </c>
      <c r="K1049" s="696" t="s">
        <v>2985</v>
      </c>
      <c r="L1049" s="699">
        <v>750</v>
      </c>
      <c r="M1049" s="699">
        <v>750</v>
      </c>
      <c r="N1049" s="696">
        <v>1</v>
      </c>
      <c r="O1049" s="700">
        <v>1</v>
      </c>
      <c r="P1049" s="699"/>
      <c r="Q1049" s="701">
        <v>0</v>
      </c>
      <c r="R1049" s="696"/>
      <c r="S1049" s="701">
        <v>0</v>
      </c>
      <c r="T1049" s="700"/>
      <c r="U1049" s="702">
        <v>0</v>
      </c>
    </row>
    <row r="1050" spans="1:21" ht="14.4" customHeight="1" x14ac:dyDescent="0.3">
      <c r="A1050" s="695">
        <v>11</v>
      </c>
      <c r="B1050" s="696" t="s">
        <v>555</v>
      </c>
      <c r="C1050" s="696">
        <v>89301112</v>
      </c>
      <c r="D1050" s="697" t="s">
        <v>3032</v>
      </c>
      <c r="E1050" s="698" t="s">
        <v>1901</v>
      </c>
      <c r="F1050" s="696" t="s">
        <v>1876</v>
      </c>
      <c r="G1050" s="696" t="s">
        <v>2061</v>
      </c>
      <c r="H1050" s="696" t="s">
        <v>556</v>
      </c>
      <c r="I1050" s="696" t="s">
        <v>2065</v>
      </c>
      <c r="J1050" s="696" t="s">
        <v>2063</v>
      </c>
      <c r="K1050" s="696" t="s">
        <v>2066</v>
      </c>
      <c r="L1050" s="699">
        <v>106.23</v>
      </c>
      <c r="M1050" s="699">
        <v>106.23</v>
      </c>
      <c r="N1050" s="696">
        <v>1</v>
      </c>
      <c r="O1050" s="700">
        <v>1</v>
      </c>
      <c r="P1050" s="699">
        <v>106.23</v>
      </c>
      <c r="Q1050" s="701">
        <v>1</v>
      </c>
      <c r="R1050" s="696">
        <v>1</v>
      </c>
      <c r="S1050" s="701">
        <v>1</v>
      </c>
      <c r="T1050" s="700">
        <v>1</v>
      </c>
      <c r="U1050" s="702">
        <v>1</v>
      </c>
    </row>
    <row r="1051" spans="1:21" ht="14.4" customHeight="1" x14ac:dyDescent="0.3">
      <c r="A1051" s="695">
        <v>11</v>
      </c>
      <c r="B1051" s="696" t="s">
        <v>555</v>
      </c>
      <c r="C1051" s="696">
        <v>89301112</v>
      </c>
      <c r="D1051" s="697" t="s">
        <v>3032</v>
      </c>
      <c r="E1051" s="698" t="s">
        <v>1901</v>
      </c>
      <c r="F1051" s="696" t="s">
        <v>1876</v>
      </c>
      <c r="G1051" s="696" t="s">
        <v>1906</v>
      </c>
      <c r="H1051" s="696" t="s">
        <v>843</v>
      </c>
      <c r="I1051" s="696" t="s">
        <v>951</v>
      </c>
      <c r="J1051" s="696" t="s">
        <v>1785</v>
      </c>
      <c r="K1051" s="696" t="s">
        <v>1786</v>
      </c>
      <c r="L1051" s="699">
        <v>333.31</v>
      </c>
      <c r="M1051" s="699">
        <v>333.31</v>
      </c>
      <c r="N1051" s="696">
        <v>1</v>
      </c>
      <c r="O1051" s="700">
        <v>1</v>
      </c>
      <c r="P1051" s="699"/>
      <c r="Q1051" s="701">
        <v>0</v>
      </c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11</v>
      </c>
      <c r="B1052" s="696" t="s">
        <v>555</v>
      </c>
      <c r="C1052" s="696">
        <v>89301112</v>
      </c>
      <c r="D1052" s="697" t="s">
        <v>3032</v>
      </c>
      <c r="E1052" s="698" t="s">
        <v>1901</v>
      </c>
      <c r="F1052" s="696" t="s">
        <v>1876</v>
      </c>
      <c r="G1052" s="696" t="s">
        <v>2133</v>
      </c>
      <c r="H1052" s="696" t="s">
        <v>556</v>
      </c>
      <c r="I1052" s="696" t="s">
        <v>2664</v>
      </c>
      <c r="J1052" s="696" t="s">
        <v>2135</v>
      </c>
      <c r="K1052" s="696" t="s">
        <v>2665</v>
      </c>
      <c r="L1052" s="699">
        <v>0</v>
      </c>
      <c r="M1052" s="699">
        <v>0</v>
      </c>
      <c r="N1052" s="696">
        <v>2</v>
      </c>
      <c r="O1052" s="700">
        <v>1</v>
      </c>
      <c r="P1052" s="699"/>
      <c r="Q1052" s="701"/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11</v>
      </c>
      <c r="B1053" s="696" t="s">
        <v>555</v>
      </c>
      <c r="C1053" s="696">
        <v>89301112</v>
      </c>
      <c r="D1053" s="697" t="s">
        <v>3032</v>
      </c>
      <c r="E1053" s="698" t="s">
        <v>1901</v>
      </c>
      <c r="F1053" s="696" t="s">
        <v>1876</v>
      </c>
      <c r="G1053" s="696" t="s">
        <v>2237</v>
      </c>
      <c r="H1053" s="696" t="s">
        <v>556</v>
      </c>
      <c r="I1053" s="696" t="s">
        <v>2986</v>
      </c>
      <c r="J1053" s="696" t="s">
        <v>2667</v>
      </c>
      <c r="K1053" s="696" t="s">
        <v>2987</v>
      </c>
      <c r="L1053" s="699">
        <v>221.03</v>
      </c>
      <c r="M1053" s="699">
        <v>221.03</v>
      </c>
      <c r="N1053" s="696">
        <v>1</v>
      </c>
      <c r="O1053" s="700">
        <v>1</v>
      </c>
      <c r="P1053" s="699"/>
      <c r="Q1053" s="701">
        <v>0</v>
      </c>
      <c r="R1053" s="696"/>
      <c r="S1053" s="701">
        <v>0</v>
      </c>
      <c r="T1053" s="700"/>
      <c r="U1053" s="702">
        <v>0</v>
      </c>
    </row>
    <row r="1054" spans="1:21" ht="14.4" customHeight="1" x14ac:dyDescent="0.3">
      <c r="A1054" s="695">
        <v>11</v>
      </c>
      <c r="B1054" s="696" t="s">
        <v>555</v>
      </c>
      <c r="C1054" s="696">
        <v>89301112</v>
      </c>
      <c r="D1054" s="697" t="s">
        <v>3032</v>
      </c>
      <c r="E1054" s="698" t="s">
        <v>1901</v>
      </c>
      <c r="F1054" s="696" t="s">
        <v>1876</v>
      </c>
      <c r="G1054" s="696" t="s">
        <v>2324</v>
      </c>
      <c r="H1054" s="696" t="s">
        <v>556</v>
      </c>
      <c r="I1054" s="696" t="s">
        <v>2325</v>
      </c>
      <c r="J1054" s="696" t="s">
        <v>2326</v>
      </c>
      <c r="K1054" s="696" t="s">
        <v>2327</v>
      </c>
      <c r="L1054" s="699">
        <v>0</v>
      </c>
      <c r="M1054" s="699">
        <v>0</v>
      </c>
      <c r="N1054" s="696">
        <v>1</v>
      </c>
      <c r="O1054" s="700">
        <v>1</v>
      </c>
      <c r="P1054" s="699">
        <v>0</v>
      </c>
      <c r="Q1054" s="701"/>
      <c r="R1054" s="696">
        <v>1</v>
      </c>
      <c r="S1054" s="701">
        <v>1</v>
      </c>
      <c r="T1054" s="700">
        <v>1</v>
      </c>
      <c r="U1054" s="702">
        <v>1</v>
      </c>
    </row>
    <row r="1055" spans="1:21" ht="14.4" customHeight="1" x14ac:dyDescent="0.3">
      <c r="A1055" s="695">
        <v>11</v>
      </c>
      <c r="B1055" s="696" t="s">
        <v>555</v>
      </c>
      <c r="C1055" s="696">
        <v>89301112</v>
      </c>
      <c r="D1055" s="697" t="s">
        <v>3032</v>
      </c>
      <c r="E1055" s="698" t="s">
        <v>1901</v>
      </c>
      <c r="F1055" s="696" t="s">
        <v>1876</v>
      </c>
      <c r="G1055" s="696" t="s">
        <v>2077</v>
      </c>
      <c r="H1055" s="696" t="s">
        <v>556</v>
      </c>
      <c r="I1055" s="696" t="s">
        <v>2078</v>
      </c>
      <c r="J1055" s="696" t="s">
        <v>2079</v>
      </c>
      <c r="K1055" s="696" t="s">
        <v>2080</v>
      </c>
      <c r="L1055" s="699">
        <v>0</v>
      </c>
      <c r="M1055" s="699">
        <v>0</v>
      </c>
      <c r="N1055" s="696">
        <v>1</v>
      </c>
      <c r="O1055" s="700">
        <v>0.5</v>
      </c>
      <c r="P1055" s="699"/>
      <c r="Q1055" s="701"/>
      <c r="R1055" s="696"/>
      <c r="S1055" s="701">
        <v>0</v>
      </c>
      <c r="T1055" s="700"/>
      <c r="U1055" s="702">
        <v>0</v>
      </c>
    </row>
    <row r="1056" spans="1:21" ht="14.4" customHeight="1" x14ac:dyDescent="0.3">
      <c r="A1056" s="695">
        <v>11</v>
      </c>
      <c r="B1056" s="696" t="s">
        <v>555</v>
      </c>
      <c r="C1056" s="696">
        <v>89301112</v>
      </c>
      <c r="D1056" s="697" t="s">
        <v>3032</v>
      </c>
      <c r="E1056" s="698" t="s">
        <v>1901</v>
      </c>
      <c r="F1056" s="696" t="s">
        <v>1876</v>
      </c>
      <c r="G1056" s="696" t="s">
        <v>2885</v>
      </c>
      <c r="H1056" s="696" t="s">
        <v>556</v>
      </c>
      <c r="I1056" s="696" t="s">
        <v>2988</v>
      </c>
      <c r="J1056" s="696" t="s">
        <v>2989</v>
      </c>
      <c r="K1056" s="696" t="s">
        <v>2990</v>
      </c>
      <c r="L1056" s="699">
        <v>64.23</v>
      </c>
      <c r="M1056" s="699">
        <v>64.23</v>
      </c>
      <c r="N1056" s="696">
        <v>1</v>
      </c>
      <c r="O1056" s="700">
        <v>1</v>
      </c>
      <c r="P1056" s="699"/>
      <c r="Q1056" s="701">
        <v>0</v>
      </c>
      <c r="R1056" s="696"/>
      <c r="S1056" s="701">
        <v>0</v>
      </c>
      <c r="T1056" s="700"/>
      <c r="U1056" s="702">
        <v>0</v>
      </c>
    </row>
    <row r="1057" spans="1:21" ht="14.4" customHeight="1" x14ac:dyDescent="0.3">
      <c r="A1057" s="695">
        <v>11</v>
      </c>
      <c r="B1057" s="696" t="s">
        <v>555</v>
      </c>
      <c r="C1057" s="696">
        <v>89301112</v>
      </c>
      <c r="D1057" s="697" t="s">
        <v>3032</v>
      </c>
      <c r="E1057" s="698" t="s">
        <v>1901</v>
      </c>
      <c r="F1057" s="696" t="s">
        <v>1876</v>
      </c>
      <c r="G1057" s="696" t="s">
        <v>2885</v>
      </c>
      <c r="H1057" s="696" t="s">
        <v>556</v>
      </c>
      <c r="I1057" s="696" t="s">
        <v>2991</v>
      </c>
      <c r="J1057" s="696" t="s">
        <v>2989</v>
      </c>
      <c r="K1057" s="696" t="s">
        <v>2992</v>
      </c>
      <c r="L1057" s="699">
        <v>0</v>
      </c>
      <c r="M1057" s="699">
        <v>0</v>
      </c>
      <c r="N1057" s="696">
        <v>14</v>
      </c>
      <c r="O1057" s="700">
        <v>10.5</v>
      </c>
      <c r="P1057" s="699">
        <v>0</v>
      </c>
      <c r="Q1057" s="701"/>
      <c r="R1057" s="696">
        <v>8</v>
      </c>
      <c r="S1057" s="701">
        <v>0.5714285714285714</v>
      </c>
      <c r="T1057" s="700">
        <v>5</v>
      </c>
      <c r="U1057" s="702">
        <v>0.47619047619047616</v>
      </c>
    </row>
    <row r="1058" spans="1:21" ht="14.4" customHeight="1" x14ac:dyDescent="0.3">
      <c r="A1058" s="695">
        <v>11</v>
      </c>
      <c r="B1058" s="696" t="s">
        <v>555</v>
      </c>
      <c r="C1058" s="696">
        <v>89301112</v>
      </c>
      <c r="D1058" s="697" t="s">
        <v>3032</v>
      </c>
      <c r="E1058" s="698" t="s">
        <v>1901</v>
      </c>
      <c r="F1058" s="696" t="s">
        <v>1876</v>
      </c>
      <c r="G1058" s="696" t="s">
        <v>2176</v>
      </c>
      <c r="H1058" s="696" t="s">
        <v>556</v>
      </c>
      <c r="I1058" s="696" t="s">
        <v>2993</v>
      </c>
      <c r="J1058" s="696" t="s">
        <v>2994</v>
      </c>
      <c r="K1058" s="696" t="s">
        <v>1829</v>
      </c>
      <c r="L1058" s="699">
        <v>128.84</v>
      </c>
      <c r="M1058" s="699">
        <v>257.68</v>
      </c>
      <c r="N1058" s="696">
        <v>2</v>
      </c>
      <c r="O1058" s="700">
        <v>1</v>
      </c>
      <c r="P1058" s="699"/>
      <c r="Q1058" s="701">
        <v>0</v>
      </c>
      <c r="R1058" s="696"/>
      <c r="S1058" s="701">
        <v>0</v>
      </c>
      <c r="T1058" s="700"/>
      <c r="U1058" s="702">
        <v>0</v>
      </c>
    </row>
    <row r="1059" spans="1:21" ht="14.4" customHeight="1" x14ac:dyDescent="0.3">
      <c r="A1059" s="695">
        <v>11</v>
      </c>
      <c r="B1059" s="696" t="s">
        <v>555</v>
      </c>
      <c r="C1059" s="696">
        <v>89301112</v>
      </c>
      <c r="D1059" s="697" t="s">
        <v>3032</v>
      </c>
      <c r="E1059" s="698" t="s">
        <v>1901</v>
      </c>
      <c r="F1059" s="696" t="s">
        <v>1876</v>
      </c>
      <c r="G1059" s="696" t="s">
        <v>1920</v>
      </c>
      <c r="H1059" s="696" t="s">
        <v>843</v>
      </c>
      <c r="I1059" s="696" t="s">
        <v>919</v>
      </c>
      <c r="J1059" s="696" t="s">
        <v>852</v>
      </c>
      <c r="K1059" s="696" t="s">
        <v>920</v>
      </c>
      <c r="L1059" s="699">
        <v>625.29</v>
      </c>
      <c r="M1059" s="699">
        <v>3751.74</v>
      </c>
      <c r="N1059" s="696">
        <v>6</v>
      </c>
      <c r="O1059" s="700">
        <v>4</v>
      </c>
      <c r="P1059" s="699">
        <v>1875.87</v>
      </c>
      <c r="Q1059" s="701">
        <v>0.5</v>
      </c>
      <c r="R1059" s="696">
        <v>3</v>
      </c>
      <c r="S1059" s="701">
        <v>0.5</v>
      </c>
      <c r="T1059" s="700">
        <v>2</v>
      </c>
      <c r="U1059" s="702">
        <v>0.5</v>
      </c>
    </row>
    <row r="1060" spans="1:21" ht="14.4" customHeight="1" x14ac:dyDescent="0.3">
      <c r="A1060" s="695">
        <v>11</v>
      </c>
      <c r="B1060" s="696" t="s">
        <v>555</v>
      </c>
      <c r="C1060" s="696">
        <v>89301112</v>
      </c>
      <c r="D1060" s="697" t="s">
        <v>3032</v>
      </c>
      <c r="E1060" s="698" t="s">
        <v>1901</v>
      </c>
      <c r="F1060" s="696" t="s">
        <v>1876</v>
      </c>
      <c r="G1060" s="696" t="s">
        <v>1920</v>
      </c>
      <c r="H1060" s="696" t="s">
        <v>843</v>
      </c>
      <c r="I1060" s="696" t="s">
        <v>851</v>
      </c>
      <c r="J1060" s="696" t="s">
        <v>852</v>
      </c>
      <c r="K1060" s="696" t="s">
        <v>853</v>
      </c>
      <c r="L1060" s="699">
        <v>937.93</v>
      </c>
      <c r="M1060" s="699">
        <v>6565.5099999999993</v>
      </c>
      <c r="N1060" s="696">
        <v>7</v>
      </c>
      <c r="O1060" s="700">
        <v>3.5</v>
      </c>
      <c r="P1060" s="699">
        <v>6565.5099999999993</v>
      </c>
      <c r="Q1060" s="701">
        <v>1</v>
      </c>
      <c r="R1060" s="696">
        <v>7</v>
      </c>
      <c r="S1060" s="701">
        <v>1</v>
      </c>
      <c r="T1060" s="700">
        <v>3.5</v>
      </c>
      <c r="U1060" s="702">
        <v>1</v>
      </c>
    </row>
    <row r="1061" spans="1:21" ht="14.4" customHeight="1" x14ac:dyDescent="0.3">
      <c r="A1061" s="695">
        <v>11</v>
      </c>
      <c r="B1061" s="696" t="s">
        <v>555</v>
      </c>
      <c r="C1061" s="696">
        <v>89301112</v>
      </c>
      <c r="D1061" s="697" t="s">
        <v>3032</v>
      </c>
      <c r="E1061" s="698" t="s">
        <v>1901</v>
      </c>
      <c r="F1061" s="696" t="s">
        <v>1876</v>
      </c>
      <c r="G1061" s="696" t="s">
        <v>1921</v>
      </c>
      <c r="H1061" s="696" t="s">
        <v>843</v>
      </c>
      <c r="I1061" s="696" t="s">
        <v>909</v>
      </c>
      <c r="J1061" s="696" t="s">
        <v>586</v>
      </c>
      <c r="K1061" s="696" t="s">
        <v>1800</v>
      </c>
      <c r="L1061" s="699">
        <v>48.31</v>
      </c>
      <c r="M1061" s="699">
        <v>48.31</v>
      </c>
      <c r="N1061" s="696">
        <v>1</v>
      </c>
      <c r="O1061" s="700">
        <v>1</v>
      </c>
      <c r="P1061" s="699">
        <v>48.31</v>
      </c>
      <c r="Q1061" s="701">
        <v>1</v>
      </c>
      <c r="R1061" s="696">
        <v>1</v>
      </c>
      <c r="S1061" s="701">
        <v>1</v>
      </c>
      <c r="T1061" s="700">
        <v>1</v>
      </c>
      <c r="U1061" s="702">
        <v>1</v>
      </c>
    </row>
    <row r="1062" spans="1:21" ht="14.4" customHeight="1" x14ac:dyDescent="0.3">
      <c r="A1062" s="695">
        <v>11</v>
      </c>
      <c r="B1062" s="696" t="s">
        <v>555</v>
      </c>
      <c r="C1062" s="696">
        <v>89301112</v>
      </c>
      <c r="D1062" s="697" t="s">
        <v>3032</v>
      </c>
      <c r="E1062" s="698" t="s">
        <v>1901</v>
      </c>
      <c r="F1062" s="696" t="s">
        <v>1876</v>
      </c>
      <c r="G1062" s="696" t="s">
        <v>1921</v>
      </c>
      <c r="H1062" s="696" t="s">
        <v>843</v>
      </c>
      <c r="I1062" s="696" t="s">
        <v>845</v>
      </c>
      <c r="J1062" s="696" t="s">
        <v>586</v>
      </c>
      <c r="K1062" s="696" t="s">
        <v>587</v>
      </c>
      <c r="L1062" s="699">
        <v>96.63</v>
      </c>
      <c r="M1062" s="699">
        <v>483.15</v>
      </c>
      <c r="N1062" s="696">
        <v>5</v>
      </c>
      <c r="O1062" s="700">
        <v>3</v>
      </c>
      <c r="P1062" s="699"/>
      <c r="Q1062" s="701">
        <v>0</v>
      </c>
      <c r="R1062" s="696"/>
      <c r="S1062" s="701">
        <v>0</v>
      </c>
      <c r="T1062" s="700"/>
      <c r="U1062" s="702">
        <v>0</v>
      </c>
    </row>
    <row r="1063" spans="1:21" ht="14.4" customHeight="1" x14ac:dyDescent="0.3">
      <c r="A1063" s="695">
        <v>11</v>
      </c>
      <c r="B1063" s="696" t="s">
        <v>555</v>
      </c>
      <c r="C1063" s="696">
        <v>89301112</v>
      </c>
      <c r="D1063" s="697" t="s">
        <v>3032</v>
      </c>
      <c r="E1063" s="698" t="s">
        <v>1901</v>
      </c>
      <c r="F1063" s="696" t="s">
        <v>1876</v>
      </c>
      <c r="G1063" s="696" t="s">
        <v>1921</v>
      </c>
      <c r="H1063" s="696" t="s">
        <v>556</v>
      </c>
      <c r="I1063" s="696" t="s">
        <v>1968</v>
      </c>
      <c r="J1063" s="696" t="s">
        <v>586</v>
      </c>
      <c r="K1063" s="696" t="s">
        <v>1969</v>
      </c>
      <c r="L1063" s="699">
        <v>96.63</v>
      </c>
      <c r="M1063" s="699">
        <v>1546.08</v>
      </c>
      <c r="N1063" s="696">
        <v>16</v>
      </c>
      <c r="O1063" s="700">
        <v>9.5</v>
      </c>
      <c r="P1063" s="699">
        <v>869.67</v>
      </c>
      <c r="Q1063" s="701">
        <v>0.5625</v>
      </c>
      <c r="R1063" s="696">
        <v>9</v>
      </c>
      <c r="S1063" s="701">
        <v>0.5625</v>
      </c>
      <c r="T1063" s="700">
        <v>5.5</v>
      </c>
      <c r="U1063" s="702">
        <v>0.57894736842105265</v>
      </c>
    </row>
    <row r="1064" spans="1:21" ht="14.4" customHeight="1" x14ac:dyDescent="0.3">
      <c r="A1064" s="695">
        <v>11</v>
      </c>
      <c r="B1064" s="696" t="s">
        <v>555</v>
      </c>
      <c r="C1064" s="696">
        <v>89301112</v>
      </c>
      <c r="D1064" s="697" t="s">
        <v>3032</v>
      </c>
      <c r="E1064" s="698" t="s">
        <v>1901</v>
      </c>
      <c r="F1064" s="696" t="s">
        <v>1876</v>
      </c>
      <c r="G1064" s="696" t="s">
        <v>1921</v>
      </c>
      <c r="H1064" s="696" t="s">
        <v>556</v>
      </c>
      <c r="I1064" s="696" t="s">
        <v>1019</v>
      </c>
      <c r="J1064" s="696" t="s">
        <v>586</v>
      </c>
      <c r="K1064" s="696" t="s">
        <v>2181</v>
      </c>
      <c r="L1064" s="699">
        <v>48.31</v>
      </c>
      <c r="M1064" s="699">
        <v>144.93</v>
      </c>
      <c r="N1064" s="696">
        <v>3</v>
      </c>
      <c r="O1064" s="700">
        <v>3</v>
      </c>
      <c r="P1064" s="699"/>
      <c r="Q1064" s="701">
        <v>0</v>
      </c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11</v>
      </c>
      <c r="B1065" s="696" t="s">
        <v>555</v>
      </c>
      <c r="C1065" s="696">
        <v>89301112</v>
      </c>
      <c r="D1065" s="697" t="s">
        <v>3032</v>
      </c>
      <c r="E1065" s="698" t="s">
        <v>1901</v>
      </c>
      <c r="F1065" s="696" t="s">
        <v>1876</v>
      </c>
      <c r="G1065" s="696" t="s">
        <v>1930</v>
      </c>
      <c r="H1065" s="696" t="s">
        <v>556</v>
      </c>
      <c r="I1065" s="696" t="s">
        <v>660</v>
      </c>
      <c r="J1065" s="696" t="s">
        <v>1931</v>
      </c>
      <c r="K1065" s="696" t="s">
        <v>1932</v>
      </c>
      <c r="L1065" s="699">
        <v>0</v>
      </c>
      <c r="M1065" s="699">
        <v>0</v>
      </c>
      <c r="N1065" s="696">
        <v>4</v>
      </c>
      <c r="O1065" s="700">
        <v>1.5</v>
      </c>
      <c r="P1065" s="699">
        <v>0</v>
      </c>
      <c r="Q1065" s="701"/>
      <c r="R1065" s="696">
        <v>4</v>
      </c>
      <c r="S1065" s="701">
        <v>1</v>
      </c>
      <c r="T1065" s="700">
        <v>1.5</v>
      </c>
      <c r="U1065" s="702">
        <v>1</v>
      </c>
    </row>
    <row r="1066" spans="1:21" ht="14.4" customHeight="1" x14ac:dyDescent="0.3">
      <c r="A1066" s="695">
        <v>11</v>
      </c>
      <c r="B1066" s="696" t="s">
        <v>555</v>
      </c>
      <c r="C1066" s="696">
        <v>89301112</v>
      </c>
      <c r="D1066" s="697" t="s">
        <v>3032</v>
      </c>
      <c r="E1066" s="698" t="s">
        <v>1901</v>
      </c>
      <c r="F1066" s="696" t="s">
        <v>1876</v>
      </c>
      <c r="G1066" s="696" t="s">
        <v>2452</v>
      </c>
      <c r="H1066" s="696" t="s">
        <v>556</v>
      </c>
      <c r="I1066" s="696" t="s">
        <v>809</v>
      </c>
      <c r="J1066" s="696" t="s">
        <v>810</v>
      </c>
      <c r="K1066" s="696" t="s">
        <v>811</v>
      </c>
      <c r="L1066" s="699">
        <v>64.13</v>
      </c>
      <c r="M1066" s="699">
        <v>64.13</v>
      </c>
      <c r="N1066" s="696">
        <v>1</v>
      </c>
      <c r="O1066" s="700">
        <v>0.5</v>
      </c>
      <c r="P1066" s="699">
        <v>64.13</v>
      </c>
      <c r="Q1066" s="701">
        <v>1</v>
      </c>
      <c r="R1066" s="696">
        <v>1</v>
      </c>
      <c r="S1066" s="701">
        <v>1</v>
      </c>
      <c r="T1066" s="700">
        <v>0.5</v>
      </c>
      <c r="U1066" s="702">
        <v>1</v>
      </c>
    </row>
    <row r="1067" spans="1:21" ht="14.4" customHeight="1" x14ac:dyDescent="0.3">
      <c r="A1067" s="695">
        <v>11</v>
      </c>
      <c r="B1067" s="696" t="s">
        <v>555</v>
      </c>
      <c r="C1067" s="696">
        <v>89301112</v>
      </c>
      <c r="D1067" s="697" t="s">
        <v>3032</v>
      </c>
      <c r="E1067" s="698" t="s">
        <v>1901</v>
      </c>
      <c r="F1067" s="696" t="s">
        <v>1876</v>
      </c>
      <c r="G1067" s="696" t="s">
        <v>2452</v>
      </c>
      <c r="H1067" s="696" t="s">
        <v>556</v>
      </c>
      <c r="I1067" s="696" t="s">
        <v>2454</v>
      </c>
      <c r="J1067" s="696" t="s">
        <v>2455</v>
      </c>
      <c r="K1067" s="696" t="s">
        <v>2456</v>
      </c>
      <c r="L1067" s="699">
        <v>85.49</v>
      </c>
      <c r="M1067" s="699">
        <v>85.49</v>
      </c>
      <c r="N1067" s="696">
        <v>1</v>
      </c>
      <c r="O1067" s="700">
        <v>1</v>
      </c>
      <c r="P1067" s="699">
        <v>85.49</v>
      </c>
      <c r="Q1067" s="701">
        <v>1</v>
      </c>
      <c r="R1067" s="696">
        <v>1</v>
      </c>
      <c r="S1067" s="701">
        <v>1</v>
      </c>
      <c r="T1067" s="700">
        <v>1</v>
      </c>
      <c r="U1067" s="702">
        <v>1</v>
      </c>
    </row>
    <row r="1068" spans="1:21" ht="14.4" customHeight="1" x14ac:dyDescent="0.3">
      <c r="A1068" s="695">
        <v>11</v>
      </c>
      <c r="B1068" s="696" t="s">
        <v>555</v>
      </c>
      <c r="C1068" s="696">
        <v>89301112</v>
      </c>
      <c r="D1068" s="697" t="s">
        <v>3032</v>
      </c>
      <c r="E1068" s="698" t="s">
        <v>1901</v>
      </c>
      <c r="F1068" s="696" t="s">
        <v>1876</v>
      </c>
      <c r="G1068" s="696" t="s">
        <v>1960</v>
      </c>
      <c r="H1068" s="696" t="s">
        <v>843</v>
      </c>
      <c r="I1068" s="696" t="s">
        <v>2090</v>
      </c>
      <c r="J1068" s="696" t="s">
        <v>1983</v>
      </c>
      <c r="K1068" s="696" t="s">
        <v>2091</v>
      </c>
      <c r="L1068" s="699">
        <v>314.33999999999997</v>
      </c>
      <c r="M1068" s="699">
        <v>314.33999999999997</v>
      </c>
      <c r="N1068" s="696">
        <v>1</v>
      </c>
      <c r="O1068" s="700">
        <v>1</v>
      </c>
      <c r="P1068" s="699">
        <v>314.33999999999997</v>
      </c>
      <c r="Q1068" s="701">
        <v>1</v>
      </c>
      <c r="R1068" s="696">
        <v>1</v>
      </c>
      <c r="S1068" s="701">
        <v>1</v>
      </c>
      <c r="T1068" s="700">
        <v>1</v>
      </c>
      <c r="U1068" s="702">
        <v>1</v>
      </c>
    </row>
    <row r="1069" spans="1:21" ht="14.4" customHeight="1" x14ac:dyDescent="0.3">
      <c r="A1069" s="695">
        <v>11</v>
      </c>
      <c r="B1069" s="696" t="s">
        <v>555</v>
      </c>
      <c r="C1069" s="696">
        <v>89301112</v>
      </c>
      <c r="D1069" s="697" t="s">
        <v>3032</v>
      </c>
      <c r="E1069" s="698" t="s">
        <v>1901</v>
      </c>
      <c r="F1069" s="696" t="s">
        <v>1877</v>
      </c>
      <c r="G1069" s="696" t="s">
        <v>2092</v>
      </c>
      <c r="H1069" s="696" t="s">
        <v>556</v>
      </c>
      <c r="I1069" s="696" t="s">
        <v>2093</v>
      </c>
      <c r="J1069" s="696" t="s">
        <v>2094</v>
      </c>
      <c r="K1069" s="696" t="s">
        <v>2095</v>
      </c>
      <c r="L1069" s="699">
        <v>0</v>
      </c>
      <c r="M1069" s="699">
        <v>0</v>
      </c>
      <c r="N1069" s="696">
        <v>36</v>
      </c>
      <c r="O1069" s="700">
        <v>35</v>
      </c>
      <c r="P1069" s="699">
        <v>0</v>
      </c>
      <c r="Q1069" s="701"/>
      <c r="R1069" s="696">
        <v>1</v>
      </c>
      <c r="S1069" s="701">
        <v>2.7777777777777776E-2</v>
      </c>
      <c r="T1069" s="700">
        <v>1</v>
      </c>
      <c r="U1069" s="702">
        <v>2.8571428571428571E-2</v>
      </c>
    </row>
    <row r="1070" spans="1:21" ht="14.4" customHeight="1" x14ac:dyDescent="0.3">
      <c r="A1070" s="695">
        <v>11</v>
      </c>
      <c r="B1070" s="696" t="s">
        <v>555</v>
      </c>
      <c r="C1070" s="696">
        <v>89301112</v>
      </c>
      <c r="D1070" s="697" t="s">
        <v>3032</v>
      </c>
      <c r="E1070" s="698" t="s">
        <v>1901</v>
      </c>
      <c r="F1070" s="696" t="s">
        <v>1877</v>
      </c>
      <c r="G1070" s="696" t="s">
        <v>2096</v>
      </c>
      <c r="H1070" s="696" t="s">
        <v>556</v>
      </c>
      <c r="I1070" s="696" t="s">
        <v>2097</v>
      </c>
      <c r="J1070" s="696" t="s">
        <v>2098</v>
      </c>
      <c r="K1070" s="696" t="s">
        <v>2099</v>
      </c>
      <c r="L1070" s="699">
        <v>186.96</v>
      </c>
      <c r="M1070" s="699">
        <v>186.96</v>
      </c>
      <c r="N1070" s="696">
        <v>1</v>
      </c>
      <c r="O1070" s="700">
        <v>1</v>
      </c>
      <c r="P1070" s="699">
        <v>186.96</v>
      </c>
      <c r="Q1070" s="701">
        <v>1</v>
      </c>
      <c r="R1070" s="696">
        <v>1</v>
      </c>
      <c r="S1070" s="701">
        <v>1</v>
      </c>
      <c r="T1070" s="700">
        <v>1</v>
      </c>
      <c r="U1070" s="702">
        <v>1</v>
      </c>
    </row>
    <row r="1071" spans="1:21" ht="14.4" customHeight="1" x14ac:dyDescent="0.3">
      <c r="A1071" s="695">
        <v>11</v>
      </c>
      <c r="B1071" s="696" t="s">
        <v>555</v>
      </c>
      <c r="C1071" s="696">
        <v>89301112</v>
      </c>
      <c r="D1071" s="697" t="s">
        <v>3032</v>
      </c>
      <c r="E1071" s="698" t="s">
        <v>1901</v>
      </c>
      <c r="F1071" s="696" t="s">
        <v>1877</v>
      </c>
      <c r="G1071" s="696" t="s">
        <v>2096</v>
      </c>
      <c r="H1071" s="696" t="s">
        <v>556</v>
      </c>
      <c r="I1071" s="696" t="s">
        <v>2100</v>
      </c>
      <c r="J1071" s="696" t="s">
        <v>2101</v>
      </c>
      <c r="K1071" s="696" t="s">
        <v>2102</v>
      </c>
      <c r="L1071" s="699">
        <v>35.75</v>
      </c>
      <c r="M1071" s="699">
        <v>107.25</v>
      </c>
      <c r="N1071" s="696">
        <v>3</v>
      </c>
      <c r="O1071" s="700">
        <v>3</v>
      </c>
      <c r="P1071" s="699">
        <v>107.25</v>
      </c>
      <c r="Q1071" s="701">
        <v>1</v>
      </c>
      <c r="R1071" s="696">
        <v>3</v>
      </c>
      <c r="S1071" s="701">
        <v>1</v>
      </c>
      <c r="T1071" s="700">
        <v>3</v>
      </c>
      <c r="U1071" s="702">
        <v>1</v>
      </c>
    </row>
    <row r="1072" spans="1:21" ht="14.4" customHeight="1" x14ac:dyDescent="0.3">
      <c r="A1072" s="695">
        <v>11</v>
      </c>
      <c r="B1072" s="696" t="s">
        <v>555</v>
      </c>
      <c r="C1072" s="696">
        <v>89301112</v>
      </c>
      <c r="D1072" s="697" t="s">
        <v>3032</v>
      </c>
      <c r="E1072" s="698" t="s">
        <v>1901</v>
      </c>
      <c r="F1072" s="696" t="s">
        <v>1877</v>
      </c>
      <c r="G1072" s="696" t="s">
        <v>1933</v>
      </c>
      <c r="H1072" s="696" t="s">
        <v>556</v>
      </c>
      <c r="I1072" s="696" t="s">
        <v>1934</v>
      </c>
      <c r="J1072" s="696" t="s">
        <v>1935</v>
      </c>
      <c r="K1072" s="696" t="s">
        <v>1936</v>
      </c>
      <c r="L1072" s="699">
        <v>200</v>
      </c>
      <c r="M1072" s="699">
        <v>1600</v>
      </c>
      <c r="N1072" s="696">
        <v>8</v>
      </c>
      <c r="O1072" s="700">
        <v>4</v>
      </c>
      <c r="P1072" s="699">
        <v>1600</v>
      </c>
      <c r="Q1072" s="701">
        <v>1</v>
      </c>
      <c r="R1072" s="696">
        <v>8</v>
      </c>
      <c r="S1072" s="701">
        <v>1</v>
      </c>
      <c r="T1072" s="700">
        <v>4</v>
      </c>
      <c r="U1072" s="702">
        <v>1</v>
      </c>
    </row>
    <row r="1073" spans="1:21" ht="14.4" customHeight="1" x14ac:dyDescent="0.3">
      <c r="A1073" s="695">
        <v>11</v>
      </c>
      <c r="B1073" s="696" t="s">
        <v>555</v>
      </c>
      <c r="C1073" s="696">
        <v>89301112</v>
      </c>
      <c r="D1073" s="697" t="s">
        <v>3032</v>
      </c>
      <c r="E1073" s="698" t="s">
        <v>1901</v>
      </c>
      <c r="F1073" s="696" t="s">
        <v>1877</v>
      </c>
      <c r="G1073" s="696" t="s">
        <v>1933</v>
      </c>
      <c r="H1073" s="696" t="s">
        <v>556</v>
      </c>
      <c r="I1073" s="696" t="s">
        <v>1937</v>
      </c>
      <c r="J1073" s="696" t="s">
        <v>1938</v>
      </c>
      <c r="K1073" s="696" t="s">
        <v>1939</v>
      </c>
      <c r="L1073" s="699">
        <v>278.75</v>
      </c>
      <c r="M1073" s="699">
        <v>14495</v>
      </c>
      <c r="N1073" s="696">
        <v>52</v>
      </c>
      <c r="O1073" s="700">
        <v>26</v>
      </c>
      <c r="P1073" s="699">
        <v>12822.5</v>
      </c>
      <c r="Q1073" s="701">
        <v>0.88461538461538458</v>
      </c>
      <c r="R1073" s="696">
        <v>46</v>
      </c>
      <c r="S1073" s="701">
        <v>0.88461538461538458</v>
      </c>
      <c r="T1073" s="700">
        <v>23</v>
      </c>
      <c r="U1073" s="702">
        <v>0.88461538461538458</v>
      </c>
    </row>
    <row r="1074" spans="1:21" ht="14.4" customHeight="1" x14ac:dyDescent="0.3">
      <c r="A1074" s="695">
        <v>11</v>
      </c>
      <c r="B1074" s="696" t="s">
        <v>555</v>
      </c>
      <c r="C1074" s="696">
        <v>89301112</v>
      </c>
      <c r="D1074" s="697" t="s">
        <v>3032</v>
      </c>
      <c r="E1074" s="698" t="s">
        <v>1901</v>
      </c>
      <c r="F1074" s="696" t="s">
        <v>1877</v>
      </c>
      <c r="G1074" s="696" t="s">
        <v>2103</v>
      </c>
      <c r="H1074" s="696" t="s">
        <v>556</v>
      </c>
      <c r="I1074" s="696" t="s">
        <v>2107</v>
      </c>
      <c r="J1074" s="696" t="s">
        <v>2108</v>
      </c>
      <c r="K1074" s="696" t="s">
        <v>2109</v>
      </c>
      <c r="L1074" s="699">
        <v>553.15</v>
      </c>
      <c r="M1074" s="699">
        <v>12169.3</v>
      </c>
      <c r="N1074" s="696">
        <v>22</v>
      </c>
      <c r="O1074" s="700">
        <v>8</v>
      </c>
      <c r="P1074" s="699">
        <v>6637.7999999999993</v>
      </c>
      <c r="Q1074" s="701">
        <v>0.54545454545454541</v>
      </c>
      <c r="R1074" s="696">
        <v>12</v>
      </c>
      <c r="S1074" s="701">
        <v>0.54545454545454541</v>
      </c>
      <c r="T1074" s="700">
        <v>4</v>
      </c>
      <c r="U1074" s="702">
        <v>0.5</v>
      </c>
    </row>
    <row r="1075" spans="1:21" ht="14.4" customHeight="1" x14ac:dyDescent="0.3">
      <c r="A1075" s="695">
        <v>11</v>
      </c>
      <c r="B1075" s="696" t="s">
        <v>555</v>
      </c>
      <c r="C1075" s="696">
        <v>89301112</v>
      </c>
      <c r="D1075" s="697" t="s">
        <v>3032</v>
      </c>
      <c r="E1075" s="698" t="s">
        <v>1901</v>
      </c>
      <c r="F1075" s="696" t="s">
        <v>1877</v>
      </c>
      <c r="G1075" s="696" t="s">
        <v>1940</v>
      </c>
      <c r="H1075" s="696" t="s">
        <v>556</v>
      </c>
      <c r="I1075" s="696" t="s">
        <v>2995</v>
      </c>
      <c r="J1075" s="696" t="s">
        <v>2996</v>
      </c>
      <c r="K1075" s="696" t="s">
        <v>2997</v>
      </c>
      <c r="L1075" s="699">
        <v>3000</v>
      </c>
      <c r="M1075" s="699">
        <v>3000</v>
      </c>
      <c r="N1075" s="696">
        <v>1</v>
      </c>
      <c r="O1075" s="700">
        <v>1</v>
      </c>
      <c r="P1075" s="699">
        <v>3000</v>
      </c>
      <c r="Q1075" s="701">
        <v>1</v>
      </c>
      <c r="R1075" s="696">
        <v>1</v>
      </c>
      <c r="S1075" s="701">
        <v>1</v>
      </c>
      <c r="T1075" s="700">
        <v>1</v>
      </c>
      <c r="U1075" s="702">
        <v>1</v>
      </c>
    </row>
    <row r="1076" spans="1:21" ht="14.4" customHeight="1" x14ac:dyDescent="0.3">
      <c r="A1076" s="695">
        <v>11</v>
      </c>
      <c r="B1076" s="696" t="s">
        <v>555</v>
      </c>
      <c r="C1076" s="696">
        <v>89301112</v>
      </c>
      <c r="D1076" s="697" t="s">
        <v>3032</v>
      </c>
      <c r="E1076" s="698" t="s">
        <v>1901</v>
      </c>
      <c r="F1076" s="696" t="s">
        <v>1877</v>
      </c>
      <c r="G1076" s="696" t="s">
        <v>1940</v>
      </c>
      <c r="H1076" s="696" t="s">
        <v>556</v>
      </c>
      <c r="I1076" s="696" t="s">
        <v>1944</v>
      </c>
      <c r="J1076" s="696" t="s">
        <v>1945</v>
      </c>
      <c r="K1076" s="696" t="s">
        <v>1946</v>
      </c>
      <c r="L1076" s="699">
        <v>1000</v>
      </c>
      <c r="M1076" s="699">
        <v>1000</v>
      </c>
      <c r="N1076" s="696">
        <v>1</v>
      </c>
      <c r="O1076" s="700">
        <v>1</v>
      </c>
      <c r="P1076" s="699">
        <v>1000</v>
      </c>
      <c r="Q1076" s="701">
        <v>1</v>
      </c>
      <c r="R1076" s="696">
        <v>1</v>
      </c>
      <c r="S1076" s="701">
        <v>1</v>
      </c>
      <c r="T1076" s="700">
        <v>1</v>
      </c>
      <c r="U1076" s="702">
        <v>1</v>
      </c>
    </row>
    <row r="1077" spans="1:21" ht="14.4" customHeight="1" x14ac:dyDescent="0.3">
      <c r="A1077" s="695">
        <v>11</v>
      </c>
      <c r="B1077" s="696" t="s">
        <v>555</v>
      </c>
      <c r="C1077" s="696">
        <v>89301112</v>
      </c>
      <c r="D1077" s="697" t="s">
        <v>3032</v>
      </c>
      <c r="E1077" s="698" t="s">
        <v>1901</v>
      </c>
      <c r="F1077" s="696" t="s">
        <v>1877</v>
      </c>
      <c r="G1077" s="696" t="s">
        <v>1940</v>
      </c>
      <c r="H1077" s="696" t="s">
        <v>556</v>
      </c>
      <c r="I1077" s="696" t="s">
        <v>2477</v>
      </c>
      <c r="J1077" s="696" t="s">
        <v>2215</v>
      </c>
      <c r="K1077" s="696" t="s">
        <v>2478</v>
      </c>
      <c r="L1077" s="699">
        <v>2200</v>
      </c>
      <c r="M1077" s="699">
        <v>2200</v>
      </c>
      <c r="N1077" s="696">
        <v>1</v>
      </c>
      <c r="O1077" s="700">
        <v>1</v>
      </c>
      <c r="P1077" s="699"/>
      <c r="Q1077" s="701">
        <v>0</v>
      </c>
      <c r="R1077" s="696"/>
      <c r="S1077" s="701">
        <v>0</v>
      </c>
      <c r="T1077" s="700"/>
      <c r="U1077" s="702">
        <v>0</v>
      </c>
    </row>
    <row r="1078" spans="1:21" ht="14.4" customHeight="1" x14ac:dyDescent="0.3">
      <c r="A1078" s="695">
        <v>11</v>
      </c>
      <c r="B1078" s="696" t="s">
        <v>555</v>
      </c>
      <c r="C1078" s="696">
        <v>89301112</v>
      </c>
      <c r="D1078" s="697" t="s">
        <v>3032</v>
      </c>
      <c r="E1078" s="698" t="s">
        <v>1901</v>
      </c>
      <c r="F1078" s="696" t="s">
        <v>1877</v>
      </c>
      <c r="G1078" s="696" t="s">
        <v>1940</v>
      </c>
      <c r="H1078" s="696" t="s">
        <v>556</v>
      </c>
      <c r="I1078" s="696" t="s">
        <v>1953</v>
      </c>
      <c r="J1078" s="696" t="s">
        <v>1954</v>
      </c>
      <c r="K1078" s="696" t="s">
        <v>1955</v>
      </c>
      <c r="L1078" s="699">
        <v>971.25</v>
      </c>
      <c r="M1078" s="699">
        <v>971.25</v>
      </c>
      <c r="N1078" s="696">
        <v>1</v>
      </c>
      <c r="O1078" s="700">
        <v>1</v>
      </c>
      <c r="P1078" s="699">
        <v>971.25</v>
      </c>
      <c r="Q1078" s="701">
        <v>1</v>
      </c>
      <c r="R1078" s="696">
        <v>1</v>
      </c>
      <c r="S1078" s="701">
        <v>1</v>
      </c>
      <c r="T1078" s="700">
        <v>1</v>
      </c>
      <c r="U1078" s="702">
        <v>1</v>
      </c>
    </row>
    <row r="1079" spans="1:21" ht="14.4" customHeight="1" x14ac:dyDescent="0.3">
      <c r="A1079" s="695">
        <v>11</v>
      </c>
      <c r="B1079" s="696" t="s">
        <v>555</v>
      </c>
      <c r="C1079" s="696">
        <v>89301112</v>
      </c>
      <c r="D1079" s="697" t="s">
        <v>3032</v>
      </c>
      <c r="E1079" s="698" t="s">
        <v>1901</v>
      </c>
      <c r="F1079" s="696" t="s">
        <v>1877</v>
      </c>
      <c r="G1079" s="696" t="s">
        <v>1940</v>
      </c>
      <c r="H1079" s="696" t="s">
        <v>556</v>
      </c>
      <c r="I1079" s="696" t="s">
        <v>2776</v>
      </c>
      <c r="J1079" s="696" t="s">
        <v>2777</v>
      </c>
      <c r="K1079" s="696" t="s">
        <v>2778</v>
      </c>
      <c r="L1079" s="699">
        <v>1600</v>
      </c>
      <c r="M1079" s="699">
        <v>1600</v>
      </c>
      <c r="N1079" s="696">
        <v>1</v>
      </c>
      <c r="O1079" s="700">
        <v>1</v>
      </c>
      <c r="P1079" s="699"/>
      <c r="Q1079" s="701">
        <v>0</v>
      </c>
      <c r="R1079" s="696"/>
      <c r="S1079" s="701">
        <v>0</v>
      </c>
      <c r="T1079" s="700"/>
      <c r="U1079" s="702">
        <v>0</v>
      </c>
    </row>
    <row r="1080" spans="1:21" ht="14.4" customHeight="1" x14ac:dyDescent="0.3">
      <c r="A1080" s="695">
        <v>11</v>
      </c>
      <c r="B1080" s="696" t="s">
        <v>555</v>
      </c>
      <c r="C1080" s="696">
        <v>89301112</v>
      </c>
      <c r="D1080" s="697" t="s">
        <v>3032</v>
      </c>
      <c r="E1080" s="698" t="s">
        <v>1901</v>
      </c>
      <c r="F1080" s="696" t="s">
        <v>1877</v>
      </c>
      <c r="G1080" s="696" t="s">
        <v>1940</v>
      </c>
      <c r="H1080" s="696" t="s">
        <v>556</v>
      </c>
      <c r="I1080" s="696" t="s">
        <v>2998</v>
      </c>
      <c r="J1080" s="696" t="s">
        <v>2999</v>
      </c>
      <c r="K1080" s="696"/>
      <c r="L1080" s="699">
        <v>400</v>
      </c>
      <c r="M1080" s="699">
        <v>400</v>
      </c>
      <c r="N1080" s="696">
        <v>1</v>
      </c>
      <c r="O1080" s="700">
        <v>1</v>
      </c>
      <c r="P1080" s="699"/>
      <c r="Q1080" s="701">
        <v>0</v>
      </c>
      <c r="R1080" s="696"/>
      <c r="S1080" s="701">
        <v>0</v>
      </c>
      <c r="T1080" s="700"/>
      <c r="U1080" s="702">
        <v>0</v>
      </c>
    </row>
    <row r="1081" spans="1:21" ht="14.4" customHeight="1" x14ac:dyDescent="0.3">
      <c r="A1081" s="695">
        <v>11</v>
      </c>
      <c r="B1081" s="696" t="s">
        <v>555</v>
      </c>
      <c r="C1081" s="696">
        <v>89301112</v>
      </c>
      <c r="D1081" s="697" t="s">
        <v>3032</v>
      </c>
      <c r="E1081" s="698" t="s">
        <v>1901</v>
      </c>
      <c r="F1081" s="696" t="s">
        <v>1877</v>
      </c>
      <c r="G1081" s="696" t="s">
        <v>1940</v>
      </c>
      <c r="H1081" s="696" t="s">
        <v>556</v>
      </c>
      <c r="I1081" s="696" t="s">
        <v>2122</v>
      </c>
      <c r="J1081" s="696" t="s">
        <v>2123</v>
      </c>
      <c r="K1081" s="696"/>
      <c r="L1081" s="699">
        <v>600</v>
      </c>
      <c r="M1081" s="699">
        <v>600</v>
      </c>
      <c r="N1081" s="696">
        <v>1</v>
      </c>
      <c r="O1081" s="700">
        <v>1</v>
      </c>
      <c r="P1081" s="699">
        <v>600</v>
      </c>
      <c r="Q1081" s="701">
        <v>1</v>
      </c>
      <c r="R1081" s="696">
        <v>1</v>
      </c>
      <c r="S1081" s="701">
        <v>1</v>
      </c>
      <c r="T1081" s="700">
        <v>1</v>
      </c>
      <c r="U1081" s="702">
        <v>1</v>
      </c>
    </row>
    <row r="1082" spans="1:21" ht="14.4" customHeight="1" x14ac:dyDescent="0.3">
      <c r="A1082" s="695">
        <v>11</v>
      </c>
      <c r="B1082" s="696" t="s">
        <v>555</v>
      </c>
      <c r="C1082" s="696">
        <v>89301112</v>
      </c>
      <c r="D1082" s="697" t="s">
        <v>3032</v>
      </c>
      <c r="E1082" s="698" t="s">
        <v>1901</v>
      </c>
      <c r="F1082" s="696" t="s">
        <v>1877</v>
      </c>
      <c r="G1082" s="696" t="s">
        <v>1940</v>
      </c>
      <c r="H1082" s="696" t="s">
        <v>556</v>
      </c>
      <c r="I1082" s="696" t="s">
        <v>2219</v>
      </c>
      <c r="J1082" s="696" t="s">
        <v>2220</v>
      </c>
      <c r="K1082" s="696" t="s">
        <v>2221</v>
      </c>
      <c r="L1082" s="699">
        <v>700</v>
      </c>
      <c r="M1082" s="699">
        <v>700</v>
      </c>
      <c r="N1082" s="696">
        <v>1</v>
      </c>
      <c r="O1082" s="700">
        <v>1</v>
      </c>
      <c r="P1082" s="699">
        <v>700</v>
      </c>
      <c r="Q1082" s="701">
        <v>1</v>
      </c>
      <c r="R1082" s="696">
        <v>1</v>
      </c>
      <c r="S1082" s="701">
        <v>1</v>
      </c>
      <c r="T1082" s="700">
        <v>1</v>
      </c>
      <c r="U1082" s="702">
        <v>1</v>
      </c>
    </row>
    <row r="1083" spans="1:21" ht="14.4" customHeight="1" x14ac:dyDescent="0.3">
      <c r="A1083" s="695">
        <v>11</v>
      </c>
      <c r="B1083" s="696" t="s">
        <v>555</v>
      </c>
      <c r="C1083" s="696">
        <v>89301112</v>
      </c>
      <c r="D1083" s="697" t="s">
        <v>3032</v>
      </c>
      <c r="E1083" s="698" t="s">
        <v>1901</v>
      </c>
      <c r="F1083" s="696" t="s">
        <v>1877</v>
      </c>
      <c r="G1083" s="696" t="s">
        <v>1940</v>
      </c>
      <c r="H1083" s="696" t="s">
        <v>556</v>
      </c>
      <c r="I1083" s="696" t="s">
        <v>2320</v>
      </c>
      <c r="J1083" s="696" t="s">
        <v>2321</v>
      </c>
      <c r="K1083" s="696"/>
      <c r="L1083" s="699">
        <v>705.67</v>
      </c>
      <c r="M1083" s="699">
        <v>705.67</v>
      </c>
      <c r="N1083" s="696">
        <v>1</v>
      </c>
      <c r="O1083" s="700">
        <v>1</v>
      </c>
      <c r="P1083" s="699">
        <v>705.67</v>
      </c>
      <c r="Q1083" s="701">
        <v>1</v>
      </c>
      <c r="R1083" s="696">
        <v>1</v>
      </c>
      <c r="S1083" s="701">
        <v>1</v>
      </c>
      <c r="T1083" s="700">
        <v>1</v>
      </c>
      <c r="U1083" s="702">
        <v>1</v>
      </c>
    </row>
    <row r="1084" spans="1:21" ht="14.4" customHeight="1" x14ac:dyDescent="0.3">
      <c r="A1084" s="695">
        <v>11</v>
      </c>
      <c r="B1084" s="696" t="s">
        <v>555</v>
      </c>
      <c r="C1084" s="696">
        <v>89301112</v>
      </c>
      <c r="D1084" s="697" t="s">
        <v>3032</v>
      </c>
      <c r="E1084" s="698" t="s">
        <v>1901</v>
      </c>
      <c r="F1084" s="696" t="s">
        <v>1877</v>
      </c>
      <c r="G1084" s="696" t="s">
        <v>2057</v>
      </c>
      <c r="H1084" s="696" t="s">
        <v>556</v>
      </c>
      <c r="I1084" s="696" t="s">
        <v>3000</v>
      </c>
      <c r="J1084" s="696" t="s">
        <v>3001</v>
      </c>
      <c r="K1084" s="696"/>
      <c r="L1084" s="699">
        <v>0</v>
      </c>
      <c r="M1084" s="699">
        <v>0</v>
      </c>
      <c r="N1084" s="696">
        <v>1</v>
      </c>
      <c r="O1084" s="700">
        <v>1</v>
      </c>
      <c r="P1084" s="699"/>
      <c r="Q1084" s="701"/>
      <c r="R1084" s="696"/>
      <c r="S1084" s="701">
        <v>0</v>
      </c>
      <c r="T1084" s="700"/>
      <c r="U1084" s="702">
        <v>0</v>
      </c>
    </row>
    <row r="1085" spans="1:21" ht="14.4" customHeight="1" x14ac:dyDescent="0.3">
      <c r="A1085" s="695">
        <v>11</v>
      </c>
      <c r="B1085" s="696" t="s">
        <v>555</v>
      </c>
      <c r="C1085" s="696">
        <v>89301112</v>
      </c>
      <c r="D1085" s="697" t="s">
        <v>3032</v>
      </c>
      <c r="E1085" s="698" t="s">
        <v>1902</v>
      </c>
      <c r="F1085" s="696" t="s">
        <v>1876</v>
      </c>
      <c r="G1085" s="696" t="s">
        <v>1906</v>
      </c>
      <c r="H1085" s="696" t="s">
        <v>843</v>
      </c>
      <c r="I1085" s="696" t="s">
        <v>951</v>
      </c>
      <c r="J1085" s="696" t="s">
        <v>1785</v>
      </c>
      <c r="K1085" s="696" t="s">
        <v>1786</v>
      </c>
      <c r="L1085" s="699">
        <v>333.31</v>
      </c>
      <c r="M1085" s="699">
        <v>999.93000000000006</v>
      </c>
      <c r="N1085" s="696">
        <v>3</v>
      </c>
      <c r="O1085" s="700">
        <v>2</v>
      </c>
      <c r="P1085" s="699">
        <v>333.31</v>
      </c>
      <c r="Q1085" s="701">
        <v>0.33333333333333331</v>
      </c>
      <c r="R1085" s="696">
        <v>1</v>
      </c>
      <c r="S1085" s="701">
        <v>0.33333333333333331</v>
      </c>
      <c r="T1085" s="700">
        <v>1</v>
      </c>
      <c r="U1085" s="702">
        <v>0.5</v>
      </c>
    </row>
    <row r="1086" spans="1:21" ht="14.4" customHeight="1" x14ac:dyDescent="0.3">
      <c r="A1086" s="695">
        <v>11</v>
      </c>
      <c r="B1086" s="696" t="s">
        <v>555</v>
      </c>
      <c r="C1086" s="696">
        <v>89301112</v>
      </c>
      <c r="D1086" s="697" t="s">
        <v>3032</v>
      </c>
      <c r="E1086" s="698" t="s">
        <v>1902</v>
      </c>
      <c r="F1086" s="696" t="s">
        <v>1876</v>
      </c>
      <c r="G1086" s="696" t="s">
        <v>1906</v>
      </c>
      <c r="H1086" s="696" t="s">
        <v>843</v>
      </c>
      <c r="I1086" s="696" t="s">
        <v>951</v>
      </c>
      <c r="J1086" s="696" t="s">
        <v>1785</v>
      </c>
      <c r="K1086" s="696" t="s">
        <v>1786</v>
      </c>
      <c r="L1086" s="699">
        <v>156.86000000000001</v>
      </c>
      <c r="M1086" s="699">
        <v>156.86000000000001</v>
      </c>
      <c r="N1086" s="696">
        <v>1</v>
      </c>
      <c r="O1086" s="700">
        <v>0.5</v>
      </c>
      <c r="P1086" s="699"/>
      <c r="Q1086" s="701">
        <v>0</v>
      </c>
      <c r="R1086" s="696"/>
      <c r="S1086" s="701">
        <v>0</v>
      </c>
      <c r="T1086" s="700"/>
      <c r="U1086" s="702">
        <v>0</v>
      </c>
    </row>
    <row r="1087" spans="1:21" ht="14.4" customHeight="1" x14ac:dyDescent="0.3">
      <c r="A1087" s="695">
        <v>11</v>
      </c>
      <c r="B1087" s="696" t="s">
        <v>555</v>
      </c>
      <c r="C1087" s="696">
        <v>89301112</v>
      </c>
      <c r="D1087" s="697" t="s">
        <v>3032</v>
      </c>
      <c r="E1087" s="698" t="s">
        <v>1902</v>
      </c>
      <c r="F1087" s="696" t="s">
        <v>1876</v>
      </c>
      <c r="G1087" s="696" t="s">
        <v>3002</v>
      </c>
      <c r="H1087" s="696" t="s">
        <v>556</v>
      </c>
      <c r="I1087" s="696" t="s">
        <v>3003</v>
      </c>
      <c r="J1087" s="696" t="s">
        <v>3004</v>
      </c>
      <c r="K1087" s="696" t="s">
        <v>3005</v>
      </c>
      <c r="L1087" s="699">
        <v>229.57</v>
      </c>
      <c r="M1087" s="699">
        <v>229.57</v>
      </c>
      <c r="N1087" s="696">
        <v>1</v>
      </c>
      <c r="O1087" s="700">
        <v>1</v>
      </c>
      <c r="P1087" s="699">
        <v>229.57</v>
      </c>
      <c r="Q1087" s="701">
        <v>1</v>
      </c>
      <c r="R1087" s="696">
        <v>1</v>
      </c>
      <c r="S1087" s="701">
        <v>1</v>
      </c>
      <c r="T1087" s="700">
        <v>1</v>
      </c>
      <c r="U1087" s="702">
        <v>1</v>
      </c>
    </row>
    <row r="1088" spans="1:21" ht="14.4" customHeight="1" x14ac:dyDescent="0.3">
      <c r="A1088" s="695">
        <v>11</v>
      </c>
      <c r="B1088" s="696" t="s">
        <v>555</v>
      </c>
      <c r="C1088" s="696">
        <v>89301112</v>
      </c>
      <c r="D1088" s="697" t="s">
        <v>3032</v>
      </c>
      <c r="E1088" s="698" t="s">
        <v>1902</v>
      </c>
      <c r="F1088" s="696" t="s">
        <v>1876</v>
      </c>
      <c r="G1088" s="696" t="s">
        <v>2399</v>
      </c>
      <c r="H1088" s="696" t="s">
        <v>556</v>
      </c>
      <c r="I1088" s="696" t="s">
        <v>3006</v>
      </c>
      <c r="J1088" s="696" t="s">
        <v>3007</v>
      </c>
      <c r="K1088" s="696" t="s">
        <v>3008</v>
      </c>
      <c r="L1088" s="699">
        <v>0</v>
      </c>
      <c r="M1088" s="699">
        <v>0</v>
      </c>
      <c r="N1088" s="696">
        <v>1</v>
      </c>
      <c r="O1088" s="700">
        <v>0.5</v>
      </c>
      <c r="P1088" s="699"/>
      <c r="Q1088" s="701"/>
      <c r="R1088" s="696"/>
      <c r="S1088" s="701">
        <v>0</v>
      </c>
      <c r="T1088" s="700"/>
      <c r="U1088" s="702">
        <v>0</v>
      </c>
    </row>
    <row r="1089" spans="1:21" ht="14.4" customHeight="1" x14ac:dyDescent="0.3">
      <c r="A1089" s="695">
        <v>11</v>
      </c>
      <c r="B1089" s="696" t="s">
        <v>555</v>
      </c>
      <c r="C1089" s="696">
        <v>89301112</v>
      </c>
      <c r="D1089" s="697" t="s">
        <v>3032</v>
      </c>
      <c r="E1089" s="698" t="s">
        <v>1902</v>
      </c>
      <c r="F1089" s="696" t="s">
        <v>1876</v>
      </c>
      <c r="G1089" s="696" t="s">
        <v>1974</v>
      </c>
      <c r="H1089" s="696" t="s">
        <v>843</v>
      </c>
      <c r="I1089" s="696" t="s">
        <v>963</v>
      </c>
      <c r="J1089" s="696" t="s">
        <v>964</v>
      </c>
      <c r="K1089" s="696" t="s">
        <v>1792</v>
      </c>
      <c r="L1089" s="699">
        <v>69.86</v>
      </c>
      <c r="M1089" s="699">
        <v>69.86</v>
      </c>
      <c r="N1089" s="696">
        <v>1</v>
      </c>
      <c r="O1089" s="700">
        <v>0.5</v>
      </c>
      <c r="P1089" s="699"/>
      <c r="Q1089" s="701">
        <v>0</v>
      </c>
      <c r="R1089" s="696"/>
      <c r="S1089" s="701">
        <v>0</v>
      </c>
      <c r="T1089" s="700"/>
      <c r="U1089" s="702">
        <v>0</v>
      </c>
    </row>
    <row r="1090" spans="1:21" ht="14.4" customHeight="1" x14ac:dyDescent="0.3">
      <c r="A1090" s="695">
        <v>11</v>
      </c>
      <c r="B1090" s="696" t="s">
        <v>555</v>
      </c>
      <c r="C1090" s="696">
        <v>89301112</v>
      </c>
      <c r="D1090" s="697" t="s">
        <v>3032</v>
      </c>
      <c r="E1090" s="698" t="s">
        <v>1902</v>
      </c>
      <c r="F1090" s="696" t="s">
        <v>1876</v>
      </c>
      <c r="G1090" s="696" t="s">
        <v>2133</v>
      </c>
      <c r="H1090" s="696" t="s">
        <v>556</v>
      </c>
      <c r="I1090" s="696" t="s">
        <v>2134</v>
      </c>
      <c r="J1090" s="696" t="s">
        <v>2135</v>
      </c>
      <c r="K1090" s="696" t="s">
        <v>2136</v>
      </c>
      <c r="L1090" s="699">
        <v>83.48</v>
      </c>
      <c r="M1090" s="699">
        <v>9767.16</v>
      </c>
      <c r="N1090" s="696">
        <v>117</v>
      </c>
      <c r="O1090" s="700">
        <v>50.5</v>
      </c>
      <c r="P1090" s="699">
        <v>3756.6000000000004</v>
      </c>
      <c r="Q1090" s="701">
        <v>0.38461538461538464</v>
      </c>
      <c r="R1090" s="696">
        <v>45</v>
      </c>
      <c r="S1090" s="701">
        <v>0.38461538461538464</v>
      </c>
      <c r="T1090" s="700">
        <v>22</v>
      </c>
      <c r="U1090" s="702">
        <v>0.43564356435643564</v>
      </c>
    </row>
    <row r="1091" spans="1:21" ht="14.4" customHeight="1" x14ac:dyDescent="0.3">
      <c r="A1091" s="695">
        <v>11</v>
      </c>
      <c r="B1091" s="696" t="s">
        <v>555</v>
      </c>
      <c r="C1091" s="696">
        <v>89301112</v>
      </c>
      <c r="D1091" s="697" t="s">
        <v>3032</v>
      </c>
      <c r="E1091" s="698" t="s">
        <v>1902</v>
      </c>
      <c r="F1091" s="696" t="s">
        <v>1876</v>
      </c>
      <c r="G1091" s="696" t="s">
        <v>2023</v>
      </c>
      <c r="H1091" s="696" t="s">
        <v>556</v>
      </c>
      <c r="I1091" s="696" t="s">
        <v>776</v>
      </c>
      <c r="J1091" s="696" t="s">
        <v>777</v>
      </c>
      <c r="K1091" s="696" t="s">
        <v>778</v>
      </c>
      <c r="L1091" s="699">
        <v>84.78</v>
      </c>
      <c r="M1091" s="699">
        <v>1441.2599999999998</v>
      </c>
      <c r="N1091" s="696">
        <v>17</v>
      </c>
      <c r="O1091" s="700">
        <v>12.5</v>
      </c>
      <c r="P1091" s="699">
        <v>593.45999999999992</v>
      </c>
      <c r="Q1091" s="701">
        <v>0.41176470588235298</v>
      </c>
      <c r="R1091" s="696">
        <v>7</v>
      </c>
      <c r="S1091" s="701">
        <v>0.41176470588235292</v>
      </c>
      <c r="T1091" s="700">
        <v>5</v>
      </c>
      <c r="U1091" s="702">
        <v>0.4</v>
      </c>
    </row>
    <row r="1092" spans="1:21" ht="14.4" customHeight="1" x14ac:dyDescent="0.3">
      <c r="A1092" s="695">
        <v>11</v>
      </c>
      <c r="B1092" s="696" t="s">
        <v>555</v>
      </c>
      <c r="C1092" s="696">
        <v>89301112</v>
      </c>
      <c r="D1092" s="697" t="s">
        <v>3032</v>
      </c>
      <c r="E1092" s="698" t="s">
        <v>1902</v>
      </c>
      <c r="F1092" s="696" t="s">
        <v>1876</v>
      </c>
      <c r="G1092" s="696" t="s">
        <v>2023</v>
      </c>
      <c r="H1092" s="696" t="s">
        <v>556</v>
      </c>
      <c r="I1092" s="696" t="s">
        <v>2672</v>
      </c>
      <c r="J1092" s="696" t="s">
        <v>2670</v>
      </c>
      <c r="K1092" s="696" t="s">
        <v>2142</v>
      </c>
      <c r="L1092" s="699">
        <v>0</v>
      </c>
      <c r="M1092" s="699">
        <v>0</v>
      </c>
      <c r="N1092" s="696">
        <v>3</v>
      </c>
      <c r="O1092" s="700">
        <v>1.5</v>
      </c>
      <c r="P1092" s="699">
        <v>0</v>
      </c>
      <c r="Q1092" s="701"/>
      <c r="R1092" s="696">
        <v>3</v>
      </c>
      <c r="S1092" s="701">
        <v>1</v>
      </c>
      <c r="T1092" s="700">
        <v>1.5</v>
      </c>
      <c r="U1092" s="702">
        <v>1</v>
      </c>
    </row>
    <row r="1093" spans="1:21" ht="14.4" customHeight="1" x14ac:dyDescent="0.3">
      <c r="A1093" s="695">
        <v>11</v>
      </c>
      <c r="B1093" s="696" t="s">
        <v>555</v>
      </c>
      <c r="C1093" s="696">
        <v>89301112</v>
      </c>
      <c r="D1093" s="697" t="s">
        <v>3032</v>
      </c>
      <c r="E1093" s="698" t="s">
        <v>1902</v>
      </c>
      <c r="F1093" s="696" t="s">
        <v>1876</v>
      </c>
      <c r="G1093" s="696" t="s">
        <v>2023</v>
      </c>
      <c r="H1093" s="696" t="s">
        <v>556</v>
      </c>
      <c r="I1093" s="696" t="s">
        <v>2143</v>
      </c>
      <c r="J1093" s="696" t="s">
        <v>2144</v>
      </c>
      <c r="K1093" s="696" t="s">
        <v>2145</v>
      </c>
      <c r="L1093" s="699">
        <v>113.04</v>
      </c>
      <c r="M1093" s="699">
        <v>113.04</v>
      </c>
      <c r="N1093" s="696">
        <v>1</v>
      </c>
      <c r="O1093" s="700">
        <v>1</v>
      </c>
      <c r="P1093" s="699"/>
      <c r="Q1093" s="701">
        <v>0</v>
      </c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11</v>
      </c>
      <c r="B1094" s="696" t="s">
        <v>555</v>
      </c>
      <c r="C1094" s="696">
        <v>89301112</v>
      </c>
      <c r="D1094" s="697" t="s">
        <v>3032</v>
      </c>
      <c r="E1094" s="698" t="s">
        <v>1902</v>
      </c>
      <c r="F1094" s="696" t="s">
        <v>1876</v>
      </c>
      <c r="G1094" s="696" t="s">
        <v>2073</v>
      </c>
      <c r="H1094" s="696" t="s">
        <v>556</v>
      </c>
      <c r="I1094" s="696" t="s">
        <v>2074</v>
      </c>
      <c r="J1094" s="696" t="s">
        <v>2075</v>
      </c>
      <c r="K1094" s="696" t="s">
        <v>2076</v>
      </c>
      <c r="L1094" s="699">
        <v>111.31</v>
      </c>
      <c r="M1094" s="699">
        <v>2003.5800000000002</v>
      </c>
      <c r="N1094" s="696">
        <v>18</v>
      </c>
      <c r="O1094" s="700">
        <v>5</v>
      </c>
      <c r="P1094" s="699"/>
      <c r="Q1094" s="701">
        <v>0</v>
      </c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11</v>
      </c>
      <c r="B1095" s="696" t="s">
        <v>555</v>
      </c>
      <c r="C1095" s="696">
        <v>89301112</v>
      </c>
      <c r="D1095" s="697" t="s">
        <v>3032</v>
      </c>
      <c r="E1095" s="698" t="s">
        <v>1902</v>
      </c>
      <c r="F1095" s="696" t="s">
        <v>1876</v>
      </c>
      <c r="G1095" s="696" t="s">
        <v>2077</v>
      </c>
      <c r="H1095" s="696" t="s">
        <v>556</v>
      </c>
      <c r="I1095" s="696" t="s">
        <v>2158</v>
      </c>
      <c r="J1095" s="696" t="s">
        <v>2079</v>
      </c>
      <c r="K1095" s="696" t="s">
        <v>2159</v>
      </c>
      <c r="L1095" s="699">
        <v>166.97</v>
      </c>
      <c r="M1095" s="699">
        <v>1502.73</v>
      </c>
      <c r="N1095" s="696">
        <v>9</v>
      </c>
      <c r="O1095" s="700">
        <v>2.5</v>
      </c>
      <c r="P1095" s="699">
        <v>500.90999999999997</v>
      </c>
      <c r="Q1095" s="701">
        <v>0.33333333333333331</v>
      </c>
      <c r="R1095" s="696">
        <v>3</v>
      </c>
      <c r="S1095" s="701">
        <v>0.33333333333333331</v>
      </c>
      <c r="T1095" s="700">
        <v>1</v>
      </c>
      <c r="U1095" s="702">
        <v>0.4</v>
      </c>
    </row>
    <row r="1096" spans="1:21" ht="14.4" customHeight="1" x14ac:dyDescent="0.3">
      <c r="A1096" s="695">
        <v>11</v>
      </c>
      <c r="B1096" s="696" t="s">
        <v>555</v>
      </c>
      <c r="C1096" s="696">
        <v>89301112</v>
      </c>
      <c r="D1096" s="697" t="s">
        <v>3032</v>
      </c>
      <c r="E1096" s="698" t="s">
        <v>1902</v>
      </c>
      <c r="F1096" s="696" t="s">
        <v>1876</v>
      </c>
      <c r="G1096" s="696" t="s">
        <v>2083</v>
      </c>
      <c r="H1096" s="696" t="s">
        <v>556</v>
      </c>
      <c r="I1096" s="696" t="s">
        <v>2261</v>
      </c>
      <c r="J1096" s="696" t="s">
        <v>2262</v>
      </c>
      <c r="K1096" s="696" t="s">
        <v>2086</v>
      </c>
      <c r="L1096" s="699">
        <v>1857.43</v>
      </c>
      <c r="M1096" s="699">
        <v>11144.58</v>
      </c>
      <c r="N1096" s="696">
        <v>6</v>
      </c>
      <c r="O1096" s="700">
        <v>5</v>
      </c>
      <c r="P1096" s="699">
        <v>9287.15</v>
      </c>
      <c r="Q1096" s="701">
        <v>0.83333333333333326</v>
      </c>
      <c r="R1096" s="696">
        <v>5</v>
      </c>
      <c r="S1096" s="701">
        <v>0.83333333333333337</v>
      </c>
      <c r="T1096" s="700">
        <v>4</v>
      </c>
      <c r="U1096" s="702">
        <v>0.8</v>
      </c>
    </row>
    <row r="1097" spans="1:21" ht="14.4" customHeight="1" x14ac:dyDescent="0.3">
      <c r="A1097" s="695">
        <v>11</v>
      </c>
      <c r="B1097" s="696" t="s">
        <v>555</v>
      </c>
      <c r="C1097" s="696">
        <v>89301112</v>
      </c>
      <c r="D1097" s="697" t="s">
        <v>3032</v>
      </c>
      <c r="E1097" s="698" t="s">
        <v>1902</v>
      </c>
      <c r="F1097" s="696" t="s">
        <v>1876</v>
      </c>
      <c r="G1097" s="696" t="s">
        <v>1920</v>
      </c>
      <c r="H1097" s="696" t="s">
        <v>843</v>
      </c>
      <c r="I1097" s="696" t="s">
        <v>916</v>
      </c>
      <c r="J1097" s="696" t="s">
        <v>852</v>
      </c>
      <c r="K1097" s="696" t="s">
        <v>917</v>
      </c>
      <c r="L1097" s="699">
        <v>468.96</v>
      </c>
      <c r="M1097" s="699">
        <v>468.96</v>
      </c>
      <c r="N1097" s="696">
        <v>1</v>
      </c>
      <c r="O1097" s="700"/>
      <c r="P1097" s="699">
        <v>468.96</v>
      </c>
      <c r="Q1097" s="701">
        <v>1</v>
      </c>
      <c r="R1097" s="696">
        <v>1</v>
      </c>
      <c r="S1097" s="701">
        <v>1</v>
      </c>
      <c r="T1097" s="700"/>
      <c r="U1097" s="702"/>
    </row>
    <row r="1098" spans="1:21" ht="14.4" customHeight="1" x14ac:dyDescent="0.3">
      <c r="A1098" s="695">
        <v>11</v>
      </c>
      <c r="B1098" s="696" t="s">
        <v>555</v>
      </c>
      <c r="C1098" s="696">
        <v>89301112</v>
      </c>
      <c r="D1098" s="697" t="s">
        <v>3032</v>
      </c>
      <c r="E1098" s="698" t="s">
        <v>1902</v>
      </c>
      <c r="F1098" s="696" t="s">
        <v>1876</v>
      </c>
      <c r="G1098" s="696" t="s">
        <v>1920</v>
      </c>
      <c r="H1098" s="696" t="s">
        <v>843</v>
      </c>
      <c r="I1098" s="696" t="s">
        <v>851</v>
      </c>
      <c r="J1098" s="696" t="s">
        <v>852</v>
      </c>
      <c r="K1098" s="696" t="s">
        <v>853</v>
      </c>
      <c r="L1098" s="699">
        <v>937.93</v>
      </c>
      <c r="M1098" s="699">
        <v>25324.11</v>
      </c>
      <c r="N1098" s="696">
        <v>27</v>
      </c>
      <c r="O1098" s="700">
        <v>9</v>
      </c>
      <c r="P1098" s="699">
        <v>17820.670000000002</v>
      </c>
      <c r="Q1098" s="701">
        <v>0.70370370370370372</v>
      </c>
      <c r="R1098" s="696">
        <v>19</v>
      </c>
      <c r="S1098" s="701">
        <v>0.70370370370370372</v>
      </c>
      <c r="T1098" s="700">
        <v>6</v>
      </c>
      <c r="U1098" s="702">
        <v>0.66666666666666663</v>
      </c>
    </row>
    <row r="1099" spans="1:21" ht="14.4" customHeight="1" x14ac:dyDescent="0.3">
      <c r="A1099" s="695">
        <v>11</v>
      </c>
      <c r="B1099" s="696" t="s">
        <v>555</v>
      </c>
      <c r="C1099" s="696">
        <v>89301112</v>
      </c>
      <c r="D1099" s="697" t="s">
        <v>3032</v>
      </c>
      <c r="E1099" s="698" t="s">
        <v>1902</v>
      </c>
      <c r="F1099" s="696" t="s">
        <v>1876</v>
      </c>
      <c r="G1099" s="696" t="s">
        <v>1921</v>
      </c>
      <c r="H1099" s="696" t="s">
        <v>843</v>
      </c>
      <c r="I1099" s="696" t="s">
        <v>909</v>
      </c>
      <c r="J1099" s="696" t="s">
        <v>586</v>
      </c>
      <c r="K1099" s="696" t="s">
        <v>1800</v>
      </c>
      <c r="L1099" s="699">
        <v>48.31</v>
      </c>
      <c r="M1099" s="699">
        <v>144.93</v>
      </c>
      <c r="N1099" s="696">
        <v>3</v>
      </c>
      <c r="O1099" s="700">
        <v>2</v>
      </c>
      <c r="P1099" s="699">
        <v>48.31</v>
      </c>
      <c r="Q1099" s="701">
        <v>0.33333333333333331</v>
      </c>
      <c r="R1099" s="696">
        <v>1</v>
      </c>
      <c r="S1099" s="701">
        <v>0.33333333333333331</v>
      </c>
      <c r="T1099" s="700">
        <v>0.5</v>
      </c>
      <c r="U1099" s="702">
        <v>0.25</v>
      </c>
    </row>
    <row r="1100" spans="1:21" ht="14.4" customHeight="1" x14ac:dyDescent="0.3">
      <c r="A1100" s="695">
        <v>11</v>
      </c>
      <c r="B1100" s="696" t="s">
        <v>555</v>
      </c>
      <c r="C1100" s="696">
        <v>89301112</v>
      </c>
      <c r="D1100" s="697" t="s">
        <v>3032</v>
      </c>
      <c r="E1100" s="698" t="s">
        <v>1902</v>
      </c>
      <c r="F1100" s="696" t="s">
        <v>1876</v>
      </c>
      <c r="G1100" s="696" t="s">
        <v>1921</v>
      </c>
      <c r="H1100" s="696" t="s">
        <v>843</v>
      </c>
      <c r="I1100" s="696" t="s">
        <v>845</v>
      </c>
      <c r="J1100" s="696" t="s">
        <v>586</v>
      </c>
      <c r="K1100" s="696" t="s">
        <v>587</v>
      </c>
      <c r="L1100" s="699">
        <v>96.63</v>
      </c>
      <c r="M1100" s="699">
        <v>1256.19</v>
      </c>
      <c r="N1100" s="696">
        <v>13</v>
      </c>
      <c r="O1100" s="700">
        <v>8.5</v>
      </c>
      <c r="P1100" s="699">
        <v>289.89</v>
      </c>
      <c r="Q1100" s="701">
        <v>0.23076923076923075</v>
      </c>
      <c r="R1100" s="696">
        <v>3</v>
      </c>
      <c r="S1100" s="701">
        <v>0.23076923076923078</v>
      </c>
      <c r="T1100" s="700">
        <v>1.5</v>
      </c>
      <c r="U1100" s="702">
        <v>0.17647058823529413</v>
      </c>
    </row>
    <row r="1101" spans="1:21" ht="14.4" customHeight="1" x14ac:dyDescent="0.3">
      <c r="A1101" s="695">
        <v>11</v>
      </c>
      <c r="B1101" s="696" t="s">
        <v>555</v>
      </c>
      <c r="C1101" s="696">
        <v>89301112</v>
      </c>
      <c r="D1101" s="697" t="s">
        <v>3032</v>
      </c>
      <c r="E1101" s="698" t="s">
        <v>1902</v>
      </c>
      <c r="F1101" s="696" t="s">
        <v>1876</v>
      </c>
      <c r="G1101" s="696" t="s">
        <v>3009</v>
      </c>
      <c r="H1101" s="696" t="s">
        <v>556</v>
      </c>
      <c r="I1101" s="696" t="s">
        <v>3010</v>
      </c>
      <c r="J1101" s="696" t="s">
        <v>3011</v>
      </c>
      <c r="K1101" s="696" t="s">
        <v>2256</v>
      </c>
      <c r="L1101" s="699">
        <v>0</v>
      </c>
      <c r="M1101" s="699">
        <v>0</v>
      </c>
      <c r="N1101" s="696">
        <v>1</v>
      </c>
      <c r="O1101" s="700">
        <v>1</v>
      </c>
      <c r="P1101" s="699">
        <v>0</v>
      </c>
      <c r="Q1101" s="701"/>
      <c r="R1101" s="696">
        <v>1</v>
      </c>
      <c r="S1101" s="701">
        <v>1</v>
      </c>
      <c r="T1101" s="700">
        <v>1</v>
      </c>
      <c r="U1101" s="702">
        <v>1</v>
      </c>
    </row>
    <row r="1102" spans="1:21" ht="14.4" customHeight="1" x14ac:dyDescent="0.3">
      <c r="A1102" s="695">
        <v>11</v>
      </c>
      <c r="B1102" s="696" t="s">
        <v>555</v>
      </c>
      <c r="C1102" s="696">
        <v>89301112</v>
      </c>
      <c r="D1102" s="697" t="s">
        <v>3032</v>
      </c>
      <c r="E1102" s="698" t="s">
        <v>1902</v>
      </c>
      <c r="F1102" s="696" t="s">
        <v>1876</v>
      </c>
      <c r="G1102" s="696" t="s">
        <v>3012</v>
      </c>
      <c r="H1102" s="696" t="s">
        <v>556</v>
      </c>
      <c r="I1102" s="696" t="s">
        <v>3013</v>
      </c>
      <c r="J1102" s="696" t="s">
        <v>3014</v>
      </c>
      <c r="K1102" s="696" t="s">
        <v>3015</v>
      </c>
      <c r="L1102" s="699">
        <v>92.4</v>
      </c>
      <c r="M1102" s="699">
        <v>92.4</v>
      </c>
      <c r="N1102" s="696">
        <v>1</v>
      </c>
      <c r="O1102" s="700">
        <v>1</v>
      </c>
      <c r="P1102" s="699">
        <v>92.4</v>
      </c>
      <c r="Q1102" s="701">
        <v>1</v>
      </c>
      <c r="R1102" s="696">
        <v>1</v>
      </c>
      <c r="S1102" s="701">
        <v>1</v>
      </c>
      <c r="T1102" s="700">
        <v>1</v>
      </c>
      <c r="U1102" s="702">
        <v>1</v>
      </c>
    </row>
    <row r="1103" spans="1:21" ht="14.4" customHeight="1" x14ac:dyDescent="0.3">
      <c r="A1103" s="695">
        <v>11</v>
      </c>
      <c r="B1103" s="696" t="s">
        <v>555</v>
      </c>
      <c r="C1103" s="696">
        <v>89301112</v>
      </c>
      <c r="D1103" s="697" t="s">
        <v>3032</v>
      </c>
      <c r="E1103" s="698" t="s">
        <v>1902</v>
      </c>
      <c r="F1103" s="696" t="s">
        <v>1876</v>
      </c>
      <c r="G1103" s="696" t="s">
        <v>1930</v>
      </c>
      <c r="H1103" s="696" t="s">
        <v>556</v>
      </c>
      <c r="I1103" s="696" t="s">
        <v>660</v>
      </c>
      <c r="J1103" s="696" t="s">
        <v>1931</v>
      </c>
      <c r="K1103" s="696" t="s">
        <v>1932</v>
      </c>
      <c r="L1103" s="699">
        <v>0</v>
      </c>
      <c r="M1103" s="699">
        <v>0</v>
      </c>
      <c r="N1103" s="696">
        <v>14</v>
      </c>
      <c r="O1103" s="700">
        <v>6.5</v>
      </c>
      <c r="P1103" s="699">
        <v>0</v>
      </c>
      <c r="Q1103" s="701"/>
      <c r="R1103" s="696">
        <v>3</v>
      </c>
      <c r="S1103" s="701">
        <v>0.21428571428571427</v>
      </c>
      <c r="T1103" s="700">
        <v>0.5</v>
      </c>
      <c r="U1103" s="702">
        <v>7.6923076923076927E-2</v>
      </c>
    </row>
    <row r="1104" spans="1:21" ht="14.4" customHeight="1" x14ac:dyDescent="0.3">
      <c r="A1104" s="695">
        <v>11</v>
      </c>
      <c r="B1104" s="696" t="s">
        <v>555</v>
      </c>
      <c r="C1104" s="696">
        <v>89301112</v>
      </c>
      <c r="D1104" s="697" t="s">
        <v>3032</v>
      </c>
      <c r="E1104" s="698" t="s">
        <v>1902</v>
      </c>
      <c r="F1104" s="696" t="s">
        <v>1876</v>
      </c>
      <c r="G1104" s="696" t="s">
        <v>2764</v>
      </c>
      <c r="H1104" s="696" t="s">
        <v>556</v>
      </c>
      <c r="I1104" s="696" t="s">
        <v>3016</v>
      </c>
      <c r="J1104" s="696" t="s">
        <v>2766</v>
      </c>
      <c r="K1104" s="696" t="s">
        <v>3017</v>
      </c>
      <c r="L1104" s="699">
        <v>938.7</v>
      </c>
      <c r="M1104" s="699">
        <v>938.7</v>
      </c>
      <c r="N1104" s="696">
        <v>1</v>
      </c>
      <c r="O1104" s="700">
        <v>0.5</v>
      </c>
      <c r="P1104" s="699">
        <v>938.7</v>
      </c>
      <c r="Q1104" s="701">
        <v>1</v>
      </c>
      <c r="R1104" s="696">
        <v>1</v>
      </c>
      <c r="S1104" s="701">
        <v>1</v>
      </c>
      <c r="T1104" s="700">
        <v>0.5</v>
      </c>
      <c r="U1104" s="702">
        <v>1</v>
      </c>
    </row>
    <row r="1105" spans="1:21" ht="14.4" customHeight="1" x14ac:dyDescent="0.3">
      <c r="A1105" s="695">
        <v>11</v>
      </c>
      <c r="B1105" s="696" t="s">
        <v>555</v>
      </c>
      <c r="C1105" s="696">
        <v>89301112</v>
      </c>
      <c r="D1105" s="697" t="s">
        <v>3032</v>
      </c>
      <c r="E1105" s="698" t="s">
        <v>1902</v>
      </c>
      <c r="F1105" s="696" t="s">
        <v>1876</v>
      </c>
      <c r="G1105" s="696" t="s">
        <v>2040</v>
      </c>
      <c r="H1105" s="696" t="s">
        <v>556</v>
      </c>
      <c r="I1105" s="696" t="s">
        <v>3018</v>
      </c>
      <c r="J1105" s="696" t="s">
        <v>2042</v>
      </c>
      <c r="K1105" s="696" t="s">
        <v>753</v>
      </c>
      <c r="L1105" s="699">
        <v>154.33000000000001</v>
      </c>
      <c r="M1105" s="699">
        <v>154.33000000000001</v>
      </c>
      <c r="N1105" s="696">
        <v>1</v>
      </c>
      <c r="O1105" s="700">
        <v>0.5</v>
      </c>
      <c r="P1105" s="699"/>
      <c r="Q1105" s="701">
        <v>0</v>
      </c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11</v>
      </c>
      <c r="B1106" s="696" t="s">
        <v>555</v>
      </c>
      <c r="C1106" s="696">
        <v>89301112</v>
      </c>
      <c r="D1106" s="697" t="s">
        <v>3032</v>
      </c>
      <c r="E1106" s="698" t="s">
        <v>1902</v>
      </c>
      <c r="F1106" s="696" t="s">
        <v>1876</v>
      </c>
      <c r="G1106" s="696" t="s">
        <v>2189</v>
      </c>
      <c r="H1106" s="696" t="s">
        <v>556</v>
      </c>
      <c r="I1106" s="696" t="s">
        <v>2768</v>
      </c>
      <c r="J1106" s="696" t="s">
        <v>2769</v>
      </c>
      <c r="K1106" s="696" t="s">
        <v>2192</v>
      </c>
      <c r="L1106" s="699">
        <v>0</v>
      </c>
      <c r="M1106" s="699">
        <v>0</v>
      </c>
      <c r="N1106" s="696">
        <v>1</v>
      </c>
      <c r="O1106" s="700">
        <v>0.5</v>
      </c>
      <c r="P1106" s="699">
        <v>0</v>
      </c>
      <c r="Q1106" s="701"/>
      <c r="R1106" s="696">
        <v>1</v>
      </c>
      <c r="S1106" s="701">
        <v>1</v>
      </c>
      <c r="T1106" s="700">
        <v>0.5</v>
      </c>
      <c r="U1106" s="702">
        <v>1</v>
      </c>
    </row>
    <row r="1107" spans="1:21" ht="14.4" customHeight="1" x14ac:dyDescent="0.3">
      <c r="A1107" s="695">
        <v>11</v>
      </c>
      <c r="B1107" s="696" t="s">
        <v>555</v>
      </c>
      <c r="C1107" s="696">
        <v>89301112</v>
      </c>
      <c r="D1107" s="697" t="s">
        <v>3032</v>
      </c>
      <c r="E1107" s="698" t="s">
        <v>1902</v>
      </c>
      <c r="F1107" s="696" t="s">
        <v>1876</v>
      </c>
      <c r="G1107" s="696" t="s">
        <v>2189</v>
      </c>
      <c r="H1107" s="696" t="s">
        <v>556</v>
      </c>
      <c r="I1107" s="696" t="s">
        <v>2817</v>
      </c>
      <c r="J1107" s="696" t="s">
        <v>2769</v>
      </c>
      <c r="K1107" s="696" t="s">
        <v>2194</v>
      </c>
      <c r="L1107" s="699">
        <v>0</v>
      </c>
      <c r="M1107" s="699">
        <v>0</v>
      </c>
      <c r="N1107" s="696">
        <v>1</v>
      </c>
      <c r="O1107" s="700">
        <v>0.5</v>
      </c>
      <c r="P1107" s="699">
        <v>0</v>
      </c>
      <c r="Q1107" s="701"/>
      <c r="R1107" s="696">
        <v>1</v>
      </c>
      <c r="S1107" s="701">
        <v>1</v>
      </c>
      <c r="T1107" s="700">
        <v>0.5</v>
      </c>
      <c r="U1107" s="702">
        <v>1</v>
      </c>
    </row>
    <row r="1108" spans="1:21" ht="14.4" customHeight="1" x14ac:dyDescent="0.3">
      <c r="A1108" s="695">
        <v>11</v>
      </c>
      <c r="B1108" s="696" t="s">
        <v>555</v>
      </c>
      <c r="C1108" s="696">
        <v>89301112</v>
      </c>
      <c r="D1108" s="697" t="s">
        <v>3032</v>
      </c>
      <c r="E1108" s="698" t="s">
        <v>1902</v>
      </c>
      <c r="F1108" s="696" t="s">
        <v>1876</v>
      </c>
      <c r="G1108" s="696" t="s">
        <v>2189</v>
      </c>
      <c r="H1108" s="696" t="s">
        <v>556</v>
      </c>
      <c r="I1108" s="696" t="s">
        <v>3019</v>
      </c>
      <c r="J1108" s="696" t="s">
        <v>2292</v>
      </c>
      <c r="K1108" s="696" t="s">
        <v>3020</v>
      </c>
      <c r="L1108" s="699">
        <v>0</v>
      </c>
      <c r="M1108" s="699">
        <v>0</v>
      </c>
      <c r="N1108" s="696">
        <v>1</v>
      </c>
      <c r="O1108" s="700">
        <v>0.5</v>
      </c>
      <c r="P1108" s="699">
        <v>0</v>
      </c>
      <c r="Q1108" s="701"/>
      <c r="R1108" s="696">
        <v>1</v>
      </c>
      <c r="S1108" s="701">
        <v>1</v>
      </c>
      <c r="T1108" s="700">
        <v>0.5</v>
      </c>
      <c r="U1108" s="702">
        <v>1</v>
      </c>
    </row>
    <row r="1109" spans="1:21" ht="14.4" customHeight="1" x14ac:dyDescent="0.3">
      <c r="A1109" s="695">
        <v>11</v>
      </c>
      <c r="B1109" s="696" t="s">
        <v>555</v>
      </c>
      <c r="C1109" s="696">
        <v>89301112</v>
      </c>
      <c r="D1109" s="697" t="s">
        <v>3032</v>
      </c>
      <c r="E1109" s="698" t="s">
        <v>1902</v>
      </c>
      <c r="F1109" s="696" t="s">
        <v>1877</v>
      </c>
      <c r="G1109" s="696" t="s">
        <v>2092</v>
      </c>
      <c r="H1109" s="696" t="s">
        <v>556</v>
      </c>
      <c r="I1109" s="696" t="s">
        <v>2197</v>
      </c>
      <c r="J1109" s="696" t="s">
        <v>2198</v>
      </c>
      <c r="K1109" s="696"/>
      <c r="L1109" s="699">
        <v>0</v>
      </c>
      <c r="M1109" s="699">
        <v>0</v>
      </c>
      <c r="N1109" s="696">
        <v>1</v>
      </c>
      <c r="O1109" s="700">
        <v>1</v>
      </c>
      <c r="P1109" s="699"/>
      <c r="Q1109" s="701"/>
      <c r="R1109" s="696"/>
      <c r="S1109" s="701">
        <v>0</v>
      </c>
      <c r="T1109" s="700"/>
      <c r="U1109" s="702">
        <v>0</v>
      </c>
    </row>
    <row r="1110" spans="1:21" ht="14.4" customHeight="1" x14ac:dyDescent="0.3">
      <c r="A1110" s="695">
        <v>11</v>
      </c>
      <c r="B1110" s="696" t="s">
        <v>555</v>
      </c>
      <c r="C1110" s="696">
        <v>89301112</v>
      </c>
      <c r="D1110" s="697" t="s">
        <v>3032</v>
      </c>
      <c r="E1110" s="698" t="s">
        <v>1902</v>
      </c>
      <c r="F1110" s="696" t="s">
        <v>1877</v>
      </c>
      <c r="G1110" s="696" t="s">
        <v>2092</v>
      </c>
      <c r="H1110" s="696" t="s">
        <v>556</v>
      </c>
      <c r="I1110" s="696" t="s">
        <v>2093</v>
      </c>
      <c r="J1110" s="696" t="s">
        <v>2094</v>
      </c>
      <c r="K1110" s="696" t="s">
        <v>2095</v>
      </c>
      <c r="L1110" s="699">
        <v>0</v>
      </c>
      <c r="M1110" s="699">
        <v>0</v>
      </c>
      <c r="N1110" s="696">
        <v>6</v>
      </c>
      <c r="O1110" s="700">
        <v>6</v>
      </c>
      <c r="P1110" s="699"/>
      <c r="Q1110" s="701"/>
      <c r="R1110" s="696"/>
      <c r="S1110" s="701">
        <v>0</v>
      </c>
      <c r="T1110" s="700"/>
      <c r="U1110" s="702">
        <v>0</v>
      </c>
    </row>
    <row r="1111" spans="1:21" ht="14.4" customHeight="1" x14ac:dyDescent="0.3">
      <c r="A1111" s="695">
        <v>11</v>
      </c>
      <c r="B1111" s="696" t="s">
        <v>555</v>
      </c>
      <c r="C1111" s="696">
        <v>89301112</v>
      </c>
      <c r="D1111" s="697" t="s">
        <v>3032</v>
      </c>
      <c r="E1111" s="698" t="s">
        <v>1902</v>
      </c>
      <c r="F1111" s="696" t="s">
        <v>1877</v>
      </c>
      <c r="G1111" s="696" t="s">
        <v>2096</v>
      </c>
      <c r="H1111" s="696" t="s">
        <v>556</v>
      </c>
      <c r="I1111" s="696" t="s">
        <v>2100</v>
      </c>
      <c r="J1111" s="696" t="s">
        <v>2101</v>
      </c>
      <c r="K1111" s="696" t="s">
        <v>2102</v>
      </c>
      <c r="L1111" s="699">
        <v>35.75</v>
      </c>
      <c r="M1111" s="699">
        <v>178.75</v>
      </c>
      <c r="N1111" s="696">
        <v>5</v>
      </c>
      <c r="O1111" s="700">
        <v>4</v>
      </c>
      <c r="P1111" s="699">
        <v>178.75</v>
      </c>
      <c r="Q1111" s="701">
        <v>1</v>
      </c>
      <c r="R1111" s="696">
        <v>5</v>
      </c>
      <c r="S1111" s="701">
        <v>1</v>
      </c>
      <c r="T1111" s="700">
        <v>4</v>
      </c>
      <c r="U1111" s="702">
        <v>1</v>
      </c>
    </row>
    <row r="1112" spans="1:21" ht="14.4" customHeight="1" x14ac:dyDescent="0.3">
      <c r="A1112" s="695">
        <v>11</v>
      </c>
      <c r="B1112" s="696" t="s">
        <v>555</v>
      </c>
      <c r="C1112" s="696">
        <v>89301112</v>
      </c>
      <c r="D1112" s="697" t="s">
        <v>3032</v>
      </c>
      <c r="E1112" s="698" t="s">
        <v>1902</v>
      </c>
      <c r="F1112" s="696" t="s">
        <v>1877</v>
      </c>
      <c r="G1112" s="696" t="s">
        <v>1933</v>
      </c>
      <c r="H1112" s="696" t="s">
        <v>556</v>
      </c>
      <c r="I1112" s="696" t="s">
        <v>1987</v>
      </c>
      <c r="J1112" s="696" t="s">
        <v>1988</v>
      </c>
      <c r="K1112" s="696" t="s">
        <v>1989</v>
      </c>
      <c r="L1112" s="699">
        <v>1110</v>
      </c>
      <c r="M1112" s="699">
        <v>1110</v>
      </c>
      <c r="N1112" s="696">
        <v>1</v>
      </c>
      <c r="O1112" s="700">
        <v>1</v>
      </c>
      <c r="P1112" s="699">
        <v>1110</v>
      </c>
      <c r="Q1112" s="701">
        <v>1</v>
      </c>
      <c r="R1112" s="696">
        <v>1</v>
      </c>
      <c r="S1112" s="701">
        <v>1</v>
      </c>
      <c r="T1112" s="700">
        <v>1</v>
      </c>
      <c r="U1112" s="702">
        <v>1</v>
      </c>
    </row>
    <row r="1113" spans="1:21" ht="14.4" customHeight="1" x14ac:dyDescent="0.3">
      <c r="A1113" s="695">
        <v>11</v>
      </c>
      <c r="B1113" s="696" t="s">
        <v>555</v>
      </c>
      <c r="C1113" s="696">
        <v>89301112</v>
      </c>
      <c r="D1113" s="697" t="s">
        <v>3032</v>
      </c>
      <c r="E1113" s="698" t="s">
        <v>1902</v>
      </c>
      <c r="F1113" s="696" t="s">
        <v>1877</v>
      </c>
      <c r="G1113" s="696" t="s">
        <v>1933</v>
      </c>
      <c r="H1113" s="696" t="s">
        <v>556</v>
      </c>
      <c r="I1113" s="696" t="s">
        <v>1934</v>
      </c>
      <c r="J1113" s="696" t="s">
        <v>1935</v>
      </c>
      <c r="K1113" s="696" t="s">
        <v>1936</v>
      </c>
      <c r="L1113" s="699">
        <v>200</v>
      </c>
      <c r="M1113" s="699">
        <v>6400</v>
      </c>
      <c r="N1113" s="696">
        <v>32</v>
      </c>
      <c r="O1113" s="700">
        <v>16</v>
      </c>
      <c r="P1113" s="699">
        <v>4800</v>
      </c>
      <c r="Q1113" s="701">
        <v>0.75</v>
      </c>
      <c r="R1113" s="696">
        <v>24</v>
      </c>
      <c r="S1113" s="701">
        <v>0.75</v>
      </c>
      <c r="T1113" s="700">
        <v>12</v>
      </c>
      <c r="U1113" s="702">
        <v>0.75</v>
      </c>
    </row>
    <row r="1114" spans="1:21" ht="14.4" customHeight="1" x14ac:dyDescent="0.3">
      <c r="A1114" s="695">
        <v>11</v>
      </c>
      <c r="B1114" s="696" t="s">
        <v>555</v>
      </c>
      <c r="C1114" s="696">
        <v>89301112</v>
      </c>
      <c r="D1114" s="697" t="s">
        <v>3032</v>
      </c>
      <c r="E1114" s="698" t="s">
        <v>1902</v>
      </c>
      <c r="F1114" s="696" t="s">
        <v>1877</v>
      </c>
      <c r="G1114" s="696" t="s">
        <v>1933</v>
      </c>
      <c r="H1114" s="696" t="s">
        <v>556</v>
      </c>
      <c r="I1114" s="696" t="s">
        <v>1937</v>
      </c>
      <c r="J1114" s="696" t="s">
        <v>1938</v>
      </c>
      <c r="K1114" s="696" t="s">
        <v>1939</v>
      </c>
      <c r="L1114" s="699">
        <v>278.75</v>
      </c>
      <c r="M1114" s="699">
        <v>10035</v>
      </c>
      <c r="N1114" s="696">
        <v>36</v>
      </c>
      <c r="O1114" s="700">
        <v>18</v>
      </c>
      <c r="P1114" s="699">
        <v>10035</v>
      </c>
      <c r="Q1114" s="701">
        <v>1</v>
      </c>
      <c r="R1114" s="696">
        <v>36</v>
      </c>
      <c r="S1114" s="701">
        <v>1</v>
      </c>
      <c r="T1114" s="700">
        <v>18</v>
      </c>
      <c r="U1114" s="702">
        <v>1</v>
      </c>
    </row>
    <row r="1115" spans="1:21" ht="14.4" customHeight="1" x14ac:dyDescent="0.3">
      <c r="A1115" s="695">
        <v>11</v>
      </c>
      <c r="B1115" s="696" t="s">
        <v>555</v>
      </c>
      <c r="C1115" s="696">
        <v>89301112</v>
      </c>
      <c r="D1115" s="697" t="s">
        <v>3032</v>
      </c>
      <c r="E1115" s="698" t="s">
        <v>1902</v>
      </c>
      <c r="F1115" s="696" t="s">
        <v>1877</v>
      </c>
      <c r="G1115" s="696" t="s">
        <v>2103</v>
      </c>
      <c r="H1115" s="696" t="s">
        <v>556</v>
      </c>
      <c r="I1115" s="696" t="s">
        <v>2107</v>
      </c>
      <c r="J1115" s="696" t="s">
        <v>2108</v>
      </c>
      <c r="K1115" s="696" t="s">
        <v>2109</v>
      </c>
      <c r="L1115" s="699">
        <v>553.15</v>
      </c>
      <c r="M1115" s="699">
        <v>36507.900000000009</v>
      </c>
      <c r="N1115" s="696">
        <v>66</v>
      </c>
      <c r="O1115" s="700">
        <v>22</v>
      </c>
      <c r="P1115" s="699">
        <v>33189.000000000007</v>
      </c>
      <c r="Q1115" s="701">
        <v>0.90909090909090906</v>
      </c>
      <c r="R1115" s="696">
        <v>60</v>
      </c>
      <c r="S1115" s="701">
        <v>0.90909090909090906</v>
      </c>
      <c r="T1115" s="700">
        <v>20</v>
      </c>
      <c r="U1115" s="702">
        <v>0.90909090909090906</v>
      </c>
    </row>
    <row r="1116" spans="1:21" ht="14.4" customHeight="1" x14ac:dyDescent="0.3">
      <c r="A1116" s="695">
        <v>11</v>
      </c>
      <c r="B1116" s="696" t="s">
        <v>555</v>
      </c>
      <c r="C1116" s="696">
        <v>89301112</v>
      </c>
      <c r="D1116" s="697" t="s">
        <v>3032</v>
      </c>
      <c r="E1116" s="698" t="s">
        <v>1902</v>
      </c>
      <c r="F1116" s="696" t="s">
        <v>1877</v>
      </c>
      <c r="G1116" s="696" t="s">
        <v>1940</v>
      </c>
      <c r="H1116" s="696" t="s">
        <v>556</v>
      </c>
      <c r="I1116" s="696" t="s">
        <v>1194</v>
      </c>
      <c r="J1116" s="696" t="s">
        <v>2034</v>
      </c>
      <c r="K1116" s="696" t="s">
        <v>2035</v>
      </c>
      <c r="L1116" s="699">
        <v>748.12</v>
      </c>
      <c r="M1116" s="699">
        <v>748.12</v>
      </c>
      <c r="N1116" s="696">
        <v>1</v>
      </c>
      <c r="O1116" s="700">
        <v>1</v>
      </c>
      <c r="P1116" s="699">
        <v>748.12</v>
      </c>
      <c r="Q1116" s="701">
        <v>1</v>
      </c>
      <c r="R1116" s="696">
        <v>1</v>
      </c>
      <c r="S1116" s="701">
        <v>1</v>
      </c>
      <c r="T1116" s="700">
        <v>1</v>
      </c>
      <c r="U1116" s="702">
        <v>1</v>
      </c>
    </row>
    <row r="1117" spans="1:21" ht="14.4" customHeight="1" x14ac:dyDescent="0.3">
      <c r="A1117" s="695">
        <v>11</v>
      </c>
      <c r="B1117" s="696" t="s">
        <v>555</v>
      </c>
      <c r="C1117" s="696">
        <v>89301112</v>
      </c>
      <c r="D1117" s="697" t="s">
        <v>3032</v>
      </c>
      <c r="E1117" s="698" t="s">
        <v>1902</v>
      </c>
      <c r="F1117" s="696" t="s">
        <v>1877</v>
      </c>
      <c r="G1117" s="696" t="s">
        <v>1940</v>
      </c>
      <c r="H1117" s="696" t="s">
        <v>556</v>
      </c>
      <c r="I1117" s="696" t="s">
        <v>1947</v>
      </c>
      <c r="J1117" s="696" t="s">
        <v>1948</v>
      </c>
      <c r="K1117" s="696" t="s">
        <v>1949</v>
      </c>
      <c r="L1117" s="699">
        <v>500</v>
      </c>
      <c r="M1117" s="699">
        <v>1500</v>
      </c>
      <c r="N1117" s="696">
        <v>3</v>
      </c>
      <c r="O1117" s="700">
        <v>3</v>
      </c>
      <c r="P1117" s="699">
        <v>1500</v>
      </c>
      <c r="Q1117" s="701">
        <v>1</v>
      </c>
      <c r="R1117" s="696">
        <v>3</v>
      </c>
      <c r="S1117" s="701">
        <v>1</v>
      </c>
      <c r="T1117" s="700">
        <v>3</v>
      </c>
      <c r="U1117" s="702">
        <v>1</v>
      </c>
    </row>
    <row r="1118" spans="1:21" ht="14.4" customHeight="1" x14ac:dyDescent="0.3">
      <c r="A1118" s="695">
        <v>11</v>
      </c>
      <c r="B1118" s="696" t="s">
        <v>555</v>
      </c>
      <c r="C1118" s="696">
        <v>89301112</v>
      </c>
      <c r="D1118" s="697" t="s">
        <v>3032</v>
      </c>
      <c r="E1118" s="698" t="s">
        <v>1902</v>
      </c>
      <c r="F1118" s="696" t="s">
        <v>1877</v>
      </c>
      <c r="G1118" s="696" t="s">
        <v>1940</v>
      </c>
      <c r="H1118" s="696" t="s">
        <v>556</v>
      </c>
      <c r="I1118" s="696" t="s">
        <v>2116</v>
      </c>
      <c r="J1118" s="696" t="s">
        <v>2117</v>
      </c>
      <c r="K1118" s="696" t="s">
        <v>2118</v>
      </c>
      <c r="L1118" s="699">
        <v>969.57</v>
      </c>
      <c r="M1118" s="699">
        <v>969.57</v>
      </c>
      <c r="N1118" s="696">
        <v>1</v>
      </c>
      <c r="O1118" s="700">
        <v>1</v>
      </c>
      <c r="P1118" s="699">
        <v>969.57</v>
      </c>
      <c r="Q1118" s="701">
        <v>1</v>
      </c>
      <c r="R1118" s="696">
        <v>1</v>
      </c>
      <c r="S1118" s="701">
        <v>1</v>
      </c>
      <c r="T1118" s="700">
        <v>1</v>
      </c>
      <c r="U1118" s="702">
        <v>1</v>
      </c>
    </row>
    <row r="1119" spans="1:21" ht="14.4" customHeight="1" x14ac:dyDescent="0.3">
      <c r="A1119" s="695">
        <v>11</v>
      </c>
      <c r="B1119" s="696" t="s">
        <v>555</v>
      </c>
      <c r="C1119" s="696">
        <v>89301112</v>
      </c>
      <c r="D1119" s="697" t="s">
        <v>3032</v>
      </c>
      <c r="E1119" s="698" t="s">
        <v>1902</v>
      </c>
      <c r="F1119" s="696" t="s">
        <v>1877</v>
      </c>
      <c r="G1119" s="696" t="s">
        <v>1940</v>
      </c>
      <c r="H1119" s="696" t="s">
        <v>556</v>
      </c>
      <c r="I1119" s="696" t="s">
        <v>2119</v>
      </c>
      <c r="J1119" s="696" t="s">
        <v>2120</v>
      </c>
      <c r="K1119" s="696" t="s">
        <v>2121</v>
      </c>
      <c r="L1119" s="699">
        <v>1545.22</v>
      </c>
      <c r="M1119" s="699">
        <v>1545.22</v>
      </c>
      <c r="N1119" s="696">
        <v>1</v>
      </c>
      <c r="O1119" s="700">
        <v>1</v>
      </c>
      <c r="P1119" s="699">
        <v>1545.22</v>
      </c>
      <c r="Q1119" s="701">
        <v>1</v>
      </c>
      <c r="R1119" s="696">
        <v>1</v>
      </c>
      <c r="S1119" s="701">
        <v>1</v>
      </c>
      <c r="T1119" s="700">
        <v>1</v>
      </c>
      <c r="U1119" s="702">
        <v>1</v>
      </c>
    </row>
    <row r="1120" spans="1:21" ht="14.4" customHeight="1" x14ac:dyDescent="0.3">
      <c r="A1120" s="695">
        <v>11</v>
      </c>
      <c r="B1120" s="696" t="s">
        <v>555</v>
      </c>
      <c r="C1120" s="696">
        <v>89301112</v>
      </c>
      <c r="D1120" s="697" t="s">
        <v>3032</v>
      </c>
      <c r="E1120" s="698" t="s">
        <v>1902</v>
      </c>
      <c r="F1120" s="696" t="s">
        <v>1877</v>
      </c>
      <c r="G1120" s="696" t="s">
        <v>1940</v>
      </c>
      <c r="H1120" s="696" t="s">
        <v>556</v>
      </c>
      <c r="I1120" s="696" t="s">
        <v>2214</v>
      </c>
      <c r="J1120" s="696" t="s">
        <v>2215</v>
      </c>
      <c r="K1120" s="696" t="s">
        <v>2216</v>
      </c>
      <c r="L1120" s="699">
        <v>1600</v>
      </c>
      <c r="M1120" s="699">
        <v>4800</v>
      </c>
      <c r="N1120" s="696">
        <v>3</v>
      </c>
      <c r="O1120" s="700">
        <v>3</v>
      </c>
      <c r="P1120" s="699">
        <v>4800</v>
      </c>
      <c r="Q1120" s="701">
        <v>1</v>
      </c>
      <c r="R1120" s="696">
        <v>3</v>
      </c>
      <c r="S1120" s="701">
        <v>1</v>
      </c>
      <c r="T1120" s="700">
        <v>3</v>
      </c>
      <c r="U1120" s="702">
        <v>1</v>
      </c>
    </row>
    <row r="1121" spans="1:21" ht="14.4" customHeight="1" x14ac:dyDescent="0.3">
      <c r="A1121" s="695">
        <v>11</v>
      </c>
      <c r="B1121" s="696" t="s">
        <v>555</v>
      </c>
      <c r="C1121" s="696">
        <v>89301112</v>
      </c>
      <c r="D1121" s="697" t="s">
        <v>3032</v>
      </c>
      <c r="E1121" s="698" t="s">
        <v>1902</v>
      </c>
      <c r="F1121" s="696" t="s">
        <v>1877</v>
      </c>
      <c r="G1121" s="696" t="s">
        <v>1940</v>
      </c>
      <c r="H1121" s="696" t="s">
        <v>556</v>
      </c>
      <c r="I1121" s="696" t="s">
        <v>1953</v>
      </c>
      <c r="J1121" s="696" t="s">
        <v>1954</v>
      </c>
      <c r="K1121" s="696" t="s">
        <v>1955</v>
      </c>
      <c r="L1121" s="699">
        <v>971.25</v>
      </c>
      <c r="M1121" s="699">
        <v>971.25</v>
      </c>
      <c r="N1121" s="696">
        <v>1</v>
      </c>
      <c r="O1121" s="700">
        <v>1</v>
      </c>
      <c r="P1121" s="699">
        <v>971.25</v>
      </c>
      <c r="Q1121" s="701">
        <v>1</v>
      </c>
      <c r="R1121" s="696">
        <v>1</v>
      </c>
      <c r="S1121" s="701">
        <v>1</v>
      </c>
      <c r="T1121" s="700">
        <v>1</v>
      </c>
      <c r="U1121" s="702">
        <v>1</v>
      </c>
    </row>
    <row r="1122" spans="1:21" ht="14.4" customHeight="1" x14ac:dyDescent="0.3">
      <c r="A1122" s="695">
        <v>11</v>
      </c>
      <c r="B1122" s="696" t="s">
        <v>555</v>
      </c>
      <c r="C1122" s="696">
        <v>89301112</v>
      </c>
      <c r="D1122" s="697" t="s">
        <v>3032</v>
      </c>
      <c r="E1122" s="698" t="s">
        <v>1902</v>
      </c>
      <c r="F1122" s="696" t="s">
        <v>1877</v>
      </c>
      <c r="G1122" s="696" t="s">
        <v>1940</v>
      </c>
      <c r="H1122" s="696" t="s">
        <v>556</v>
      </c>
      <c r="I1122" s="696" t="s">
        <v>3021</v>
      </c>
      <c r="J1122" s="696" t="s">
        <v>3022</v>
      </c>
      <c r="K1122" s="696" t="s">
        <v>3023</v>
      </c>
      <c r="L1122" s="699">
        <v>750</v>
      </c>
      <c r="M1122" s="699">
        <v>750</v>
      </c>
      <c r="N1122" s="696">
        <v>1</v>
      </c>
      <c r="O1122" s="700">
        <v>1</v>
      </c>
      <c r="P1122" s="699"/>
      <c r="Q1122" s="701">
        <v>0</v>
      </c>
      <c r="R1122" s="696"/>
      <c r="S1122" s="701">
        <v>0</v>
      </c>
      <c r="T1122" s="700"/>
      <c r="U1122" s="702">
        <v>0</v>
      </c>
    </row>
    <row r="1123" spans="1:21" ht="14.4" customHeight="1" x14ac:dyDescent="0.3">
      <c r="A1123" s="695">
        <v>11</v>
      </c>
      <c r="B1123" s="696" t="s">
        <v>555</v>
      </c>
      <c r="C1123" s="696">
        <v>89301112</v>
      </c>
      <c r="D1123" s="697" t="s">
        <v>3032</v>
      </c>
      <c r="E1123" s="698" t="s">
        <v>1902</v>
      </c>
      <c r="F1123" s="696" t="s">
        <v>1877</v>
      </c>
      <c r="G1123" s="696" t="s">
        <v>1940</v>
      </c>
      <c r="H1123" s="696" t="s">
        <v>556</v>
      </c>
      <c r="I1123" s="696" t="s">
        <v>1956</v>
      </c>
      <c r="J1123" s="696" t="s">
        <v>1957</v>
      </c>
      <c r="K1123" s="696"/>
      <c r="L1123" s="699">
        <v>1000</v>
      </c>
      <c r="M1123" s="699">
        <v>1000</v>
      </c>
      <c r="N1123" s="696">
        <v>1</v>
      </c>
      <c r="O1123" s="700">
        <v>1</v>
      </c>
      <c r="P1123" s="699">
        <v>1000</v>
      </c>
      <c r="Q1123" s="701">
        <v>1</v>
      </c>
      <c r="R1123" s="696">
        <v>1</v>
      </c>
      <c r="S1123" s="701">
        <v>1</v>
      </c>
      <c r="T1123" s="700">
        <v>1</v>
      </c>
      <c r="U1123" s="702">
        <v>1</v>
      </c>
    </row>
    <row r="1124" spans="1:21" ht="14.4" customHeight="1" x14ac:dyDescent="0.3">
      <c r="A1124" s="695">
        <v>11</v>
      </c>
      <c r="B1124" s="696" t="s">
        <v>555</v>
      </c>
      <c r="C1124" s="696">
        <v>89301112</v>
      </c>
      <c r="D1124" s="697" t="s">
        <v>3032</v>
      </c>
      <c r="E1124" s="698" t="s">
        <v>1902</v>
      </c>
      <c r="F1124" s="696" t="s">
        <v>1877</v>
      </c>
      <c r="G1124" s="696" t="s">
        <v>1940</v>
      </c>
      <c r="H1124" s="696" t="s">
        <v>556</v>
      </c>
      <c r="I1124" s="696" t="s">
        <v>2306</v>
      </c>
      <c r="J1124" s="696" t="s">
        <v>2307</v>
      </c>
      <c r="K1124" s="696" t="s">
        <v>2308</v>
      </c>
      <c r="L1124" s="699">
        <v>180</v>
      </c>
      <c r="M1124" s="699">
        <v>900</v>
      </c>
      <c r="N1124" s="696">
        <v>5</v>
      </c>
      <c r="O1124" s="700">
        <v>5</v>
      </c>
      <c r="P1124" s="699">
        <v>720</v>
      </c>
      <c r="Q1124" s="701">
        <v>0.8</v>
      </c>
      <c r="R1124" s="696">
        <v>4</v>
      </c>
      <c r="S1124" s="701">
        <v>0.8</v>
      </c>
      <c r="T1124" s="700">
        <v>4</v>
      </c>
      <c r="U1124" s="702">
        <v>0.8</v>
      </c>
    </row>
    <row r="1125" spans="1:21" ht="14.4" customHeight="1" x14ac:dyDescent="0.3">
      <c r="A1125" s="695">
        <v>11</v>
      </c>
      <c r="B1125" s="696" t="s">
        <v>555</v>
      </c>
      <c r="C1125" s="696">
        <v>89301112</v>
      </c>
      <c r="D1125" s="697" t="s">
        <v>3032</v>
      </c>
      <c r="E1125" s="698" t="s">
        <v>1902</v>
      </c>
      <c r="F1125" s="696" t="s">
        <v>1877</v>
      </c>
      <c r="G1125" s="696" t="s">
        <v>1940</v>
      </c>
      <c r="H1125" s="696" t="s">
        <v>556</v>
      </c>
      <c r="I1125" s="696" t="s">
        <v>2122</v>
      </c>
      <c r="J1125" s="696" t="s">
        <v>2123</v>
      </c>
      <c r="K1125" s="696"/>
      <c r="L1125" s="699">
        <v>600</v>
      </c>
      <c r="M1125" s="699">
        <v>1200</v>
      </c>
      <c r="N1125" s="696">
        <v>2</v>
      </c>
      <c r="O1125" s="700">
        <v>2</v>
      </c>
      <c r="P1125" s="699">
        <v>1200</v>
      </c>
      <c r="Q1125" s="701">
        <v>1</v>
      </c>
      <c r="R1125" s="696">
        <v>2</v>
      </c>
      <c r="S1125" s="701">
        <v>1</v>
      </c>
      <c r="T1125" s="700">
        <v>2</v>
      </c>
      <c r="U1125" s="702">
        <v>1</v>
      </c>
    </row>
    <row r="1126" spans="1:21" ht="14.4" customHeight="1" x14ac:dyDescent="0.3">
      <c r="A1126" s="695">
        <v>11</v>
      </c>
      <c r="B1126" s="696" t="s">
        <v>555</v>
      </c>
      <c r="C1126" s="696">
        <v>89301112</v>
      </c>
      <c r="D1126" s="697" t="s">
        <v>3032</v>
      </c>
      <c r="E1126" s="698" t="s">
        <v>1902</v>
      </c>
      <c r="F1126" s="696" t="s">
        <v>1877</v>
      </c>
      <c r="G1126" s="696" t="s">
        <v>1940</v>
      </c>
      <c r="H1126" s="696" t="s">
        <v>556</v>
      </c>
      <c r="I1126" s="696" t="s">
        <v>2217</v>
      </c>
      <c r="J1126" s="696" t="s">
        <v>2125</v>
      </c>
      <c r="K1126" s="696" t="s">
        <v>2218</v>
      </c>
      <c r="L1126" s="699">
        <v>2200</v>
      </c>
      <c r="M1126" s="699">
        <v>2200</v>
      </c>
      <c r="N1126" s="696">
        <v>1</v>
      </c>
      <c r="O1126" s="700">
        <v>1</v>
      </c>
      <c r="P1126" s="699">
        <v>2200</v>
      </c>
      <c r="Q1126" s="701">
        <v>1</v>
      </c>
      <c r="R1126" s="696">
        <v>1</v>
      </c>
      <c r="S1126" s="701">
        <v>1</v>
      </c>
      <c r="T1126" s="700">
        <v>1</v>
      </c>
      <c r="U1126" s="702">
        <v>1</v>
      </c>
    </row>
    <row r="1127" spans="1:21" ht="14.4" customHeight="1" x14ac:dyDescent="0.3">
      <c r="A1127" s="695">
        <v>11</v>
      </c>
      <c r="B1127" s="696" t="s">
        <v>555</v>
      </c>
      <c r="C1127" s="696">
        <v>89301112</v>
      </c>
      <c r="D1127" s="697" t="s">
        <v>3032</v>
      </c>
      <c r="E1127" s="698" t="s">
        <v>1902</v>
      </c>
      <c r="F1127" s="696" t="s">
        <v>1877</v>
      </c>
      <c r="G1127" s="696" t="s">
        <v>1940</v>
      </c>
      <c r="H1127" s="696" t="s">
        <v>556</v>
      </c>
      <c r="I1127" s="696" t="s">
        <v>2124</v>
      </c>
      <c r="J1127" s="696" t="s">
        <v>2125</v>
      </c>
      <c r="K1127" s="696" t="s">
        <v>2126</v>
      </c>
      <c r="L1127" s="699">
        <v>1600</v>
      </c>
      <c r="M1127" s="699">
        <v>3200</v>
      </c>
      <c r="N1127" s="696">
        <v>2</v>
      </c>
      <c r="O1127" s="700">
        <v>2</v>
      </c>
      <c r="P1127" s="699">
        <v>3200</v>
      </c>
      <c r="Q1127" s="701">
        <v>1</v>
      </c>
      <c r="R1127" s="696">
        <v>2</v>
      </c>
      <c r="S1127" s="701">
        <v>1</v>
      </c>
      <c r="T1127" s="700">
        <v>2</v>
      </c>
      <c r="U1127" s="702">
        <v>1</v>
      </c>
    </row>
    <row r="1128" spans="1:21" ht="14.4" customHeight="1" x14ac:dyDescent="0.3">
      <c r="A1128" s="695">
        <v>11</v>
      </c>
      <c r="B1128" s="696" t="s">
        <v>555</v>
      </c>
      <c r="C1128" s="696">
        <v>89301112</v>
      </c>
      <c r="D1128" s="697" t="s">
        <v>3032</v>
      </c>
      <c r="E1128" s="698" t="s">
        <v>1902</v>
      </c>
      <c r="F1128" s="696" t="s">
        <v>1877</v>
      </c>
      <c r="G1128" s="696" t="s">
        <v>2057</v>
      </c>
      <c r="H1128" s="696" t="s">
        <v>556</v>
      </c>
      <c r="I1128" s="696" t="s">
        <v>2703</v>
      </c>
      <c r="J1128" s="696" t="s">
        <v>2704</v>
      </c>
      <c r="K1128" s="696" t="s">
        <v>2705</v>
      </c>
      <c r="L1128" s="699">
        <v>0</v>
      </c>
      <c r="M1128" s="699">
        <v>0</v>
      </c>
      <c r="N1128" s="696">
        <v>1</v>
      </c>
      <c r="O1128" s="700">
        <v>1</v>
      </c>
      <c r="P1128" s="699"/>
      <c r="Q1128" s="701"/>
      <c r="R1128" s="696"/>
      <c r="S1128" s="701">
        <v>0</v>
      </c>
      <c r="T1128" s="700"/>
      <c r="U1128" s="702">
        <v>0</v>
      </c>
    </row>
    <row r="1129" spans="1:21" ht="14.4" customHeight="1" x14ac:dyDescent="0.3">
      <c r="A1129" s="695">
        <v>11</v>
      </c>
      <c r="B1129" s="696" t="s">
        <v>555</v>
      </c>
      <c r="C1129" s="696">
        <v>89301112</v>
      </c>
      <c r="D1129" s="697" t="s">
        <v>3032</v>
      </c>
      <c r="E1129" s="698" t="s">
        <v>1903</v>
      </c>
      <c r="F1129" s="696" t="s">
        <v>1876</v>
      </c>
      <c r="G1129" s="696" t="s">
        <v>1906</v>
      </c>
      <c r="H1129" s="696" t="s">
        <v>843</v>
      </c>
      <c r="I1129" s="696" t="s">
        <v>951</v>
      </c>
      <c r="J1129" s="696" t="s">
        <v>1785</v>
      </c>
      <c r="K1129" s="696" t="s">
        <v>1786</v>
      </c>
      <c r="L1129" s="699">
        <v>333.31</v>
      </c>
      <c r="M1129" s="699">
        <v>666.62</v>
      </c>
      <c r="N1129" s="696">
        <v>2</v>
      </c>
      <c r="O1129" s="700">
        <v>2</v>
      </c>
      <c r="P1129" s="699">
        <v>666.62</v>
      </c>
      <c r="Q1129" s="701">
        <v>1</v>
      </c>
      <c r="R1129" s="696">
        <v>2</v>
      </c>
      <c r="S1129" s="701">
        <v>1</v>
      </c>
      <c r="T1129" s="700">
        <v>2</v>
      </c>
      <c r="U1129" s="702">
        <v>1</v>
      </c>
    </row>
    <row r="1130" spans="1:21" ht="14.4" customHeight="1" x14ac:dyDescent="0.3">
      <c r="A1130" s="695">
        <v>11</v>
      </c>
      <c r="B1130" s="696" t="s">
        <v>555</v>
      </c>
      <c r="C1130" s="696">
        <v>89301112</v>
      </c>
      <c r="D1130" s="697" t="s">
        <v>3032</v>
      </c>
      <c r="E1130" s="698" t="s">
        <v>1903</v>
      </c>
      <c r="F1130" s="696" t="s">
        <v>1876</v>
      </c>
      <c r="G1130" s="696" t="s">
        <v>2399</v>
      </c>
      <c r="H1130" s="696" t="s">
        <v>556</v>
      </c>
      <c r="I1130" s="696" t="s">
        <v>3024</v>
      </c>
      <c r="J1130" s="696" t="s">
        <v>3007</v>
      </c>
      <c r="K1130" s="696" t="s">
        <v>3025</v>
      </c>
      <c r="L1130" s="699">
        <v>0</v>
      </c>
      <c r="M1130" s="699">
        <v>0</v>
      </c>
      <c r="N1130" s="696">
        <v>5</v>
      </c>
      <c r="O1130" s="700">
        <v>2</v>
      </c>
      <c r="P1130" s="699"/>
      <c r="Q1130" s="701"/>
      <c r="R1130" s="696"/>
      <c r="S1130" s="701">
        <v>0</v>
      </c>
      <c r="T1130" s="700"/>
      <c r="U1130" s="702">
        <v>0</v>
      </c>
    </row>
    <row r="1131" spans="1:21" ht="14.4" customHeight="1" x14ac:dyDescent="0.3">
      <c r="A1131" s="695">
        <v>11</v>
      </c>
      <c r="B1131" s="696" t="s">
        <v>555</v>
      </c>
      <c r="C1131" s="696">
        <v>89301112</v>
      </c>
      <c r="D1131" s="697" t="s">
        <v>3032</v>
      </c>
      <c r="E1131" s="698" t="s">
        <v>1903</v>
      </c>
      <c r="F1131" s="696" t="s">
        <v>1876</v>
      </c>
      <c r="G1131" s="696" t="s">
        <v>2341</v>
      </c>
      <c r="H1131" s="696" t="s">
        <v>843</v>
      </c>
      <c r="I1131" s="696" t="s">
        <v>3026</v>
      </c>
      <c r="J1131" s="696" t="s">
        <v>1309</v>
      </c>
      <c r="K1131" s="696" t="s">
        <v>3027</v>
      </c>
      <c r="L1131" s="699">
        <v>413.22</v>
      </c>
      <c r="M1131" s="699">
        <v>413.22</v>
      </c>
      <c r="N1131" s="696">
        <v>1</v>
      </c>
      <c r="O1131" s="700">
        <v>1</v>
      </c>
      <c r="P1131" s="699">
        <v>413.22</v>
      </c>
      <c r="Q1131" s="701">
        <v>1</v>
      </c>
      <c r="R1131" s="696">
        <v>1</v>
      </c>
      <c r="S1131" s="701">
        <v>1</v>
      </c>
      <c r="T1131" s="700">
        <v>1</v>
      </c>
      <c r="U1131" s="702">
        <v>1</v>
      </c>
    </row>
    <row r="1132" spans="1:21" ht="14.4" customHeight="1" x14ac:dyDescent="0.3">
      <c r="A1132" s="695">
        <v>11</v>
      </c>
      <c r="B1132" s="696" t="s">
        <v>555</v>
      </c>
      <c r="C1132" s="696">
        <v>89301112</v>
      </c>
      <c r="D1132" s="697" t="s">
        <v>3032</v>
      </c>
      <c r="E1132" s="698" t="s">
        <v>1903</v>
      </c>
      <c r="F1132" s="696" t="s">
        <v>1876</v>
      </c>
      <c r="G1132" s="696" t="s">
        <v>2023</v>
      </c>
      <c r="H1132" s="696" t="s">
        <v>556</v>
      </c>
      <c r="I1132" s="696" t="s">
        <v>776</v>
      </c>
      <c r="J1132" s="696" t="s">
        <v>777</v>
      </c>
      <c r="K1132" s="696" t="s">
        <v>778</v>
      </c>
      <c r="L1132" s="699">
        <v>84.78</v>
      </c>
      <c r="M1132" s="699">
        <v>84.78</v>
      </c>
      <c r="N1132" s="696">
        <v>1</v>
      </c>
      <c r="O1132" s="700">
        <v>1</v>
      </c>
      <c r="P1132" s="699"/>
      <c r="Q1132" s="701">
        <v>0</v>
      </c>
      <c r="R1132" s="696"/>
      <c r="S1132" s="701">
        <v>0</v>
      </c>
      <c r="T1132" s="700"/>
      <c r="U1132" s="702">
        <v>0</v>
      </c>
    </row>
    <row r="1133" spans="1:21" ht="14.4" customHeight="1" x14ac:dyDescent="0.3">
      <c r="A1133" s="695">
        <v>11</v>
      </c>
      <c r="B1133" s="696" t="s">
        <v>555</v>
      </c>
      <c r="C1133" s="696">
        <v>89301112</v>
      </c>
      <c r="D1133" s="697" t="s">
        <v>3032</v>
      </c>
      <c r="E1133" s="698" t="s">
        <v>1903</v>
      </c>
      <c r="F1133" s="696" t="s">
        <v>1876</v>
      </c>
      <c r="G1133" s="696" t="s">
        <v>2162</v>
      </c>
      <c r="H1133" s="696" t="s">
        <v>556</v>
      </c>
      <c r="I1133" s="696" t="s">
        <v>1534</v>
      </c>
      <c r="J1133" s="696" t="s">
        <v>1535</v>
      </c>
      <c r="K1133" s="696" t="s">
        <v>2792</v>
      </c>
      <c r="L1133" s="699">
        <v>31.84</v>
      </c>
      <c r="M1133" s="699">
        <v>95.52</v>
      </c>
      <c r="N1133" s="696">
        <v>3</v>
      </c>
      <c r="O1133" s="700">
        <v>1</v>
      </c>
      <c r="P1133" s="699"/>
      <c r="Q1133" s="701">
        <v>0</v>
      </c>
      <c r="R1133" s="696"/>
      <c r="S1133" s="701">
        <v>0</v>
      </c>
      <c r="T1133" s="700"/>
      <c r="U1133" s="702">
        <v>0</v>
      </c>
    </row>
    <row r="1134" spans="1:21" ht="14.4" customHeight="1" x14ac:dyDescent="0.3">
      <c r="A1134" s="695">
        <v>11</v>
      </c>
      <c r="B1134" s="696" t="s">
        <v>555</v>
      </c>
      <c r="C1134" s="696">
        <v>89301112</v>
      </c>
      <c r="D1134" s="697" t="s">
        <v>3032</v>
      </c>
      <c r="E1134" s="698" t="s">
        <v>1903</v>
      </c>
      <c r="F1134" s="696" t="s">
        <v>1876</v>
      </c>
      <c r="G1134" s="696" t="s">
        <v>2083</v>
      </c>
      <c r="H1134" s="696" t="s">
        <v>556</v>
      </c>
      <c r="I1134" s="696" t="s">
        <v>2084</v>
      </c>
      <c r="J1134" s="696" t="s">
        <v>2085</v>
      </c>
      <c r="K1134" s="696" t="s">
        <v>2086</v>
      </c>
      <c r="L1134" s="699">
        <v>1857.44</v>
      </c>
      <c r="M1134" s="699">
        <v>20431.840000000004</v>
      </c>
      <c r="N1134" s="696">
        <v>11</v>
      </c>
      <c r="O1134" s="700">
        <v>11</v>
      </c>
      <c r="P1134" s="699">
        <v>14859.520000000002</v>
      </c>
      <c r="Q1134" s="701">
        <v>0.72727272727272729</v>
      </c>
      <c r="R1134" s="696">
        <v>8</v>
      </c>
      <c r="S1134" s="701">
        <v>0.72727272727272729</v>
      </c>
      <c r="T1134" s="700">
        <v>8</v>
      </c>
      <c r="U1134" s="702">
        <v>0.72727272727272729</v>
      </c>
    </row>
    <row r="1135" spans="1:21" ht="14.4" customHeight="1" x14ac:dyDescent="0.3">
      <c r="A1135" s="695">
        <v>11</v>
      </c>
      <c r="B1135" s="696" t="s">
        <v>555</v>
      </c>
      <c r="C1135" s="696">
        <v>89301112</v>
      </c>
      <c r="D1135" s="697" t="s">
        <v>3032</v>
      </c>
      <c r="E1135" s="698" t="s">
        <v>1903</v>
      </c>
      <c r="F1135" s="696" t="s">
        <v>1876</v>
      </c>
      <c r="G1135" s="696" t="s">
        <v>1920</v>
      </c>
      <c r="H1135" s="696" t="s">
        <v>843</v>
      </c>
      <c r="I1135" s="696" t="s">
        <v>919</v>
      </c>
      <c r="J1135" s="696" t="s">
        <v>852</v>
      </c>
      <c r="K1135" s="696" t="s">
        <v>920</v>
      </c>
      <c r="L1135" s="699">
        <v>625.29</v>
      </c>
      <c r="M1135" s="699">
        <v>30013.919999999998</v>
      </c>
      <c r="N1135" s="696">
        <v>48</v>
      </c>
      <c r="O1135" s="700">
        <v>19</v>
      </c>
      <c r="P1135" s="699">
        <v>24386.309999999998</v>
      </c>
      <c r="Q1135" s="701">
        <v>0.8125</v>
      </c>
      <c r="R1135" s="696">
        <v>39</v>
      </c>
      <c r="S1135" s="701">
        <v>0.8125</v>
      </c>
      <c r="T1135" s="700">
        <v>15</v>
      </c>
      <c r="U1135" s="702">
        <v>0.78947368421052633</v>
      </c>
    </row>
    <row r="1136" spans="1:21" ht="14.4" customHeight="1" x14ac:dyDescent="0.3">
      <c r="A1136" s="695">
        <v>11</v>
      </c>
      <c r="B1136" s="696" t="s">
        <v>555</v>
      </c>
      <c r="C1136" s="696">
        <v>89301112</v>
      </c>
      <c r="D1136" s="697" t="s">
        <v>3032</v>
      </c>
      <c r="E1136" s="698" t="s">
        <v>1903</v>
      </c>
      <c r="F1136" s="696" t="s">
        <v>1876</v>
      </c>
      <c r="G1136" s="696" t="s">
        <v>1920</v>
      </c>
      <c r="H1136" s="696" t="s">
        <v>843</v>
      </c>
      <c r="I1136" s="696" t="s">
        <v>851</v>
      </c>
      <c r="J1136" s="696" t="s">
        <v>852</v>
      </c>
      <c r="K1136" s="696" t="s">
        <v>853</v>
      </c>
      <c r="L1136" s="699">
        <v>937.93</v>
      </c>
      <c r="M1136" s="699">
        <v>39393.060000000005</v>
      </c>
      <c r="N1136" s="696">
        <v>42</v>
      </c>
      <c r="O1136" s="700">
        <v>17</v>
      </c>
      <c r="P1136" s="699">
        <v>30951.690000000006</v>
      </c>
      <c r="Q1136" s="701">
        <v>0.78571428571428581</v>
      </c>
      <c r="R1136" s="696">
        <v>33</v>
      </c>
      <c r="S1136" s="701">
        <v>0.7857142857142857</v>
      </c>
      <c r="T1136" s="700">
        <v>13</v>
      </c>
      <c r="U1136" s="702">
        <v>0.76470588235294112</v>
      </c>
    </row>
    <row r="1137" spans="1:21" ht="14.4" customHeight="1" x14ac:dyDescent="0.3">
      <c r="A1137" s="695">
        <v>11</v>
      </c>
      <c r="B1137" s="696" t="s">
        <v>555</v>
      </c>
      <c r="C1137" s="696">
        <v>89301112</v>
      </c>
      <c r="D1137" s="697" t="s">
        <v>3032</v>
      </c>
      <c r="E1137" s="698" t="s">
        <v>1903</v>
      </c>
      <c r="F1137" s="696" t="s">
        <v>1876</v>
      </c>
      <c r="G1137" s="696" t="s">
        <v>1921</v>
      </c>
      <c r="H1137" s="696" t="s">
        <v>843</v>
      </c>
      <c r="I1137" s="696" t="s">
        <v>845</v>
      </c>
      <c r="J1137" s="696" t="s">
        <v>586</v>
      </c>
      <c r="K1137" s="696" t="s">
        <v>587</v>
      </c>
      <c r="L1137" s="699">
        <v>96.63</v>
      </c>
      <c r="M1137" s="699">
        <v>483.15</v>
      </c>
      <c r="N1137" s="696">
        <v>5</v>
      </c>
      <c r="O1137" s="700">
        <v>2</v>
      </c>
      <c r="P1137" s="699">
        <v>483.15</v>
      </c>
      <c r="Q1137" s="701">
        <v>1</v>
      </c>
      <c r="R1137" s="696">
        <v>5</v>
      </c>
      <c r="S1137" s="701">
        <v>1</v>
      </c>
      <c r="T1137" s="700">
        <v>2</v>
      </c>
      <c r="U1137" s="702">
        <v>1</v>
      </c>
    </row>
    <row r="1138" spans="1:21" ht="14.4" customHeight="1" x14ac:dyDescent="0.3">
      <c r="A1138" s="695">
        <v>11</v>
      </c>
      <c r="B1138" s="696" t="s">
        <v>555</v>
      </c>
      <c r="C1138" s="696">
        <v>89301112</v>
      </c>
      <c r="D1138" s="697" t="s">
        <v>3032</v>
      </c>
      <c r="E1138" s="698" t="s">
        <v>1903</v>
      </c>
      <c r="F1138" s="696" t="s">
        <v>1876</v>
      </c>
      <c r="G1138" s="696" t="s">
        <v>1921</v>
      </c>
      <c r="H1138" s="696" t="s">
        <v>843</v>
      </c>
      <c r="I1138" s="696" t="s">
        <v>2179</v>
      </c>
      <c r="J1138" s="696" t="s">
        <v>586</v>
      </c>
      <c r="K1138" s="696" t="s">
        <v>2180</v>
      </c>
      <c r="L1138" s="699">
        <v>193.26</v>
      </c>
      <c r="M1138" s="699">
        <v>579.78</v>
      </c>
      <c r="N1138" s="696">
        <v>3</v>
      </c>
      <c r="O1138" s="700">
        <v>3</v>
      </c>
      <c r="P1138" s="699">
        <v>386.52</v>
      </c>
      <c r="Q1138" s="701">
        <v>0.66666666666666663</v>
      </c>
      <c r="R1138" s="696">
        <v>2</v>
      </c>
      <c r="S1138" s="701">
        <v>0.66666666666666663</v>
      </c>
      <c r="T1138" s="700">
        <v>2</v>
      </c>
      <c r="U1138" s="702">
        <v>0.66666666666666663</v>
      </c>
    </row>
    <row r="1139" spans="1:21" ht="14.4" customHeight="1" x14ac:dyDescent="0.3">
      <c r="A1139" s="695">
        <v>11</v>
      </c>
      <c r="B1139" s="696" t="s">
        <v>555</v>
      </c>
      <c r="C1139" s="696">
        <v>89301112</v>
      </c>
      <c r="D1139" s="697" t="s">
        <v>3032</v>
      </c>
      <c r="E1139" s="698" t="s">
        <v>1903</v>
      </c>
      <c r="F1139" s="696" t="s">
        <v>1876</v>
      </c>
      <c r="G1139" s="696" t="s">
        <v>2452</v>
      </c>
      <c r="H1139" s="696" t="s">
        <v>556</v>
      </c>
      <c r="I1139" s="696" t="s">
        <v>809</v>
      </c>
      <c r="J1139" s="696" t="s">
        <v>810</v>
      </c>
      <c r="K1139" s="696" t="s">
        <v>811</v>
      </c>
      <c r="L1139" s="699">
        <v>64.13</v>
      </c>
      <c r="M1139" s="699">
        <v>128.26</v>
      </c>
      <c r="N1139" s="696">
        <v>2</v>
      </c>
      <c r="O1139" s="700">
        <v>1</v>
      </c>
      <c r="P1139" s="699">
        <v>128.26</v>
      </c>
      <c r="Q1139" s="701">
        <v>1</v>
      </c>
      <c r="R1139" s="696">
        <v>2</v>
      </c>
      <c r="S1139" s="701">
        <v>1</v>
      </c>
      <c r="T1139" s="700">
        <v>1</v>
      </c>
      <c r="U1139" s="702">
        <v>1</v>
      </c>
    </row>
    <row r="1140" spans="1:21" ht="14.4" customHeight="1" x14ac:dyDescent="0.3">
      <c r="A1140" s="695">
        <v>11</v>
      </c>
      <c r="B1140" s="696" t="s">
        <v>555</v>
      </c>
      <c r="C1140" s="696">
        <v>89301112</v>
      </c>
      <c r="D1140" s="697" t="s">
        <v>3032</v>
      </c>
      <c r="E1140" s="698" t="s">
        <v>1903</v>
      </c>
      <c r="F1140" s="696" t="s">
        <v>1877</v>
      </c>
      <c r="G1140" s="696" t="s">
        <v>2092</v>
      </c>
      <c r="H1140" s="696" t="s">
        <v>556</v>
      </c>
      <c r="I1140" s="696" t="s">
        <v>2093</v>
      </c>
      <c r="J1140" s="696" t="s">
        <v>2094</v>
      </c>
      <c r="K1140" s="696" t="s">
        <v>2095</v>
      </c>
      <c r="L1140" s="699">
        <v>0</v>
      </c>
      <c r="M1140" s="699">
        <v>0</v>
      </c>
      <c r="N1140" s="696">
        <v>63</v>
      </c>
      <c r="O1140" s="700">
        <v>60</v>
      </c>
      <c r="P1140" s="699">
        <v>0</v>
      </c>
      <c r="Q1140" s="701"/>
      <c r="R1140" s="696">
        <v>1</v>
      </c>
      <c r="S1140" s="701">
        <v>1.5873015873015872E-2</v>
      </c>
      <c r="T1140" s="700">
        <v>1</v>
      </c>
      <c r="U1140" s="702">
        <v>1.6666666666666666E-2</v>
      </c>
    </row>
    <row r="1141" spans="1:21" ht="14.4" customHeight="1" x14ac:dyDescent="0.3">
      <c r="A1141" s="695">
        <v>11</v>
      </c>
      <c r="B1141" s="696" t="s">
        <v>555</v>
      </c>
      <c r="C1141" s="696">
        <v>89301112</v>
      </c>
      <c r="D1141" s="697" t="s">
        <v>3032</v>
      </c>
      <c r="E1141" s="698" t="s">
        <v>1903</v>
      </c>
      <c r="F1141" s="696" t="s">
        <v>1877</v>
      </c>
      <c r="G1141" s="696" t="s">
        <v>2092</v>
      </c>
      <c r="H1141" s="696" t="s">
        <v>556</v>
      </c>
      <c r="I1141" s="696" t="s">
        <v>2202</v>
      </c>
      <c r="J1141" s="696" t="s">
        <v>2203</v>
      </c>
      <c r="K1141" s="696" t="s">
        <v>2204</v>
      </c>
      <c r="L1141" s="699">
        <v>0</v>
      </c>
      <c r="M1141" s="699">
        <v>0</v>
      </c>
      <c r="N1141" s="696">
        <v>1</v>
      </c>
      <c r="O1141" s="700">
        <v>1</v>
      </c>
      <c r="P1141" s="699"/>
      <c r="Q1141" s="701"/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11</v>
      </c>
      <c r="B1142" s="696" t="s">
        <v>555</v>
      </c>
      <c r="C1142" s="696">
        <v>89301112</v>
      </c>
      <c r="D1142" s="697" t="s">
        <v>3032</v>
      </c>
      <c r="E1142" s="698" t="s">
        <v>1903</v>
      </c>
      <c r="F1142" s="696" t="s">
        <v>1877</v>
      </c>
      <c r="G1142" s="696" t="s">
        <v>2092</v>
      </c>
      <c r="H1142" s="696" t="s">
        <v>556</v>
      </c>
      <c r="I1142" s="696" t="s">
        <v>3028</v>
      </c>
      <c r="J1142" s="696" t="s">
        <v>3029</v>
      </c>
      <c r="K1142" s="696" t="s">
        <v>2204</v>
      </c>
      <c r="L1142" s="699">
        <v>0</v>
      </c>
      <c r="M1142" s="699">
        <v>0</v>
      </c>
      <c r="N1142" s="696">
        <v>1</v>
      </c>
      <c r="O1142" s="700">
        <v>1</v>
      </c>
      <c r="P1142" s="699"/>
      <c r="Q1142" s="701"/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11</v>
      </c>
      <c r="B1143" s="696" t="s">
        <v>555</v>
      </c>
      <c r="C1143" s="696">
        <v>89301112</v>
      </c>
      <c r="D1143" s="697" t="s">
        <v>3032</v>
      </c>
      <c r="E1143" s="698" t="s">
        <v>1903</v>
      </c>
      <c r="F1143" s="696" t="s">
        <v>1877</v>
      </c>
      <c r="G1143" s="696" t="s">
        <v>2096</v>
      </c>
      <c r="H1143" s="696" t="s">
        <v>556</v>
      </c>
      <c r="I1143" s="696" t="s">
        <v>2097</v>
      </c>
      <c r="J1143" s="696" t="s">
        <v>2098</v>
      </c>
      <c r="K1143" s="696" t="s">
        <v>2099</v>
      </c>
      <c r="L1143" s="699">
        <v>186.96</v>
      </c>
      <c r="M1143" s="699">
        <v>373.92</v>
      </c>
      <c r="N1143" s="696">
        <v>2</v>
      </c>
      <c r="O1143" s="700">
        <v>1</v>
      </c>
      <c r="P1143" s="699">
        <v>373.92</v>
      </c>
      <c r="Q1143" s="701">
        <v>1</v>
      </c>
      <c r="R1143" s="696">
        <v>2</v>
      </c>
      <c r="S1143" s="701">
        <v>1</v>
      </c>
      <c r="T1143" s="700">
        <v>1</v>
      </c>
      <c r="U1143" s="702">
        <v>1</v>
      </c>
    </row>
    <row r="1144" spans="1:21" ht="14.4" customHeight="1" x14ac:dyDescent="0.3">
      <c r="A1144" s="695">
        <v>11</v>
      </c>
      <c r="B1144" s="696" t="s">
        <v>555</v>
      </c>
      <c r="C1144" s="696">
        <v>89301112</v>
      </c>
      <c r="D1144" s="697" t="s">
        <v>3032</v>
      </c>
      <c r="E1144" s="698" t="s">
        <v>1903</v>
      </c>
      <c r="F1144" s="696" t="s">
        <v>1877</v>
      </c>
      <c r="G1144" s="696" t="s">
        <v>2096</v>
      </c>
      <c r="H1144" s="696" t="s">
        <v>556</v>
      </c>
      <c r="I1144" s="696" t="s">
        <v>2100</v>
      </c>
      <c r="J1144" s="696" t="s">
        <v>2101</v>
      </c>
      <c r="K1144" s="696" t="s">
        <v>2102</v>
      </c>
      <c r="L1144" s="699">
        <v>35.75</v>
      </c>
      <c r="M1144" s="699">
        <v>71.5</v>
      </c>
      <c r="N1144" s="696">
        <v>2</v>
      </c>
      <c r="O1144" s="700">
        <v>2</v>
      </c>
      <c r="P1144" s="699">
        <v>71.5</v>
      </c>
      <c r="Q1144" s="701">
        <v>1</v>
      </c>
      <c r="R1144" s="696">
        <v>2</v>
      </c>
      <c r="S1144" s="701">
        <v>1</v>
      </c>
      <c r="T1144" s="700">
        <v>2</v>
      </c>
      <c r="U1144" s="702">
        <v>1</v>
      </c>
    </row>
    <row r="1145" spans="1:21" ht="14.4" customHeight="1" x14ac:dyDescent="0.3">
      <c r="A1145" s="695">
        <v>11</v>
      </c>
      <c r="B1145" s="696" t="s">
        <v>555</v>
      </c>
      <c r="C1145" s="696">
        <v>89301112</v>
      </c>
      <c r="D1145" s="697" t="s">
        <v>3032</v>
      </c>
      <c r="E1145" s="698" t="s">
        <v>1903</v>
      </c>
      <c r="F1145" s="696" t="s">
        <v>1877</v>
      </c>
      <c r="G1145" s="696" t="s">
        <v>1933</v>
      </c>
      <c r="H1145" s="696" t="s">
        <v>556</v>
      </c>
      <c r="I1145" s="696" t="s">
        <v>1934</v>
      </c>
      <c r="J1145" s="696" t="s">
        <v>1935</v>
      </c>
      <c r="K1145" s="696" t="s">
        <v>1936</v>
      </c>
      <c r="L1145" s="699">
        <v>200</v>
      </c>
      <c r="M1145" s="699">
        <v>11600</v>
      </c>
      <c r="N1145" s="696">
        <v>58</v>
      </c>
      <c r="O1145" s="700">
        <v>29</v>
      </c>
      <c r="P1145" s="699">
        <v>7600</v>
      </c>
      <c r="Q1145" s="701">
        <v>0.65517241379310343</v>
      </c>
      <c r="R1145" s="696">
        <v>38</v>
      </c>
      <c r="S1145" s="701">
        <v>0.65517241379310343</v>
      </c>
      <c r="T1145" s="700">
        <v>19</v>
      </c>
      <c r="U1145" s="702">
        <v>0.65517241379310343</v>
      </c>
    </row>
    <row r="1146" spans="1:21" ht="14.4" customHeight="1" x14ac:dyDescent="0.3">
      <c r="A1146" s="695">
        <v>11</v>
      </c>
      <c r="B1146" s="696" t="s">
        <v>555</v>
      </c>
      <c r="C1146" s="696">
        <v>89301112</v>
      </c>
      <c r="D1146" s="697" t="s">
        <v>3032</v>
      </c>
      <c r="E1146" s="698" t="s">
        <v>1903</v>
      </c>
      <c r="F1146" s="696" t="s">
        <v>1877</v>
      </c>
      <c r="G1146" s="696" t="s">
        <v>1933</v>
      </c>
      <c r="H1146" s="696" t="s">
        <v>556</v>
      </c>
      <c r="I1146" s="696" t="s">
        <v>1937</v>
      </c>
      <c r="J1146" s="696" t="s">
        <v>1938</v>
      </c>
      <c r="K1146" s="696" t="s">
        <v>1939</v>
      </c>
      <c r="L1146" s="699">
        <v>278.75</v>
      </c>
      <c r="M1146" s="699">
        <v>11707.5</v>
      </c>
      <c r="N1146" s="696">
        <v>42</v>
      </c>
      <c r="O1146" s="700">
        <v>21</v>
      </c>
      <c r="P1146" s="699">
        <v>10592.5</v>
      </c>
      <c r="Q1146" s="701">
        <v>0.90476190476190477</v>
      </c>
      <c r="R1146" s="696">
        <v>38</v>
      </c>
      <c r="S1146" s="701">
        <v>0.90476190476190477</v>
      </c>
      <c r="T1146" s="700">
        <v>19</v>
      </c>
      <c r="U1146" s="702">
        <v>0.90476190476190477</v>
      </c>
    </row>
    <row r="1147" spans="1:21" ht="14.4" customHeight="1" x14ac:dyDescent="0.3">
      <c r="A1147" s="695">
        <v>11</v>
      </c>
      <c r="B1147" s="696" t="s">
        <v>555</v>
      </c>
      <c r="C1147" s="696">
        <v>89301112</v>
      </c>
      <c r="D1147" s="697" t="s">
        <v>3032</v>
      </c>
      <c r="E1147" s="698" t="s">
        <v>1903</v>
      </c>
      <c r="F1147" s="696" t="s">
        <v>1877</v>
      </c>
      <c r="G1147" s="696" t="s">
        <v>2103</v>
      </c>
      <c r="H1147" s="696" t="s">
        <v>556</v>
      </c>
      <c r="I1147" s="696" t="s">
        <v>2107</v>
      </c>
      <c r="J1147" s="696" t="s">
        <v>2108</v>
      </c>
      <c r="K1147" s="696" t="s">
        <v>2109</v>
      </c>
      <c r="L1147" s="699">
        <v>553.15</v>
      </c>
      <c r="M1147" s="699">
        <v>1659.4499999999998</v>
      </c>
      <c r="N1147" s="696">
        <v>3</v>
      </c>
      <c r="O1147" s="700">
        <v>2</v>
      </c>
      <c r="P1147" s="699">
        <v>1659.4499999999998</v>
      </c>
      <c r="Q1147" s="701">
        <v>1</v>
      </c>
      <c r="R1147" s="696">
        <v>3</v>
      </c>
      <c r="S1147" s="701">
        <v>1</v>
      </c>
      <c r="T1147" s="700">
        <v>2</v>
      </c>
      <c r="U1147" s="702">
        <v>1</v>
      </c>
    </row>
    <row r="1148" spans="1:21" ht="14.4" customHeight="1" x14ac:dyDescent="0.3">
      <c r="A1148" s="695">
        <v>11</v>
      </c>
      <c r="B1148" s="696" t="s">
        <v>555</v>
      </c>
      <c r="C1148" s="696">
        <v>89301112</v>
      </c>
      <c r="D1148" s="697" t="s">
        <v>3032</v>
      </c>
      <c r="E1148" s="698" t="s">
        <v>1903</v>
      </c>
      <c r="F1148" s="696" t="s">
        <v>1877</v>
      </c>
      <c r="G1148" s="696" t="s">
        <v>1940</v>
      </c>
      <c r="H1148" s="696" t="s">
        <v>556</v>
      </c>
      <c r="I1148" s="696" t="s">
        <v>2119</v>
      </c>
      <c r="J1148" s="696" t="s">
        <v>2120</v>
      </c>
      <c r="K1148" s="696" t="s">
        <v>2121</v>
      </c>
      <c r="L1148" s="699">
        <v>1545.22</v>
      </c>
      <c r="M1148" s="699">
        <v>1545.22</v>
      </c>
      <c r="N1148" s="696">
        <v>1</v>
      </c>
      <c r="O1148" s="700">
        <v>1</v>
      </c>
      <c r="P1148" s="699">
        <v>1545.22</v>
      </c>
      <c r="Q1148" s="701">
        <v>1</v>
      </c>
      <c r="R1148" s="696">
        <v>1</v>
      </c>
      <c r="S1148" s="701">
        <v>1</v>
      </c>
      <c r="T1148" s="700">
        <v>1</v>
      </c>
      <c r="U1148" s="702">
        <v>1</v>
      </c>
    </row>
    <row r="1149" spans="1:21" ht="14.4" customHeight="1" x14ac:dyDescent="0.3">
      <c r="A1149" s="695">
        <v>11</v>
      </c>
      <c r="B1149" s="696" t="s">
        <v>555</v>
      </c>
      <c r="C1149" s="696">
        <v>89301112</v>
      </c>
      <c r="D1149" s="697" t="s">
        <v>3032</v>
      </c>
      <c r="E1149" s="698" t="s">
        <v>1904</v>
      </c>
      <c r="F1149" s="696" t="s">
        <v>1876</v>
      </c>
      <c r="G1149" s="696" t="s">
        <v>2230</v>
      </c>
      <c r="H1149" s="696" t="s">
        <v>556</v>
      </c>
      <c r="I1149" s="696" t="s">
        <v>2231</v>
      </c>
      <c r="J1149" s="696" t="s">
        <v>2232</v>
      </c>
      <c r="K1149" s="696" t="s">
        <v>2233</v>
      </c>
      <c r="L1149" s="699">
        <v>166.97</v>
      </c>
      <c r="M1149" s="699">
        <v>667.88</v>
      </c>
      <c r="N1149" s="696">
        <v>4</v>
      </c>
      <c r="O1149" s="700">
        <v>2</v>
      </c>
      <c r="P1149" s="699">
        <v>500.90999999999997</v>
      </c>
      <c r="Q1149" s="701">
        <v>0.75</v>
      </c>
      <c r="R1149" s="696">
        <v>3</v>
      </c>
      <c r="S1149" s="701">
        <v>0.75</v>
      </c>
      <c r="T1149" s="700">
        <v>1</v>
      </c>
      <c r="U1149" s="702">
        <v>0.5</v>
      </c>
    </row>
    <row r="1150" spans="1:21" ht="14.4" customHeight="1" x14ac:dyDescent="0.3">
      <c r="A1150" s="695">
        <v>11</v>
      </c>
      <c r="B1150" s="696" t="s">
        <v>555</v>
      </c>
      <c r="C1150" s="696">
        <v>89301112</v>
      </c>
      <c r="D1150" s="697" t="s">
        <v>3032</v>
      </c>
      <c r="E1150" s="698" t="s">
        <v>1904</v>
      </c>
      <c r="F1150" s="696" t="s">
        <v>1876</v>
      </c>
      <c r="G1150" s="696" t="s">
        <v>1967</v>
      </c>
      <c r="H1150" s="696" t="s">
        <v>556</v>
      </c>
      <c r="I1150" s="696" t="s">
        <v>1040</v>
      </c>
      <c r="J1150" s="696" t="s">
        <v>634</v>
      </c>
      <c r="K1150" s="696" t="s">
        <v>2005</v>
      </c>
      <c r="L1150" s="699">
        <v>57.65</v>
      </c>
      <c r="M1150" s="699">
        <v>57.65</v>
      </c>
      <c r="N1150" s="696">
        <v>1</v>
      </c>
      <c r="O1150" s="700">
        <v>0.5</v>
      </c>
      <c r="P1150" s="699">
        <v>57.65</v>
      </c>
      <c r="Q1150" s="701">
        <v>1</v>
      </c>
      <c r="R1150" s="696">
        <v>1</v>
      </c>
      <c r="S1150" s="701">
        <v>1</v>
      </c>
      <c r="T1150" s="700">
        <v>0.5</v>
      </c>
      <c r="U1150" s="702">
        <v>1</v>
      </c>
    </row>
    <row r="1151" spans="1:21" ht="14.4" customHeight="1" x14ac:dyDescent="0.3">
      <c r="A1151" s="695">
        <v>11</v>
      </c>
      <c r="B1151" s="696" t="s">
        <v>555</v>
      </c>
      <c r="C1151" s="696">
        <v>89301112</v>
      </c>
      <c r="D1151" s="697" t="s">
        <v>3032</v>
      </c>
      <c r="E1151" s="698" t="s">
        <v>1904</v>
      </c>
      <c r="F1151" s="696" t="s">
        <v>1876</v>
      </c>
      <c r="G1151" s="696" t="s">
        <v>1915</v>
      </c>
      <c r="H1151" s="696" t="s">
        <v>556</v>
      </c>
      <c r="I1151" s="696" t="s">
        <v>726</v>
      </c>
      <c r="J1151" s="696" t="s">
        <v>727</v>
      </c>
      <c r="K1151" s="696" t="s">
        <v>1916</v>
      </c>
      <c r="L1151" s="699">
        <v>0</v>
      </c>
      <c r="M1151" s="699">
        <v>0</v>
      </c>
      <c r="N1151" s="696">
        <v>2</v>
      </c>
      <c r="O1151" s="700">
        <v>0.5</v>
      </c>
      <c r="P1151" s="699">
        <v>0</v>
      </c>
      <c r="Q1151" s="701"/>
      <c r="R1151" s="696">
        <v>2</v>
      </c>
      <c r="S1151" s="701">
        <v>1</v>
      </c>
      <c r="T1151" s="700">
        <v>0.5</v>
      </c>
      <c r="U1151" s="702">
        <v>1</v>
      </c>
    </row>
    <row r="1152" spans="1:21" ht="14.4" customHeight="1" x14ac:dyDescent="0.3">
      <c r="A1152" s="695">
        <v>11</v>
      </c>
      <c r="B1152" s="696" t="s">
        <v>555</v>
      </c>
      <c r="C1152" s="696">
        <v>89301112</v>
      </c>
      <c r="D1152" s="697" t="s">
        <v>3032</v>
      </c>
      <c r="E1152" s="698" t="s">
        <v>1904</v>
      </c>
      <c r="F1152" s="696" t="s">
        <v>1876</v>
      </c>
      <c r="G1152" s="696" t="s">
        <v>2885</v>
      </c>
      <c r="H1152" s="696" t="s">
        <v>556</v>
      </c>
      <c r="I1152" s="696" t="s">
        <v>3030</v>
      </c>
      <c r="J1152" s="696" t="s">
        <v>2887</v>
      </c>
      <c r="K1152" s="696" t="s">
        <v>2142</v>
      </c>
      <c r="L1152" s="699">
        <v>77.08</v>
      </c>
      <c r="M1152" s="699">
        <v>77.08</v>
      </c>
      <c r="N1152" s="696">
        <v>1</v>
      </c>
      <c r="O1152" s="700">
        <v>1</v>
      </c>
      <c r="P1152" s="699">
        <v>77.08</v>
      </c>
      <c r="Q1152" s="701">
        <v>1</v>
      </c>
      <c r="R1152" s="696">
        <v>1</v>
      </c>
      <c r="S1152" s="701">
        <v>1</v>
      </c>
      <c r="T1152" s="700">
        <v>1</v>
      </c>
      <c r="U1152" s="702">
        <v>1</v>
      </c>
    </row>
    <row r="1153" spans="1:21" ht="14.4" customHeight="1" x14ac:dyDescent="0.3">
      <c r="A1153" s="695">
        <v>11</v>
      </c>
      <c r="B1153" s="696" t="s">
        <v>555</v>
      </c>
      <c r="C1153" s="696">
        <v>89301112</v>
      </c>
      <c r="D1153" s="697" t="s">
        <v>3032</v>
      </c>
      <c r="E1153" s="698" t="s">
        <v>1904</v>
      </c>
      <c r="F1153" s="696" t="s">
        <v>1876</v>
      </c>
      <c r="G1153" s="696" t="s">
        <v>2176</v>
      </c>
      <c r="H1153" s="696" t="s">
        <v>843</v>
      </c>
      <c r="I1153" s="696" t="s">
        <v>2946</v>
      </c>
      <c r="J1153" s="696" t="s">
        <v>1160</v>
      </c>
      <c r="K1153" s="696" t="s">
        <v>2355</v>
      </c>
      <c r="L1153" s="699">
        <v>0</v>
      </c>
      <c r="M1153" s="699">
        <v>0</v>
      </c>
      <c r="N1153" s="696">
        <v>1</v>
      </c>
      <c r="O1153" s="700">
        <v>1</v>
      </c>
      <c r="P1153" s="699"/>
      <c r="Q1153" s="701"/>
      <c r="R1153" s="696"/>
      <c r="S1153" s="701">
        <v>0</v>
      </c>
      <c r="T1153" s="700"/>
      <c r="U1153" s="702">
        <v>0</v>
      </c>
    </row>
    <row r="1154" spans="1:21" ht="14.4" customHeight="1" x14ac:dyDescent="0.3">
      <c r="A1154" s="695">
        <v>11</v>
      </c>
      <c r="B1154" s="696" t="s">
        <v>555</v>
      </c>
      <c r="C1154" s="696">
        <v>89301112</v>
      </c>
      <c r="D1154" s="697" t="s">
        <v>3032</v>
      </c>
      <c r="E1154" s="698" t="s">
        <v>1904</v>
      </c>
      <c r="F1154" s="696" t="s">
        <v>1876</v>
      </c>
      <c r="G1154" s="696" t="s">
        <v>2176</v>
      </c>
      <c r="H1154" s="696" t="s">
        <v>843</v>
      </c>
      <c r="I1154" s="696" t="s">
        <v>1159</v>
      </c>
      <c r="J1154" s="696" t="s">
        <v>1160</v>
      </c>
      <c r="K1154" s="696" t="s">
        <v>1829</v>
      </c>
      <c r="L1154" s="699">
        <v>128.84</v>
      </c>
      <c r="M1154" s="699">
        <v>128.84</v>
      </c>
      <c r="N1154" s="696">
        <v>1</v>
      </c>
      <c r="O1154" s="700">
        <v>1</v>
      </c>
      <c r="P1154" s="699">
        <v>128.84</v>
      </c>
      <c r="Q1154" s="701">
        <v>1</v>
      </c>
      <c r="R1154" s="696">
        <v>1</v>
      </c>
      <c r="S1154" s="701">
        <v>1</v>
      </c>
      <c r="T1154" s="700">
        <v>1</v>
      </c>
      <c r="U1154" s="702">
        <v>1</v>
      </c>
    </row>
    <row r="1155" spans="1:21" ht="14.4" customHeight="1" x14ac:dyDescent="0.3">
      <c r="A1155" s="695">
        <v>11</v>
      </c>
      <c r="B1155" s="696" t="s">
        <v>555</v>
      </c>
      <c r="C1155" s="696">
        <v>89301112</v>
      </c>
      <c r="D1155" s="697" t="s">
        <v>3032</v>
      </c>
      <c r="E1155" s="698" t="s">
        <v>1904</v>
      </c>
      <c r="F1155" s="696" t="s">
        <v>1876</v>
      </c>
      <c r="G1155" s="696" t="s">
        <v>1920</v>
      </c>
      <c r="H1155" s="696" t="s">
        <v>843</v>
      </c>
      <c r="I1155" s="696" t="s">
        <v>919</v>
      </c>
      <c r="J1155" s="696" t="s">
        <v>852</v>
      </c>
      <c r="K1155" s="696" t="s">
        <v>920</v>
      </c>
      <c r="L1155" s="699">
        <v>625.29</v>
      </c>
      <c r="M1155" s="699">
        <v>625.29</v>
      </c>
      <c r="N1155" s="696">
        <v>1</v>
      </c>
      <c r="O1155" s="700">
        <v>1</v>
      </c>
      <c r="P1155" s="699"/>
      <c r="Q1155" s="701">
        <v>0</v>
      </c>
      <c r="R1155" s="696"/>
      <c r="S1155" s="701">
        <v>0</v>
      </c>
      <c r="T1155" s="700"/>
      <c r="U1155" s="702">
        <v>0</v>
      </c>
    </row>
    <row r="1156" spans="1:21" ht="14.4" customHeight="1" x14ac:dyDescent="0.3">
      <c r="A1156" s="695">
        <v>11</v>
      </c>
      <c r="B1156" s="696" t="s">
        <v>555</v>
      </c>
      <c r="C1156" s="696">
        <v>89301112</v>
      </c>
      <c r="D1156" s="697" t="s">
        <v>3032</v>
      </c>
      <c r="E1156" s="698" t="s">
        <v>1904</v>
      </c>
      <c r="F1156" s="696" t="s">
        <v>1876</v>
      </c>
      <c r="G1156" s="696" t="s">
        <v>1920</v>
      </c>
      <c r="H1156" s="696" t="s">
        <v>843</v>
      </c>
      <c r="I1156" s="696" t="s">
        <v>851</v>
      </c>
      <c r="J1156" s="696" t="s">
        <v>852</v>
      </c>
      <c r="K1156" s="696" t="s">
        <v>853</v>
      </c>
      <c r="L1156" s="699">
        <v>937.93</v>
      </c>
      <c r="M1156" s="699">
        <v>5627.58</v>
      </c>
      <c r="N1156" s="696">
        <v>6</v>
      </c>
      <c r="O1156" s="700">
        <v>4</v>
      </c>
      <c r="P1156" s="699">
        <v>4689.6499999999996</v>
      </c>
      <c r="Q1156" s="701">
        <v>0.83333333333333326</v>
      </c>
      <c r="R1156" s="696">
        <v>5</v>
      </c>
      <c r="S1156" s="701">
        <v>0.83333333333333337</v>
      </c>
      <c r="T1156" s="700">
        <v>3</v>
      </c>
      <c r="U1156" s="702">
        <v>0.75</v>
      </c>
    </row>
    <row r="1157" spans="1:21" ht="14.4" customHeight="1" x14ac:dyDescent="0.3">
      <c r="A1157" s="695">
        <v>11</v>
      </c>
      <c r="B1157" s="696" t="s">
        <v>555</v>
      </c>
      <c r="C1157" s="696">
        <v>89301112</v>
      </c>
      <c r="D1157" s="697" t="s">
        <v>3032</v>
      </c>
      <c r="E1157" s="698" t="s">
        <v>1904</v>
      </c>
      <c r="F1157" s="696" t="s">
        <v>1876</v>
      </c>
      <c r="G1157" s="696" t="s">
        <v>1921</v>
      </c>
      <c r="H1157" s="696" t="s">
        <v>843</v>
      </c>
      <c r="I1157" s="696" t="s">
        <v>2179</v>
      </c>
      <c r="J1157" s="696" t="s">
        <v>586</v>
      </c>
      <c r="K1157" s="696" t="s">
        <v>2180</v>
      </c>
      <c r="L1157" s="699">
        <v>193.26</v>
      </c>
      <c r="M1157" s="699">
        <v>193.26</v>
      </c>
      <c r="N1157" s="696">
        <v>1</v>
      </c>
      <c r="O1157" s="700">
        <v>1</v>
      </c>
      <c r="P1157" s="699"/>
      <c r="Q1157" s="701">
        <v>0</v>
      </c>
      <c r="R1157" s="696"/>
      <c r="S1157" s="701">
        <v>0</v>
      </c>
      <c r="T1157" s="700"/>
      <c r="U1157" s="702">
        <v>0</v>
      </c>
    </row>
    <row r="1158" spans="1:21" ht="14.4" customHeight="1" x14ac:dyDescent="0.3">
      <c r="A1158" s="695">
        <v>11</v>
      </c>
      <c r="B1158" s="696" t="s">
        <v>555</v>
      </c>
      <c r="C1158" s="696">
        <v>89301112</v>
      </c>
      <c r="D1158" s="697" t="s">
        <v>3032</v>
      </c>
      <c r="E1158" s="698" t="s">
        <v>1904</v>
      </c>
      <c r="F1158" s="696" t="s">
        <v>1876</v>
      </c>
      <c r="G1158" s="696" t="s">
        <v>1930</v>
      </c>
      <c r="H1158" s="696" t="s">
        <v>556</v>
      </c>
      <c r="I1158" s="696" t="s">
        <v>660</v>
      </c>
      <c r="J1158" s="696" t="s">
        <v>1931</v>
      </c>
      <c r="K1158" s="696" t="s">
        <v>1932</v>
      </c>
      <c r="L1158" s="699">
        <v>0</v>
      </c>
      <c r="M1158" s="699">
        <v>0</v>
      </c>
      <c r="N1158" s="696">
        <v>1</v>
      </c>
      <c r="O1158" s="700"/>
      <c r="P1158" s="699"/>
      <c r="Q1158" s="701"/>
      <c r="R1158" s="696"/>
      <c r="S1158" s="701">
        <v>0</v>
      </c>
      <c r="T1158" s="700"/>
      <c r="U1158" s="702"/>
    </row>
    <row r="1159" spans="1:21" ht="14.4" customHeight="1" x14ac:dyDescent="0.3">
      <c r="A1159" s="695">
        <v>11</v>
      </c>
      <c r="B1159" s="696" t="s">
        <v>555</v>
      </c>
      <c r="C1159" s="696">
        <v>89301112</v>
      </c>
      <c r="D1159" s="697" t="s">
        <v>3032</v>
      </c>
      <c r="E1159" s="698" t="s">
        <v>1904</v>
      </c>
      <c r="F1159" s="696" t="s">
        <v>1877</v>
      </c>
      <c r="G1159" s="696" t="s">
        <v>2092</v>
      </c>
      <c r="H1159" s="696" t="s">
        <v>556</v>
      </c>
      <c r="I1159" s="696" t="s">
        <v>2093</v>
      </c>
      <c r="J1159" s="696" t="s">
        <v>2094</v>
      </c>
      <c r="K1159" s="696" t="s">
        <v>2095</v>
      </c>
      <c r="L1159" s="699">
        <v>0</v>
      </c>
      <c r="M1159" s="699">
        <v>0</v>
      </c>
      <c r="N1159" s="696">
        <v>7</v>
      </c>
      <c r="O1159" s="700">
        <v>7</v>
      </c>
      <c r="P1159" s="699">
        <v>0</v>
      </c>
      <c r="Q1159" s="701"/>
      <c r="R1159" s="696">
        <v>1</v>
      </c>
      <c r="S1159" s="701">
        <v>0.14285714285714285</v>
      </c>
      <c r="T1159" s="700">
        <v>1</v>
      </c>
      <c r="U1159" s="702">
        <v>0.14285714285714285</v>
      </c>
    </row>
    <row r="1160" spans="1:21" ht="14.4" customHeight="1" x14ac:dyDescent="0.3">
      <c r="A1160" s="695">
        <v>11</v>
      </c>
      <c r="B1160" s="696" t="s">
        <v>555</v>
      </c>
      <c r="C1160" s="696">
        <v>89301112</v>
      </c>
      <c r="D1160" s="697" t="s">
        <v>3032</v>
      </c>
      <c r="E1160" s="698" t="s">
        <v>1904</v>
      </c>
      <c r="F1160" s="696" t="s">
        <v>1877</v>
      </c>
      <c r="G1160" s="696" t="s">
        <v>2096</v>
      </c>
      <c r="H1160" s="696" t="s">
        <v>556</v>
      </c>
      <c r="I1160" s="696" t="s">
        <v>2100</v>
      </c>
      <c r="J1160" s="696" t="s">
        <v>2101</v>
      </c>
      <c r="K1160" s="696" t="s">
        <v>2102</v>
      </c>
      <c r="L1160" s="699">
        <v>35.75</v>
      </c>
      <c r="M1160" s="699">
        <v>143</v>
      </c>
      <c r="N1160" s="696">
        <v>4</v>
      </c>
      <c r="O1160" s="700">
        <v>4</v>
      </c>
      <c r="P1160" s="699">
        <v>143</v>
      </c>
      <c r="Q1160" s="701">
        <v>1</v>
      </c>
      <c r="R1160" s="696">
        <v>4</v>
      </c>
      <c r="S1160" s="701">
        <v>1</v>
      </c>
      <c r="T1160" s="700">
        <v>4</v>
      </c>
      <c r="U1160" s="702">
        <v>1</v>
      </c>
    </row>
    <row r="1161" spans="1:21" ht="14.4" customHeight="1" x14ac:dyDescent="0.3">
      <c r="A1161" s="695">
        <v>11</v>
      </c>
      <c r="B1161" s="696" t="s">
        <v>555</v>
      </c>
      <c r="C1161" s="696">
        <v>89301112</v>
      </c>
      <c r="D1161" s="697" t="s">
        <v>3032</v>
      </c>
      <c r="E1161" s="698" t="s">
        <v>1904</v>
      </c>
      <c r="F1161" s="696" t="s">
        <v>1877</v>
      </c>
      <c r="G1161" s="696" t="s">
        <v>1933</v>
      </c>
      <c r="H1161" s="696" t="s">
        <v>556</v>
      </c>
      <c r="I1161" s="696" t="s">
        <v>1934</v>
      </c>
      <c r="J1161" s="696" t="s">
        <v>1935</v>
      </c>
      <c r="K1161" s="696" t="s">
        <v>1936</v>
      </c>
      <c r="L1161" s="699">
        <v>200</v>
      </c>
      <c r="M1161" s="699">
        <v>7000</v>
      </c>
      <c r="N1161" s="696">
        <v>35</v>
      </c>
      <c r="O1161" s="700">
        <v>18</v>
      </c>
      <c r="P1161" s="699">
        <v>5400</v>
      </c>
      <c r="Q1161" s="701">
        <v>0.77142857142857146</v>
      </c>
      <c r="R1161" s="696">
        <v>27</v>
      </c>
      <c r="S1161" s="701">
        <v>0.77142857142857146</v>
      </c>
      <c r="T1161" s="700">
        <v>14</v>
      </c>
      <c r="U1161" s="702">
        <v>0.77777777777777779</v>
      </c>
    </row>
    <row r="1162" spans="1:21" ht="14.4" customHeight="1" x14ac:dyDescent="0.3">
      <c r="A1162" s="695">
        <v>11</v>
      </c>
      <c r="B1162" s="696" t="s">
        <v>555</v>
      </c>
      <c r="C1162" s="696">
        <v>89301112</v>
      </c>
      <c r="D1162" s="697" t="s">
        <v>3032</v>
      </c>
      <c r="E1162" s="698" t="s">
        <v>1904</v>
      </c>
      <c r="F1162" s="696" t="s">
        <v>1877</v>
      </c>
      <c r="G1162" s="696" t="s">
        <v>1933</v>
      </c>
      <c r="H1162" s="696" t="s">
        <v>556</v>
      </c>
      <c r="I1162" s="696" t="s">
        <v>1937</v>
      </c>
      <c r="J1162" s="696" t="s">
        <v>1938</v>
      </c>
      <c r="K1162" s="696" t="s">
        <v>1939</v>
      </c>
      <c r="L1162" s="699">
        <v>278.75</v>
      </c>
      <c r="M1162" s="699">
        <v>2508.75</v>
      </c>
      <c r="N1162" s="696">
        <v>9</v>
      </c>
      <c r="O1162" s="700">
        <v>5</v>
      </c>
      <c r="P1162" s="699">
        <v>2508.75</v>
      </c>
      <c r="Q1162" s="701">
        <v>1</v>
      </c>
      <c r="R1162" s="696">
        <v>9</v>
      </c>
      <c r="S1162" s="701">
        <v>1</v>
      </c>
      <c r="T1162" s="700">
        <v>5</v>
      </c>
      <c r="U1162" s="702">
        <v>1</v>
      </c>
    </row>
    <row r="1163" spans="1:21" ht="14.4" customHeight="1" x14ac:dyDescent="0.3">
      <c r="A1163" s="695">
        <v>11</v>
      </c>
      <c r="B1163" s="696" t="s">
        <v>555</v>
      </c>
      <c r="C1163" s="696">
        <v>89301112</v>
      </c>
      <c r="D1163" s="697" t="s">
        <v>3032</v>
      </c>
      <c r="E1163" s="698" t="s">
        <v>1904</v>
      </c>
      <c r="F1163" s="696" t="s">
        <v>1877</v>
      </c>
      <c r="G1163" s="696" t="s">
        <v>2103</v>
      </c>
      <c r="H1163" s="696" t="s">
        <v>556</v>
      </c>
      <c r="I1163" s="696" t="s">
        <v>2107</v>
      </c>
      <c r="J1163" s="696" t="s">
        <v>2108</v>
      </c>
      <c r="K1163" s="696" t="s">
        <v>2109</v>
      </c>
      <c r="L1163" s="699">
        <v>553.15</v>
      </c>
      <c r="M1163" s="699">
        <v>553.15</v>
      </c>
      <c r="N1163" s="696">
        <v>1</v>
      </c>
      <c r="O1163" s="700">
        <v>1</v>
      </c>
      <c r="P1163" s="699">
        <v>553.15</v>
      </c>
      <c r="Q1163" s="701">
        <v>1</v>
      </c>
      <c r="R1163" s="696">
        <v>1</v>
      </c>
      <c r="S1163" s="701">
        <v>1</v>
      </c>
      <c r="T1163" s="700">
        <v>1</v>
      </c>
      <c r="U1163" s="702">
        <v>1</v>
      </c>
    </row>
    <row r="1164" spans="1:21" ht="14.4" customHeight="1" x14ac:dyDescent="0.3">
      <c r="A1164" s="695">
        <v>11</v>
      </c>
      <c r="B1164" s="696" t="s">
        <v>555</v>
      </c>
      <c r="C1164" s="696">
        <v>89301112</v>
      </c>
      <c r="D1164" s="697" t="s">
        <v>3032</v>
      </c>
      <c r="E1164" s="698" t="s">
        <v>1904</v>
      </c>
      <c r="F1164" s="696" t="s">
        <v>1877</v>
      </c>
      <c r="G1164" s="696" t="s">
        <v>1940</v>
      </c>
      <c r="H1164" s="696" t="s">
        <v>556</v>
      </c>
      <c r="I1164" s="696" t="s">
        <v>1964</v>
      </c>
      <c r="J1164" s="696" t="s">
        <v>1965</v>
      </c>
      <c r="K1164" s="696" t="s">
        <v>1966</v>
      </c>
      <c r="L1164" s="699">
        <v>350</v>
      </c>
      <c r="M1164" s="699">
        <v>350</v>
      </c>
      <c r="N1164" s="696">
        <v>1</v>
      </c>
      <c r="O1164" s="700">
        <v>1</v>
      </c>
      <c r="P1164" s="699">
        <v>350</v>
      </c>
      <c r="Q1164" s="701">
        <v>1</v>
      </c>
      <c r="R1164" s="696">
        <v>1</v>
      </c>
      <c r="S1164" s="701">
        <v>1</v>
      </c>
      <c r="T1164" s="700">
        <v>1</v>
      </c>
      <c r="U1164" s="702">
        <v>1</v>
      </c>
    </row>
    <row r="1165" spans="1:21" ht="14.4" customHeight="1" x14ac:dyDescent="0.3">
      <c r="A1165" s="695">
        <v>11</v>
      </c>
      <c r="B1165" s="696" t="s">
        <v>555</v>
      </c>
      <c r="C1165" s="696">
        <v>89301112</v>
      </c>
      <c r="D1165" s="697" t="s">
        <v>3032</v>
      </c>
      <c r="E1165" s="698" t="s">
        <v>1904</v>
      </c>
      <c r="F1165" s="696" t="s">
        <v>1877</v>
      </c>
      <c r="G1165" s="696" t="s">
        <v>1940</v>
      </c>
      <c r="H1165" s="696" t="s">
        <v>556</v>
      </c>
      <c r="I1165" s="696" t="s">
        <v>2113</v>
      </c>
      <c r="J1165" s="696" t="s">
        <v>2114</v>
      </c>
      <c r="K1165" s="696" t="s">
        <v>2115</v>
      </c>
      <c r="L1165" s="699">
        <v>350</v>
      </c>
      <c r="M1165" s="699">
        <v>350</v>
      </c>
      <c r="N1165" s="696">
        <v>1</v>
      </c>
      <c r="O1165" s="700">
        <v>1</v>
      </c>
      <c r="P1165" s="699">
        <v>350</v>
      </c>
      <c r="Q1165" s="701">
        <v>1</v>
      </c>
      <c r="R1165" s="696">
        <v>1</v>
      </c>
      <c r="S1165" s="701">
        <v>1</v>
      </c>
      <c r="T1165" s="700">
        <v>1</v>
      </c>
      <c r="U1165" s="702">
        <v>1</v>
      </c>
    </row>
    <row r="1166" spans="1:21" ht="14.4" customHeight="1" x14ac:dyDescent="0.3">
      <c r="A1166" s="695">
        <v>11</v>
      </c>
      <c r="B1166" s="696" t="s">
        <v>555</v>
      </c>
      <c r="C1166" s="696">
        <v>89301112</v>
      </c>
      <c r="D1166" s="697" t="s">
        <v>3032</v>
      </c>
      <c r="E1166" s="698" t="s">
        <v>1904</v>
      </c>
      <c r="F1166" s="696" t="s">
        <v>1877</v>
      </c>
      <c r="G1166" s="696" t="s">
        <v>1940</v>
      </c>
      <c r="H1166" s="696" t="s">
        <v>556</v>
      </c>
      <c r="I1166" s="696" t="s">
        <v>2306</v>
      </c>
      <c r="J1166" s="696" t="s">
        <v>2307</v>
      </c>
      <c r="K1166" s="696" t="s">
        <v>2308</v>
      </c>
      <c r="L1166" s="699">
        <v>180</v>
      </c>
      <c r="M1166" s="699">
        <v>360</v>
      </c>
      <c r="N1166" s="696">
        <v>2</v>
      </c>
      <c r="O1166" s="700">
        <v>2</v>
      </c>
      <c r="P1166" s="699">
        <v>360</v>
      </c>
      <c r="Q1166" s="701">
        <v>1</v>
      </c>
      <c r="R1166" s="696">
        <v>2</v>
      </c>
      <c r="S1166" s="701">
        <v>1</v>
      </c>
      <c r="T1166" s="700">
        <v>2</v>
      </c>
      <c r="U1166" s="702">
        <v>1</v>
      </c>
    </row>
    <row r="1167" spans="1:21" ht="14.4" customHeight="1" x14ac:dyDescent="0.3">
      <c r="A1167" s="695">
        <v>11</v>
      </c>
      <c r="B1167" s="696" t="s">
        <v>555</v>
      </c>
      <c r="C1167" s="696">
        <v>89301112</v>
      </c>
      <c r="D1167" s="697" t="s">
        <v>3032</v>
      </c>
      <c r="E1167" s="698" t="s">
        <v>1905</v>
      </c>
      <c r="F1167" s="696" t="s">
        <v>1876</v>
      </c>
      <c r="G1167" s="696" t="s">
        <v>2361</v>
      </c>
      <c r="H1167" s="696" t="s">
        <v>556</v>
      </c>
      <c r="I1167" s="696" t="s">
        <v>2362</v>
      </c>
      <c r="J1167" s="696" t="s">
        <v>2363</v>
      </c>
      <c r="K1167" s="696" t="s">
        <v>2364</v>
      </c>
      <c r="L1167" s="699">
        <v>65.89</v>
      </c>
      <c r="M1167" s="699">
        <v>65.89</v>
      </c>
      <c r="N1167" s="696">
        <v>1</v>
      </c>
      <c r="O1167" s="700">
        <v>1</v>
      </c>
      <c r="P1167" s="699">
        <v>65.89</v>
      </c>
      <c r="Q1167" s="701">
        <v>1</v>
      </c>
      <c r="R1167" s="696">
        <v>1</v>
      </c>
      <c r="S1167" s="701">
        <v>1</v>
      </c>
      <c r="T1167" s="700">
        <v>1</v>
      </c>
      <c r="U1167" s="702">
        <v>1</v>
      </c>
    </row>
    <row r="1168" spans="1:21" ht="14.4" customHeight="1" x14ac:dyDescent="0.3">
      <c r="A1168" s="695">
        <v>11</v>
      </c>
      <c r="B1168" s="696" t="s">
        <v>555</v>
      </c>
      <c r="C1168" s="696">
        <v>89301112</v>
      </c>
      <c r="D1168" s="697" t="s">
        <v>3032</v>
      </c>
      <c r="E1168" s="698" t="s">
        <v>1905</v>
      </c>
      <c r="F1168" s="696" t="s">
        <v>1877</v>
      </c>
      <c r="G1168" s="696" t="s">
        <v>1933</v>
      </c>
      <c r="H1168" s="696" t="s">
        <v>556</v>
      </c>
      <c r="I1168" s="696" t="s">
        <v>1937</v>
      </c>
      <c r="J1168" s="696" t="s">
        <v>1938</v>
      </c>
      <c r="K1168" s="696" t="s">
        <v>1939</v>
      </c>
      <c r="L1168" s="699">
        <v>278.75</v>
      </c>
      <c r="M1168" s="699">
        <v>1115</v>
      </c>
      <c r="N1168" s="696">
        <v>4</v>
      </c>
      <c r="O1168" s="700">
        <v>2</v>
      </c>
      <c r="P1168" s="699">
        <v>1115</v>
      </c>
      <c r="Q1168" s="701">
        <v>1</v>
      </c>
      <c r="R1168" s="696">
        <v>4</v>
      </c>
      <c r="S1168" s="701">
        <v>1</v>
      </c>
      <c r="T1168" s="700">
        <v>2</v>
      </c>
      <c r="U1168" s="702">
        <v>1</v>
      </c>
    </row>
    <row r="1169" spans="1:21" ht="14.4" customHeight="1" x14ac:dyDescent="0.3">
      <c r="A1169" s="695">
        <v>11</v>
      </c>
      <c r="B1169" s="696" t="s">
        <v>555</v>
      </c>
      <c r="C1169" s="696">
        <v>89301112</v>
      </c>
      <c r="D1169" s="697" t="s">
        <v>3032</v>
      </c>
      <c r="E1169" s="698" t="s">
        <v>1905</v>
      </c>
      <c r="F1169" s="696" t="s">
        <v>1877</v>
      </c>
      <c r="G1169" s="696" t="s">
        <v>1940</v>
      </c>
      <c r="H1169" s="696" t="s">
        <v>556</v>
      </c>
      <c r="I1169" s="696" t="s">
        <v>1953</v>
      </c>
      <c r="J1169" s="696" t="s">
        <v>1954</v>
      </c>
      <c r="K1169" s="696" t="s">
        <v>1955</v>
      </c>
      <c r="L1169" s="699">
        <v>971.25</v>
      </c>
      <c r="M1169" s="699">
        <v>971.25</v>
      </c>
      <c r="N1169" s="696">
        <v>1</v>
      </c>
      <c r="O1169" s="700">
        <v>1</v>
      </c>
      <c r="P1169" s="699">
        <v>971.25</v>
      </c>
      <c r="Q1169" s="701">
        <v>1</v>
      </c>
      <c r="R1169" s="696">
        <v>1</v>
      </c>
      <c r="S1169" s="701">
        <v>1</v>
      </c>
      <c r="T1169" s="700">
        <v>1</v>
      </c>
      <c r="U1169" s="702">
        <v>1</v>
      </c>
    </row>
    <row r="1170" spans="1:21" ht="14.4" customHeight="1" x14ac:dyDescent="0.3">
      <c r="A1170" s="695">
        <v>11</v>
      </c>
      <c r="B1170" s="696" t="s">
        <v>555</v>
      </c>
      <c r="C1170" s="696">
        <v>89301114</v>
      </c>
      <c r="D1170" s="697" t="s">
        <v>3033</v>
      </c>
      <c r="E1170" s="698" t="s">
        <v>1886</v>
      </c>
      <c r="F1170" s="696" t="s">
        <v>1876</v>
      </c>
      <c r="G1170" s="696" t="s">
        <v>1906</v>
      </c>
      <c r="H1170" s="696" t="s">
        <v>843</v>
      </c>
      <c r="I1170" s="696" t="s">
        <v>951</v>
      </c>
      <c r="J1170" s="696" t="s">
        <v>1785</v>
      </c>
      <c r="K1170" s="696" t="s">
        <v>1786</v>
      </c>
      <c r="L1170" s="699">
        <v>156.86000000000001</v>
      </c>
      <c r="M1170" s="699">
        <v>156.86000000000001</v>
      </c>
      <c r="N1170" s="696">
        <v>1</v>
      </c>
      <c r="O1170" s="700">
        <v>1</v>
      </c>
      <c r="P1170" s="699"/>
      <c r="Q1170" s="701">
        <v>0</v>
      </c>
      <c r="R1170" s="696"/>
      <c r="S1170" s="701">
        <v>0</v>
      </c>
      <c r="T1170" s="700"/>
      <c r="U1170" s="702">
        <v>0</v>
      </c>
    </row>
    <row r="1171" spans="1:21" ht="14.4" customHeight="1" x14ac:dyDescent="0.3">
      <c r="A1171" s="695">
        <v>11</v>
      </c>
      <c r="B1171" s="696" t="s">
        <v>555</v>
      </c>
      <c r="C1171" s="696">
        <v>89301114</v>
      </c>
      <c r="D1171" s="697" t="s">
        <v>3033</v>
      </c>
      <c r="E1171" s="698" t="s">
        <v>1886</v>
      </c>
      <c r="F1171" s="696" t="s">
        <v>1876</v>
      </c>
      <c r="G1171" s="696" t="s">
        <v>1921</v>
      </c>
      <c r="H1171" s="696" t="s">
        <v>843</v>
      </c>
      <c r="I1171" s="696" t="s">
        <v>2179</v>
      </c>
      <c r="J1171" s="696" t="s">
        <v>586</v>
      </c>
      <c r="K1171" s="696" t="s">
        <v>2180</v>
      </c>
      <c r="L1171" s="699">
        <v>193.26</v>
      </c>
      <c r="M1171" s="699">
        <v>193.26</v>
      </c>
      <c r="N1171" s="696">
        <v>1</v>
      </c>
      <c r="O1171" s="700">
        <v>1</v>
      </c>
      <c r="P1171" s="699"/>
      <c r="Q1171" s="701">
        <v>0</v>
      </c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11</v>
      </c>
      <c r="B1172" s="696" t="s">
        <v>555</v>
      </c>
      <c r="C1172" s="696">
        <v>89301114</v>
      </c>
      <c r="D1172" s="697" t="s">
        <v>3033</v>
      </c>
      <c r="E1172" s="698" t="s">
        <v>1886</v>
      </c>
      <c r="F1172" s="696" t="s">
        <v>1877</v>
      </c>
      <c r="G1172" s="696" t="s">
        <v>1940</v>
      </c>
      <c r="H1172" s="696" t="s">
        <v>556</v>
      </c>
      <c r="I1172" s="696" t="s">
        <v>1964</v>
      </c>
      <c r="J1172" s="696" t="s">
        <v>1965</v>
      </c>
      <c r="K1172" s="696" t="s">
        <v>1966</v>
      </c>
      <c r="L1172" s="699">
        <v>350</v>
      </c>
      <c r="M1172" s="699">
        <v>350</v>
      </c>
      <c r="N1172" s="696">
        <v>1</v>
      </c>
      <c r="O1172" s="700">
        <v>1</v>
      </c>
      <c r="P1172" s="699"/>
      <c r="Q1172" s="701">
        <v>0</v>
      </c>
      <c r="R1172" s="696"/>
      <c r="S1172" s="701">
        <v>0</v>
      </c>
      <c r="T1172" s="700"/>
      <c r="U1172" s="702">
        <v>0</v>
      </c>
    </row>
    <row r="1173" spans="1:21" ht="14.4" customHeight="1" x14ac:dyDescent="0.3">
      <c r="A1173" s="695">
        <v>11</v>
      </c>
      <c r="B1173" s="696" t="s">
        <v>555</v>
      </c>
      <c r="C1173" s="696">
        <v>89301114</v>
      </c>
      <c r="D1173" s="697" t="s">
        <v>3033</v>
      </c>
      <c r="E1173" s="698" t="s">
        <v>1890</v>
      </c>
      <c r="F1173" s="696" t="s">
        <v>1876</v>
      </c>
      <c r="G1173" s="696" t="s">
        <v>1906</v>
      </c>
      <c r="H1173" s="696" t="s">
        <v>843</v>
      </c>
      <c r="I1173" s="696" t="s">
        <v>951</v>
      </c>
      <c r="J1173" s="696" t="s">
        <v>1785</v>
      </c>
      <c r="K1173" s="696" t="s">
        <v>1786</v>
      </c>
      <c r="L1173" s="699">
        <v>333.31</v>
      </c>
      <c r="M1173" s="699">
        <v>333.31</v>
      </c>
      <c r="N1173" s="696">
        <v>1</v>
      </c>
      <c r="O1173" s="700">
        <v>1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11</v>
      </c>
      <c r="B1174" s="696" t="s">
        <v>555</v>
      </c>
      <c r="C1174" s="696">
        <v>89301114</v>
      </c>
      <c r="D1174" s="697" t="s">
        <v>3033</v>
      </c>
      <c r="E1174" s="698" t="s">
        <v>1893</v>
      </c>
      <c r="F1174" s="696" t="s">
        <v>1876</v>
      </c>
      <c r="G1174" s="696" t="s">
        <v>2162</v>
      </c>
      <c r="H1174" s="696" t="s">
        <v>556</v>
      </c>
      <c r="I1174" s="696" t="s">
        <v>1492</v>
      </c>
      <c r="J1174" s="696" t="s">
        <v>1493</v>
      </c>
      <c r="K1174" s="696" t="s">
        <v>2163</v>
      </c>
      <c r="L1174" s="699">
        <v>63.67</v>
      </c>
      <c r="M1174" s="699">
        <v>191.01</v>
      </c>
      <c r="N1174" s="696">
        <v>3</v>
      </c>
      <c r="O1174" s="700">
        <v>2</v>
      </c>
      <c r="P1174" s="699"/>
      <c r="Q1174" s="701">
        <v>0</v>
      </c>
      <c r="R1174" s="696"/>
      <c r="S1174" s="701">
        <v>0</v>
      </c>
      <c r="T1174" s="700"/>
      <c r="U1174" s="702">
        <v>0</v>
      </c>
    </row>
    <row r="1175" spans="1:21" ht="14.4" customHeight="1" x14ac:dyDescent="0.3">
      <c r="A1175" s="695">
        <v>11</v>
      </c>
      <c r="B1175" s="696" t="s">
        <v>555</v>
      </c>
      <c r="C1175" s="696">
        <v>89301114</v>
      </c>
      <c r="D1175" s="697" t="s">
        <v>3033</v>
      </c>
      <c r="E1175" s="698" t="s">
        <v>1895</v>
      </c>
      <c r="F1175" s="696" t="s">
        <v>1876</v>
      </c>
      <c r="G1175" s="696" t="s">
        <v>1967</v>
      </c>
      <c r="H1175" s="696" t="s">
        <v>556</v>
      </c>
      <c r="I1175" s="696" t="s">
        <v>2149</v>
      </c>
      <c r="J1175" s="696" t="s">
        <v>634</v>
      </c>
      <c r="K1175" s="696" t="s">
        <v>1854</v>
      </c>
      <c r="L1175" s="699">
        <v>115.3</v>
      </c>
      <c r="M1175" s="699">
        <v>115.3</v>
      </c>
      <c r="N1175" s="696">
        <v>1</v>
      </c>
      <c r="O1175" s="700">
        <v>0.5</v>
      </c>
      <c r="P1175" s="699"/>
      <c r="Q1175" s="701">
        <v>0</v>
      </c>
      <c r="R1175" s="696"/>
      <c r="S1175" s="701">
        <v>0</v>
      </c>
      <c r="T1175" s="700"/>
      <c r="U1175" s="702">
        <v>0</v>
      </c>
    </row>
    <row r="1176" spans="1:21" ht="14.4" customHeight="1" x14ac:dyDescent="0.3">
      <c r="A1176" s="695">
        <v>11</v>
      </c>
      <c r="B1176" s="696" t="s">
        <v>555</v>
      </c>
      <c r="C1176" s="696">
        <v>89301114</v>
      </c>
      <c r="D1176" s="697" t="s">
        <v>3033</v>
      </c>
      <c r="E1176" s="698" t="s">
        <v>1895</v>
      </c>
      <c r="F1176" s="696" t="s">
        <v>1876</v>
      </c>
      <c r="G1176" s="696" t="s">
        <v>1921</v>
      </c>
      <c r="H1176" s="696" t="s">
        <v>843</v>
      </c>
      <c r="I1176" s="696" t="s">
        <v>845</v>
      </c>
      <c r="J1176" s="696" t="s">
        <v>586</v>
      </c>
      <c r="K1176" s="696" t="s">
        <v>587</v>
      </c>
      <c r="L1176" s="699">
        <v>96.63</v>
      </c>
      <c r="M1176" s="699">
        <v>96.63</v>
      </c>
      <c r="N1176" s="696">
        <v>1</v>
      </c>
      <c r="O1176" s="700">
        <v>1</v>
      </c>
      <c r="P1176" s="699"/>
      <c r="Q1176" s="701">
        <v>0</v>
      </c>
      <c r="R1176" s="696"/>
      <c r="S1176" s="701">
        <v>0</v>
      </c>
      <c r="T1176" s="700"/>
      <c r="U1176" s="702">
        <v>0</v>
      </c>
    </row>
    <row r="1177" spans="1:21" ht="14.4" customHeight="1" x14ac:dyDescent="0.3">
      <c r="A1177" s="695">
        <v>11</v>
      </c>
      <c r="B1177" s="696" t="s">
        <v>555</v>
      </c>
      <c r="C1177" s="696">
        <v>89301114</v>
      </c>
      <c r="D1177" s="697" t="s">
        <v>3033</v>
      </c>
      <c r="E1177" s="698" t="s">
        <v>1895</v>
      </c>
      <c r="F1177" s="696" t="s">
        <v>1876</v>
      </c>
      <c r="G1177" s="696" t="s">
        <v>1930</v>
      </c>
      <c r="H1177" s="696" t="s">
        <v>556</v>
      </c>
      <c r="I1177" s="696" t="s">
        <v>660</v>
      </c>
      <c r="J1177" s="696" t="s">
        <v>1931</v>
      </c>
      <c r="K1177" s="696" t="s">
        <v>1932</v>
      </c>
      <c r="L1177" s="699">
        <v>0</v>
      </c>
      <c r="M1177" s="699">
        <v>0</v>
      </c>
      <c r="N1177" s="696">
        <v>1</v>
      </c>
      <c r="O1177" s="700">
        <v>0.5</v>
      </c>
      <c r="P1177" s="699"/>
      <c r="Q1177" s="701"/>
      <c r="R1177" s="696"/>
      <c r="S1177" s="701">
        <v>0</v>
      </c>
      <c r="T1177" s="700"/>
      <c r="U1177" s="702">
        <v>0</v>
      </c>
    </row>
    <row r="1178" spans="1:21" ht="14.4" customHeight="1" x14ac:dyDescent="0.3">
      <c r="A1178" s="695">
        <v>11</v>
      </c>
      <c r="B1178" s="696" t="s">
        <v>555</v>
      </c>
      <c r="C1178" s="696">
        <v>89301114</v>
      </c>
      <c r="D1178" s="697" t="s">
        <v>3033</v>
      </c>
      <c r="E1178" s="698" t="s">
        <v>1895</v>
      </c>
      <c r="F1178" s="696" t="s">
        <v>1877</v>
      </c>
      <c r="G1178" s="696" t="s">
        <v>1933</v>
      </c>
      <c r="H1178" s="696" t="s">
        <v>556</v>
      </c>
      <c r="I1178" s="696" t="s">
        <v>1937</v>
      </c>
      <c r="J1178" s="696" t="s">
        <v>1938</v>
      </c>
      <c r="K1178" s="696" t="s">
        <v>1939</v>
      </c>
      <c r="L1178" s="699">
        <v>278.75</v>
      </c>
      <c r="M1178" s="699">
        <v>1115</v>
      </c>
      <c r="N1178" s="696">
        <v>4</v>
      </c>
      <c r="O1178" s="700">
        <v>2</v>
      </c>
      <c r="P1178" s="699">
        <v>1115</v>
      </c>
      <c r="Q1178" s="701">
        <v>1</v>
      </c>
      <c r="R1178" s="696">
        <v>4</v>
      </c>
      <c r="S1178" s="701">
        <v>1</v>
      </c>
      <c r="T1178" s="700">
        <v>2</v>
      </c>
      <c r="U1178" s="702">
        <v>1</v>
      </c>
    </row>
    <row r="1179" spans="1:21" ht="14.4" customHeight="1" x14ac:dyDescent="0.3">
      <c r="A1179" s="695">
        <v>11</v>
      </c>
      <c r="B1179" s="696" t="s">
        <v>555</v>
      </c>
      <c r="C1179" s="696">
        <v>89301114</v>
      </c>
      <c r="D1179" s="697" t="s">
        <v>3033</v>
      </c>
      <c r="E1179" s="698" t="s">
        <v>1895</v>
      </c>
      <c r="F1179" s="696" t="s">
        <v>1877</v>
      </c>
      <c r="G1179" s="696" t="s">
        <v>1940</v>
      </c>
      <c r="H1179" s="696" t="s">
        <v>556</v>
      </c>
      <c r="I1179" s="696" t="s">
        <v>1944</v>
      </c>
      <c r="J1179" s="696" t="s">
        <v>1945</v>
      </c>
      <c r="K1179" s="696" t="s">
        <v>1946</v>
      </c>
      <c r="L1179" s="699">
        <v>1000</v>
      </c>
      <c r="M1179" s="699">
        <v>1000</v>
      </c>
      <c r="N1179" s="696">
        <v>1</v>
      </c>
      <c r="O1179" s="700">
        <v>1</v>
      </c>
      <c r="P1179" s="699">
        <v>1000</v>
      </c>
      <c r="Q1179" s="701">
        <v>1</v>
      </c>
      <c r="R1179" s="696">
        <v>1</v>
      </c>
      <c r="S1179" s="701">
        <v>1</v>
      </c>
      <c r="T1179" s="700">
        <v>1</v>
      </c>
      <c r="U1179" s="702">
        <v>1</v>
      </c>
    </row>
    <row r="1180" spans="1:21" ht="14.4" customHeight="1" x14ac:dyDescent="0.3">
      <c r="A1180" s="695">
        <v>11</v>
      </c>
      <c r="B1180" s="696" t="s">
        <v>555</v>
      </c>
      <c r="C1180" s="696">
        <v>89301114</v>
      </c>
      <c r="D1180" s="697" t="s">
        <v>3033</v>
      </c>
      <c r="E1180" s="698" t="s">
        <v>1895</v>
      </c>
      <c r="F1180" s="696" t="s">
        <v>1877</v>
      </c>
      <c r="G1180" s="696" t="s">
        <v>1940</v>
      </c>
      <c r="H1180" s="696" t="s">
        <v>556</v>
      </c>
      <c r="I1180" s="696" t="s">
        <v>1964</v>
      </c>
      <c r="J1180" s="696" t="s">
        <v>1965</v>
      </c>
      <c r="K1180" s="696" t="s">
        <v>1966</v>
      </c>
      <c r="L1180" s="699">
        <v>350</v>
      </c>
      <c r="M1180" s="699">
        <v>350</v>
      </c>
      <c r="N1180" s="696">
        <v>1</v>
      </c>
      <c r="O1180" s="700">
        <v>1</v>
      </c>
      <c r="P1180" s="699">
        <v>350</v>
      </c>
      <c r="Q1180" s="701">
        <v>1</v>
      </c>
      <c r="R1180" s="696">
        <v>1</v>
      </c>
      <c r="S1180" s="701">
        <v>1</v>
      </c>
      <c r="T1180" s="700">
        <v>1</v>
      </c>
      <c r="U1180" s="702">
        <v>1</v>
      </c>
    </row>
    <row r="1181" spans="1:21" ht="14.4" customHeight="1" x14ac:dyDescent="0.3">
      <c r="A1181" s="695">
        <v>11</v>
      </c>
      <c r="B1181" s="696" t="s">
        <v>555</v>
      </c>
      <c r="C1181" s="696">
        <v>89301114</v>
      </c>
      <c r="D1181" s="697" t="s">
        <v>3033</v>
      </c>
      <c r="E1181" s="698" t="s">
        <v>1897</v>
      </c>
      <c r="F1181" s="696" t="s">
        <v>1876</v>
      </c>
      <c r="G1181" s="696" t="s">
        <v>2023</v>
      </c>
      <c r="H1181" s="696" t="s">
        <v>556</v>
      </c>
      <c r="I1181" s="696" t="s">
        <v>776</v>
      </c>
      <c r="J1181" s="696" t="s">
        <v>777</v>
      </c>
      <c r="K1181" s="696" t="s">
        <v>778</v>
      </c>
      <c r="L1181" s="699">
        <v>84.78</v>
      </c>
      <c r="M1181" s="699">
        <v>169.56</v>
      </c>
      <c r="N1181" s="696">
        <v>2</v>
      </c>
      <c r="O1181" s="700">
        <v>1</v>
      </c>
      <c r="P1181" s="699"/>
      <c r="Q1181" s="701">
        <v>0</v>
      </c>
      <c r="R1181" s="696"/>
      <c r="S1181" s="701">
        <v>0</v>
      </c>
      <c r="T1181" s="700"/>
      <c r="U1181" s="702">
        <v>0</v>
      </c>
    </row>
    <row r="1182" spans="1:21" ht="14.4" customHeight="1" x14ac:dyDescent="0.3">
      <c r="A1182" s="695">
        <v>11</v>
      </c>
      <c r="B1182" s="696" t="s">
        <v>555</v>
      </c>
      <c r="C1182" s="696">
        <v>89301114</v>
      </c>
      <c r="D1182" s="697" t="s">
        <v>3033</v>
      </c>
      <c r="E1182" s="698" t="s">
        <v>1897</v>
      </c>
      <c r="F1182" s="696" t="s">
        <v>1876</v>
      </c>
      <c r="G1182" s="696" t="s">
        <v>1920</v>
      </c>
      <c r="H1182" s="696" t="s">
        <v>843</v>
      </c>
      <c r="I1182" s="696" t="s">
        <v>919</v>
      </c>
      <c r="J1182" s="696" t="s">
        <v>852</v>
      </c>
      <c r="K1182" s="696" t="s">
        <v>920</v>
      </c>
      <c r="L1182" s="699">
        <v>625.29</v>
      </c>
      <c r="M1182" s="699">
        <v>1250.58</v>
      </c>
      <c r="N1182" s="696">
        <v>2</v>
      </c>
      <c r="O1182" s="700">
        <v>1</v>
      </c>
      <c r="P1182" s="699">
        <v>1250.58</v>
      </c>
      <c r="Q1182" s="701">
        <v>1</v>
      </c>
      <c r="R1182" s="696">
        <v>2</v>
      </c>
      <c r="S1182" s="701">
        <v>1</v>
      </c>
      <c r="T1182" s="700">
        <v>1</v>
      </c>
      <c r="U1182" s="702">
        <v>1</v>
      </c>
    </row>
    <row r="1183" spans="1:21" ht="14.4" customHeight="1" x14ac:dyDescent="0.3">
      <c r="A1183" s="695">
        <v>11</v>
      </c>
      <c r="B1183" s="696" t="s">
        <v>555</v>
      </c>
      <c r="C1183" s="696">
        <v>89301114</v>
      </c>
      <c r="D1183" s="697" t="s">
        <v>3033</v>
      </c>
      <c r="E1183" s="698" t="s">
        <v>1897</v>
      </c>
      <c r="F1183" s="696" t="s">
        <v>1877</v>
      </c>
      <c r="G1183" s="696" t="s">
        <v>1940</v>
      </c>
      <c r="H1183" s="696" t="s">
        <v>556</v>
      </c>
      <c r="I1183" s="696" t="s">
        <v>1194</v>
      </c>
      <c r="J1183" s="696" t="s">
        <v>2034</v>
      </c>
      <c r="K1183" s="696" t="s">
        <v>2035</v>
      </c>
      <c r="L1183" s="699">
        <v>748.12</v>
      </c>
      <c r="M1183" s="699">
        <v>748.12</v>
      </c>
      <c r="N1183" s="696">
        <v>1</v>
      </c>
      <c r="O1183" s="700">
        <v>1</v>
      </c>
      <c r="P1183" s="699">
        <v>748.12</v>
      </c>
      <c r="Q1183" s="701">
        <v>1</v>
      </c>
      <c r="R1183" s="696">
        <v>1</v>
      </c>
      <c r="S1183" s="701">
        <v>1</v>
      </c>
      <c r="T1183" s="700">
        <v>1</v>
      </c>
      <c r="U1183" s="702">
        <v>1</v>
      </c>
    </row>
    <row r="1184" spans="1:21" ht="14.4" customHeight="1" x14ac:dyDescent="0.3">
      <c r="A1184" s="695">
        <v>11</v>
      </c>
      <c r="B1184" s="696" t="s">
        <v>555</v>
      </c>
      <c r="C1184" s="696">
        <v>89301114</v>
      </c>
      <c r="D1184" s="697" t="s">
        <v>3033</v>
      </c>
      <c r="E1184" s="698" t="s">
        <v>1899</v>
      </c>
      <c r="F1184" s="696" t="s">
        <v>1876</v>
      </c>
      <c r="G1184" s="696" t="s">
        <v>1915</v>
      </c>
      <c r="H1184" s="696" t="s">
        <v>556</v>
      </c>
      <c r="I1184" s="696" t="s">
        <v>726</v>
      </c>
      <c r="J1184" s="696" t="s">
        <v>727</v>
      </c>
      <c r="K1184" s="696" t="s">
        <v>1916</v>
      </c>
      <c r="L1184" s="699">
        <v>0</v>
      </c>
      <c r="M1184" s="699">
        <v>0</v>
      </c>
      <c r="N1184" s="696">
        <v>2</v>
      </c>
      <c r="O1184" s="700">
        <v>0.5</v>
      </c>
      <c r="P1184" s="699">
        <v>0</v>
      </c>
      <c r="Q1184" s="701"/>
      <c r="R1184" s="696">
        <v>2</v>
      </c>
      <c r="S1184" s="701">
        <v>1</v>
      </c>
      <c r="T1184" s="700">
        <v>0.5</v>
      </c>
      <c r="U1184" s="702">
        <v>1</v>
      </c>
    </row>
    <row r="1185" spans="1:21" ht="14.4" customHeight="1" x14ac:dyDescent="0.3">
      <c r="A1185" s="695">
        <v>11</v>
      </c>
      <c r="B1185" s="696" t="s">
        <v>555</v>
      </c>
      <c r="C1185" s="696">
        <v>89301114</v>
      </c>
      <c r="D1185" s="697" t="s">
        <v>3033</v>
      </c>
      <c r="E1185" s="698" t="s">
        <v>1899</v>
      </c>
      <c r="F1185" s="696" t="s">
        <v>1876</v>
      </c>
      <c r="G1185" s="696" t="s">
        <v>1926</v>
      </c>
      <c r="H1185" s="696" t="s">
        <v>556</v>
      </c>
      <c r="I1185" s="696" t="s">
        <v>1927</v>
      </c>
      <c r="J1185" s="696" t="s">
        <v>1928</v>
      </c>
      <c r="K1185" s="696" t="s">
        <v>1929</v>
      </c>
      <c r="L1185" s="699">
        <v>0</v>
      </c>
      <c r="M1185" s="699">
        <v>0</v>
      </c>
      <c r="N1185" s="696">
        <v>1</v>
      </c>
      <c r="O1185" s="700">
        <v>0.5</v>
      </c>
      <c r="P1185" s="699">
        <v>0</v>
      </c>
      <c r="Q1185" s="701"/>
      <c r="R1185" s="696">
        <v>1</v>
      </c>
      <c r="S1185" s="701">
        <v>1</v>
      </c>
      <c r="T1185" s="700">
        <v>0.5</v>
      </c>
      <c r="U1185" s="702">
        <v>1</v>
      </c>
    </row>
    <row r="1186" spans="1:21" ht="14.4" customHeight="1" x14ac:dyDescent="0.3">
      <c r="A1186" s="695">
        <v>11</v>
      </c>
      <c r="B1186" s="696" t="s">
        <v>555</v>
      </c>
      <c r="C1186" s="696">
        <v>89301114</v>
      </c>
      <c r="D1186" s="697" t="s">
        <v>3033</v>
      </c>
      <c r="E1186" s="698" t="s">
        <v>1902</v>
      </c>
      <c r="F1186" s="696" t="s">
        <v>1876</v>
      </c>
      <c r="G1186" s="696" t="s">
        <v>2162</v>
      </c>
      <c r="H1186" s="696" t="s">
        <v>556</v>
      </c>
      <c r="I1186" s="696" t="s">
        <v>1492</v>
      </c>
      <c r="J1186" s="696" t="s">
        <v>1493</v>
      </c>
      <c r="K1186" s="696" t="s">
        <v>2163</v>
      </c>
      <c r="L1186" s="699">
        <v>63.67</v>
      </c>
      <c r="M1186" s="699">
        <v>63.67</v>
      </c>
      <c r="N1186" s="696">
        <v>1</v>
      </c>
      <c r="O1186" s="700">
        <v>1</v>
      </c>
      <c r="P1186" s="699"/>
      <c r="Q1186" s="701">
        <v>0</v>
      </c>
      <c r="R1186" s="696"/>
      <c r="S1186" s="701">
        <v>0</v>
      </c>
      <c r="T1186" s="700"/>
      <c r="U1186" s="702">
        <v>0</v>
      </c>
    </row>
    <row r="1187" spans="1:21" ht="14.4" customHeight="1" x14ac:dyDescent="0.3">
      <c r="A1187" s="695">
        <v>11</v>
      </c>
      <c r="B1187" s="696" t="s">
        <v>555</v>
      </c>
      <c r="C1187" s="696">
        <v>89301114</v>
      </c>
      <c r="D1187" s="697" t="s">
        <v>3033</v>
      </c>
      <c r="E1187" s="698" t="s">
        <v>1902</v>
      </c>
      <c r="F1187" s="696" t="s">
        <v>1876</v>
      </c>
      <c r="G1187" s="696" t="s">
        <v>1920</v>
      </c>
      <c r="H1187" s="696" t="s">
        <v>843</v>
      </c>
      <c r="I1187" s="696" t="s">
        <v>919</v>
      </c>
      <c r="J1187" s="696" t="s">
        <v>852</v>
      </c>
      <c r="K1187" s="696" t="s">
        <v>920</v>
      </c>
      <c r="L1187" s="699">
        <v>625.29</v>
      </c>
      <c r="M1187" s="699">
        <v>625.29</v>
      </c>
      <c r="N1187" s="696">
        <v>1</v>
      </c>
      <c r="O1187" s="700">
        <v>0.5</v>
      </c>
      <c r="P1187" s="699"/>
      <c r="Q1187" s="701">
        <v>0</v>
      </c>
      <c r="R1187" s="696"/>
      <c r="S1187" s="701">
        <v>0</v>
      </c>
      <c r="T1187" s="700"/>
      <c r="U1187" s="702">
        <v>0</v>
      </c>
    </row>
    <row r="1188" spans="1:21" ht="14.4" customHeight="1" x14ac:dyDescent="0.3">
      <c r="A1188" s="695">
        <v>11</v>
      </c>
      <c r="B1188" s="696" t="s">
        <v>555</v>
      </c>
      <c r="C1188" s="696">
        <v>89301114</v>
      </c>
      <c r="D1188" s="697" t="s">
        <v>3033</v>
      </c>
      <c r="E1188" s="698" t="s">
        <v>1902</v>
      </c>
      <c r="F1188" s="696" t="s">
        <v>1876</v>
      </c>
      <c r="G1188" s="696" t="s">
        <v>1920</v>
      </c>
      <c r="H1188" s="696" t="s">
        <v>843</v>
      </c>
      <c r="I1188" s="696" t="s">
        <v>851</v>
      </c>
      <c r="J1188" s="696" t="s">
        <v>852</v>
      </c>
      <c r="K1188" s="696" t="s">
        <v>853</v>
      </c>
      <c r="L1188" s="699">
        <v>937.93</v>
      </c>
      <c r="M1188" s="699">
        <v>2813.79</v>
      </c>
      <c r="N1188" s="696">
        <v>3</v>
      </c>
      <c r="O1188" s="700">
        <v>1</v>
      </c>
      <c r="P1188" s="699"/>
      <c r="Q1188" s="701">
        <v>0</v>
      </c>
      <c r="R1188" s="696"/>
      <c r="S1188" s="701">
        <v>0</v>
      </c>
      <c r="T1188" s="700"/>
      <c r="U1188" s="702">
        <v>0</v>
      </c>
    </row>
    <row r="1189" spans="1:21" ht="14.4" customHeight="1" thickBot="1" x14ac:dyDescent="0.35">
      <c r="A1189" s="703">
        <v>11</v>
      </c>
      <c r="B1189" s="704" t="s">
        <v>555</v>
      </c>
      <c r="C1189" s="704">
        <v>89301114</v>
      </c>
      <c r="D1189" s="705" t="s">
        <v>3033</v>
      </c>
      <c r="E1189" s="706" t="s">
        <v>1902</v>
      </c>
      <c r="F1189" s="704" t="s">
        <v>1876</v>
      </c>
      <c r="G1189" s="704" t="s">
        <v>1930</v>
      </c>
      <c r="H1189" s="704" t="s">
        <v>556</v>
      </c>
      <c r="I1189" s="704" t="s">
        <v>660</v>
      </c>
      <c r="J1189" s="704" t="s">
        <v>1931</v>
      </c>
      <c r="K1189" s="704" t="s">
        <v>1932</v>
      </c>
      <c r="L1189" s="707">
        <v>0</v>
      </c>
      <c r="M1189" s="707">
        <v>0</v>
      </c>
      <c r="N1189" s="704">
        <v>2</v>
      </c>
      <c r="O1189" s="708">
        <v>0.5</v>
      </c>
      <c r="P1189" s="707"/>
      <c r="Q1189" s="709"/>
      <c r="R1189" s="704"/>
      <c r="S1189" s="709">
        <v>0</v>
      </c>
      <c r="T1189" s="708"/>
      <c r="U1189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3035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1886</v>
      </c>
      <c r="B5" s="628">
        <v>6066.9699999999993</v>
      </c>
      <c r="C5" s="646">
        <v>0.14632384542993179</v>
      </c>
      <c r="D5" s="628">
        <v>35395.65</v>
      </c>
      <c r="E5" s="646">
        <v>0.85367615457006818</v>
      </c>
      <c r="F5" s="629">
        <v>41462.620000000003</v>
      </c>
    </row>
    <row r="6" spans="1:6" ht="14.4" customHeight="1" x14ac:dyDescent="0.3">
      <c r="A6" s="718" t="s">
        <v>1889</v>
      </c>
      <c r="B6" s="711">
        <v>1450.62</v>
      </c>
      <c r="C6" s="701">
        <v>3.0831403474765609E-2</v>
      </c>
      <c r="D6" s="711">
        <v>45599.46</v>
      </c>
      <c r="E6" s="701">
        <v>0.96916859652523435</v>
      </c>
      <c r="F6" s="712">
        <v>47050.080000000002</v>
      </c>
    </row>
    <row r="7" spans="1:6" ht="14.4" customHeight="1" x14ac:dyDescent="0.3">
      <c r="A7" s="718" t="s">
        <v>1898</v>
      </c>
      <c r="B7" s="711">
        <v>1257.3599999999999</v>
      </c>
      <c r="C7" s="701">
        <v>6.1724673865980434E-2</v>
      </c>
      <c r="D7" s="711">
        <v>19113.100000000002</v>
      </c>
      <c r="E7" s="701">
        <v>0.93827532613401954</v>
      </c>
      <c r="F7" s="712">
        <v>20370.460000000003</v>
      </c>
    </row>
    <row r="8" spans="1:6" ht="14.4" customHeight="1" x14ac:dyDescent="0.3">
      <c r="A8" s="718" t="s">
        <v>1895</v>
      </c>
      <c r="B8" s="711">
        <v>1080.56</v>
      </c>
      <c r="C8" s="701">
        <v>1.527914170069109E-2</v>
      </c>
      <c r="D8" s="711">
        <v>69640.690000000017</v>
      </c>
      <c r="E8" s="701">
        <v>0.98472085829930889</v>
      </c>
      <c r="F8" s="712">
        <v>70721.250000000015</v>
      </c>
    </row>
    <row r="9" spans="1:6" ht="14.4" customHeight="1" x14ac:dyDescent="0.3">
      <c r="A9" s="718" t="s">
        <v>1890</v>
      </c>
      <c r="B9" s="711">
        <v>666.62</v>
      </c>
      <c r="C9" s="701">
        <v>2.0806062478737314E-2</v>
      </c>
      <c r="D9" s="711">
        <v>31373.080000000005</v>
      </c>
      <c r="E9" s="701">
        <v>0.97919393752126271</v>
      </c>
      <c r="F9" s="712">
        <v>32039.700000000004</v>
      </c>
    </row>
    <row r="10" spans="1:6" ht="14.4" customHeight="1" x14ac:dyDescent="0.3">
      <c r="A10" s="718" t="s">
        <v>1901</v>
      </c>
      <c r="B10" s="711">
        <v>257.68</v>
      </c>
      <c r="C10" s="701">
        <v>6.5744622657299264E-3</v>
      </c>
      <c r="D10" s="711">
        <v>38936.400000000001</v>
      </c>
      <c r="E10" s="701">
        <v>0.99342553773427011</v>
      </c>
      <c r="F10" s="712">
        <v>39194.080000000002</v>
      </c>
    </row>
    <row r="11" spans="1:6" ht="14.4" customHeight="1" x14ac:dyDescent="0.3">
      <c r="A11" s="718" t="s">
        <v>1888</v>
      </c>
      <c r="B11" s="711"/>
      <c r="C11" s="701">
        <v>0</v>
      </c>
      <c r="D11" s="711">
        <v>3136</v>
      </c>
      <c r="E11" s="701">
        <v>1</v>
      </c>
      <c r="F11" s="712">
        <v>3136</v>
      </c>
    </row>
    <row r="12" spans="1:6" ht="14.4" customHeight="1" x14ac:dyDescent="0.3">
      <c r="A12" s="718" t="s">
        <v>1896</v>
      </c>
      <c r="B12" s="711"/>
      <c r="C12" s="701">
        <v>0</v>
      </c>
      <c r="D12" s="711">
        <v>280140.33</v>
      </c>
      <c r="E12" s="701">
        <v>1</v>
      </c>
      <c r="F12" s="712">
        <v>280140.33</v>
      </c>
    </row>
    <row r="13" spans="1:6" ht="14.4" customHeight="1" x14ac:dyDescent="0.3">
      <c r="A13" s="718" t="s">
        <v>1891</v>
      </c>
      <c r="B13" s="711"/>
      <c r="C13" s="701">
        <v>0</v>
      </c>
      <c r="D13" s="711">
        <v>23861.73</v>
      </c>
      <c r="E13" s="701">
        <v>1</v>
      </c>
      <c r="F13" s="712">
        <v>23861.73</v>
      </c>
    </row>
    <row r="14" spans="1:6" ht="14.4" customHeight="1" x14ac:dyDescent="0.3">
      <c r="A14" s="718" t="s">
        <v>1900</v>
      </c>
      <c r="B14" s="711"/>
      <c r="C14" s="701">
        <v>0</v>
      </c>
      <c r="D14" s="711">
        <v>35559.03</v>
      </c>
      <c r="E14" s="701">
        <v>1</v>
      </c>
      <c r="F14" s="712">
        <v>35559.03</v>
      </c>
    </row>
    <row r="15" spans="1:6" ht="14.4" customHeight="1" x14ac:dyDescent="0.3">
      <c r="A15" s="718" t="s">
        <v>1897</v>
      </c>
      <c r="B15" s="711"/>
      <c r="C15" s="701">
        <v>0</v>
      </c>
      <c r="D15" s="711">
        <v>19361.559999999998</v>
      </c>
      <c r="E15" s="701">
        <v>1</v>
      </c>
      <c r="F15" s="712">
        <v>19361.559999999998</v>
      </c>
    </row>
    <row r="16" spans="1:6" ht="14.4" customHeight="1" x14ac:dyDescent="0.3">
      <c r="A16" s="718" t="s">
        <v>1902</v>
      </c>
      <c r="B16" s="711"/>
      <c r="C16" s="701">
        <v>0</v>
      </c>
      <c r="D16" s="711">
        <v>42729.82</v>
      </c>
      <c r="E16" s="701">
        <v>1</v>
      </c>
      <c r="F16" s="712">
        <v>42729.82</v>
      </c>
    </row>
    <row r="17" spans="1:6" ht="14.4" customHeight="1" x14ac:dyDescent="0.3">
      <c r="A17" s="718" t="s">
        <v>1899</v>
      </c>
      <c r="B17" s="711"/>
      <c r="C17" s="701">
        <v>0</v>
      </c>
      <c r="D17" s="711">
        <v>43311.75</v>
      </c>
      <c r="E17" s="701">
        <v>1</v>
      </c>
      <c r="F17" s="712">
        <v>43311.75</v>
      </c>
    </row>
    <row r="18" spans="1:6" ht="14.4" customHeight="1" x14ac:dyDescent="0.3">
      <c r="A18" s="718" t="s">
        <v>1904</v>
      </c>
      <c r="B18" s="711"/>
      <c r="C18" s="701">
        <v>0</v>
      </c>
      <c r="D18" s="711">
        <v>10480.700000000001</v>
      </c>
      <c r="E18" s="701">
        <v>1</v>
      </c>
      <c r="F18" s="712">
        <v>10480.700000000001</v>
      </c>
    </row>
    <row r="19" spans="1:6" ht="14.4" customHeight="1" x14ac:dyDescent="0.3">
      <c r="A19" s="718" t="s">
        <v>1885</v>
      </c>
      <c r="B19" s="711"/>
      <c r="C19" s="701">
        <v>0</v>
      </c>
      <c r="D19" s="711">
        <v>29809.190000000002</v>
      </c>
      <c r="E19" s="701">
        <v>1</v>
      </c>
      <c r="F19" s="712">
        <v>29809.190000000002</v>
      </c>
    </row>
    <row r="20" spans="1:6" ht="14.4" customHeight="1" x14ac:dyDescent="0.3">
      <c r="A20" s="718" t="s">
        <v>1892</v>
      </c>
      <c r="B20" s="711"/>
      <c r="C20" s="701">
        <v>0</v>
      </c>
      <c r="D20" s="711">
        <v>7784.829999999999</v>
      </c>
      <c r="E20" s="701">
        <v>1</v>
      </c>
      <c r="F20" s="712">
        <v>7784.829999999999</v>
      </c>
    </row>
    <row r="21" spans="1:6" ht="14.4" customHeight="1" x14ac:dyDescent="0.3">
      <c r="A21" s="718" t="s">
        <v>1903</v>
      </c>
      <c r="B21" s="711"/>
      <c r="C21" s="701">
        <v>0</v>
      </c>
      <c r="D21" s="711">
        <v>91212.630000000019</v>
      </c>
      <c r="E21" s="701">
        <v>1</v>
      </c>
      <c r="F21" s="712">
        <v>91212.630000000019</v>
      </c>
    </row>
    <row r="22" spans="1:6" ht="14.4" customHeight="1" x14ac:dyDescent="0.3">
      <c r="A22" s="718" t="s">
        <v>1893</v>
      </c>
      <c r="B22" s="711"/>
      <c r="C22" s="701">
        <v>0</v>
      </c>
      <c r="D22" s="711">
        <v>39118.740000000013</v>
      </c>
      <c r="E22" s="701">
        <v>1</v>
      </c>
      <c r="F22" s="712">
        <v>39118.740000000013</v>
      </c>
    </row>
    <row r="23" spans="1:6" ht="14.4" customHeight="1" x14ac:dyDescent="0.3">
      <c r="A23" s="718" t="s">
        <v>1884</v>
      </c>
      <c r="B23" s="711"/>
      <c r="C23" s="701">
        <v>0</v>
      </c>
      <c r="D23" s="711">
        <v>124711.86000000002</v>
      </c>
      <c r="E23" s="701">
        <v>1</v>
      </c>
      <c r="F23" s="712">
        <v>124711.86000000002</v>
      </c>
    </row>
    <row r="24" spans="1:6" ht="14.4" customHeight="1" thickBot="1" x14ac:dyDescent="0.35">
      <c r="A24" s="719" t="s">
        <v>1894</v>
      </c>
      <c r="B24" s="715"/>
      <c r="C24" s="716">
        <v>0</v>
      </c>
      <c r="D24" s="715">
        <v>20306.739999999998</v>
      </c>
      <c r="E24" s="716">
        <v>1</v>
      </c>
      <c r="F24" s="717">
        <v>20306.739999999998</v>
      </c>
    </row>
    <row r="25" spans="1:6" ht="14.4" customHeight="1" thickBot="1" x14ac:dyDescent="0.35">
      <c r="A25" s="652" t="s">
        <v>3</v>
      </c>
      <c r="B25" s="653">
        <v>10779.81</v>
      </c>
      <c r="C25" s="654">
        <v>1.0544013178879402E-2</v>
      </c>
      <c r="D25" s="653">
        <v>1011583.29</v>
      </c>
      <c r="E25" s="654">
        <v>0.98945598682112068</v>
      </c>
      <c r="F25" s="655">
        <v>1022363.1</v>
      </c>
    </row>
    <row r="26" spans="1:6" ht="14.4" customHeight="1" thickBot="1" x14ac:dyDescent="0.35"/>
    <row r="27" spans="1:6" ht="14.4" customHeight="1" x14ac:dyDescent="0.3">
      <c r="A27" s="656" t="s">
        <v>3036</v>
      </c>
      <c r="B27" s="628">
        <v>3886.62</v>
      </c>
      <c r="C27" s="646">
        <v>1</v>
      </c>
      <c r="D27" s="628"/>
      <c r="E27" s="646">
        <v>0</v>
      </c>
      <c r="F27" s="629">
        <v>3886.62</v>
      </c>
    </row>
    <row r="28" spans="1:6" ht="14.4" customHeight="1" x14ac:dyDescent="0.3">
      <c r="A28" s="718" t="s">
        <v>3037</v>
      </c>
      <c r="B28" s="711">
        <v>2776.16</v>
      </c>
      <c r="C28" s="701">
        <v>1</v>
      </c>
      <c r="D28" s="711"/>
      <c r="E28" s="701">
        <v>0</v>
      </c>
      <c r="F28" s="712">
        <v>2776.16</v>
      </c>
    </row>
    <row r="29" spans="1:6" ht="14.4" customHeight="1" x14ac:dyDescent="0.3">
      <c r="A29" s="718" t="s">
        <v>1726</v>
      </c>
      <c r="B29" s="711">
        <v>2612.9499999999998</v>
      </c>
      <c r="C29" s="701">
        <v>0.36639197259509487</v>
      </c>
      <c r="D29" s="711">
        <v>4518.6199999999972</v>
      </c>
      <c r="E29" s="701">
        <v>0.63360802740490507</v>
      </c>
      <c r="F29" s="712">
        <v>7131.569999999997</v>
      </c>
    </row>
    <row r="30" spans="1:6" ht="14.4" customHeight="1" x14ac:dyDescent="0.3">
      <c r="A30" s="718" t="s">
        <v>1739</v>
      </c>
      <c r="B30" s="711">
        <v>666.62</v>
      </c>
      <c r="C30" s="701">
        <v>2.3892992996831921E-2</v>
      </c>
      <c r="D30" s="711">
        <v>27233.610000000008</v>
      </c>
      <c r="E30" s="701">
        <v>0.9761070070031681</v>
      </c>
      <c r="F30" s="712">
        <v>27900.230000000007</v>
      </c>
    </row>
    <row r="31" spans="1:6" ht="14.4" customHeight="1" x14ac:dyDescent="0.3">
      <c r="A31" s="718" t="s">
        <v>1751</v>
      </c>
      <c r="B31" s="711">
        <v>644.20000000000005</v>
      </c>
      <c r="C31" s="701">
        <v>6.1350511222515107E-2</v>
      </c>
      <c r="D31" s="711">
        <v>9856.1200000000026</v>
      </c>
      <c r="E31" s="701">
        <v>0.93864948877748478</v>
      </c>
      <c r="F31" s="712">
        <v>10500.320000000003</v>
      </c>
    </row>
    <row r="32" spans="1:6" ht="14.4" customHeight="1" x14ac:dyDescent="0.3">
      <c r="A32" s="718" t="s">
        <v>1717</v>
      </c>
      <c r="B32" s="711">
        <v>193.26</v>
      </c>
      <c r="C32" s="701">
        <v>4.6296351748785639E-3</v>
      </c>
      <c r="D32" s="711">
        <v>41550.849999999991</v>
      </c>
      <c r="E32" s="701">
        <v>0.99537036482512142</v>
      </c>
      <c r="F32" s="712">
        <v>41744.109999999993</v>
      </c>
    </row>
    <row r="33" spans="1:6" ht="14.4" customHeight="1" x14ac:dyDescent="0.3">
      <c r="A33" s="718" t="s">
        <v>1732</v>
      </c>
      <c r="B33" s="711"/>
      <c r="C33" s="701">
        <v>0</v>
      </c>
      <c r="D33" s="711">
        <v>6254.38</v>
      </c>
      <c r="E33" s="701">
        <v>1</v>
      </c>
      <c r="F33" s="712">
        <v>6254.38</v>
      </c>
    </row>
    <row r="34" spans="1:6" ht="14.4" customHeight="1" x14ac:dyDescent="0.3">
      <c r="A34" s="718" t="s">
        <v>1728</v>
      </c>
      <c r="B34" s="711"/>
      <c r="C34" s="701">
        <v>0</v>
      </c>
      <c r="D34" s="711">
        <v>413.22</v>
      </c>
      <c r="E34" s="701">
        <v>1</v>
      </c>
      <c r="F34" s="712">
        <v>413.22</v>
      </c>
    </row>
    <row r="35" spans="1:6" ht="14.4" customHeight="1" x14ac:dyDescent="0.3">
      <c r="A35" s="718" t="s">
        <v>1755</v>
      </c>
      <c r="B35" s="711"/>
      <c r="C35" s="701">
        <v>0</v>
      </c>
      <c r="D35" s="711">
        <v>53.070000000000007</v>
      </c>
      <c r="E35" s="701">
        <v>1</v>
      </c>
      <c r="F35" s="712">
        <v>53.070000000000007</v>
      </c>
    </row>
    <row r="36" spans="1:6" ht="14.4" customHeight="1" x14ac:dyDescent="0.3">
      <c r="A36" s="718" t="s">
        <v>1741</v>
      </c>
      <c r="B36" s="711"/>
      <c r="C36" s="701">
        <v>0</v>
      </c>
      <c r="D36" s="711">
        <v>32054.279999999992</v>
      </c>
      <c r="E36" s="701">
        <v>1</v>
      </c>
      <c r="F36" s="712">
        <v>32054.279999999992</v>
      </c>
    </row>
    <row r="37" spans="1:6" ht="14.4" customHeight="1" x14ac:dyDescent="0.3">
      <c r="A37" s="718" t="s">
        <v>1727</v>
      </c>
      <c r="B37" s="711"/>
      <c r="C37" s="701">
        <v>0</v>
      </c>
      <c r="D37" s="711">
        <v>862328.00000000047</v>
      </c>
      <c r="E37" s="701">
        <v>1</v>
      </c>
      <c r="F37" s="712">
        <v>862328.00000000047</v>
      </c>
    </row>
    <row r="38" spans="1:6" ht="14.4" customHeight="1" x14ac:dyDescent="0.3">
      <c r="A38" s="718" t="s">
        <v>3038</v>
      </c>
      <c r="B38" s="711"/>
      <c r="C38" s="701">
        <v>0</v>
      </c>
      <c r="D38" s="711">
        <v>83.1</v>
      </c>
      <c r="E38" s="701">
        <v>1</v>
      </c>
      <c r="F38" s="712">
        <v>83.1</v>
      </c>
    </row>
    <row r="39" spans="1:6" ht="14.4" customHeight="1" x14ac:dyDescent="0.3">
      <c r="A39" s="718" t="s">
        <v>1724</v>
      </c>
      <c r="B39" s="711"/>
      <c r="C39" s="701">
        <v>0</v>
      </c>
      <c r="D39" s="711">
        <v>38.130000000000003</v>
      </c>
      <c r="E39" s="701">
        <v>1</v>
      </c>
      <c r="F39" s="712">
        <v>38.130000000000003</v>
      </c>
    </row>
    <row r="40" spans="1:6" ht="14.4" customHeight="1" x14ac:dyDescent="0.3">
      <c r="A40" s="718" t="s">
        <v>3039</v>
      </c>
      <c r="B40" s="711"/>
      <c r="C40" s="701">
        <v>0</v>
      </c>
      <c r="D40" s="711">
        <v>15546.48</v>
      </c>
      <c r="E40" s="701">
        <v>1</v>
      </c>
      <c r="F40" s="712">
        <v>15546.48</v>
      </c>
    </row>
    <row r="41" spans="1:6" ht="14.4" customHeight="1" x14ac:dyDescent="0.3">
      <c r="A41" s="718" t="s">
        <v>3040</v>
      </c>
      <c r="B41" s="711"/>
      <c r="C41" s="701">
        <v>0</v>
      </c>
      <c r="D41" s="711">
        <v>75.28</v>
      </c>
      <c r="E41" s="701">
        <v>1</v>
      </c>
      <c r="F41" s="712">
        <v>75.28</v>
      </c>
    </row>
    <row r="42" spans="1:6" ht="14.4" customHeight="1" x14ac:dyDescent="0.3">
      <c r="A42" s="718" t="s">
        <v>1754</v>
      </c>
      <c r="B42" s="711"/>
      <c r="C42" s="701">
        <v>0</v>
      </c>
      <c r="D42" s="711">
        <v>130.6</v>
      </c>
      <c r="E42" s="701">
        <v>1</v>
      </c>
      <c r="F42" s="712">
        <v>130.6</v>
      </c>
    </row>
    <row r="43" spans="1:6" ht="14.4" customHeight="1" x14ac:dyDescent="0.3">
      <c r="A43" s="718" t="s">
        <v>3041</v>
      </c>
      <c r="B43" s="711">
        <v>0</v>
      </c>
      <c r="C43" s="701"/>
      <c r="D43" s="711"/>
      <c r="E43" s="701"/>
      <c r="F43" s="712">
        <v>0</v>
      </c>
    </row>
    <row r="44" spans="1:6" ht="14.4" customHeight="1" x14ac:dyDescent="0.3">
      <c r="A44" s="718" t="s">
        <v>3042</v>
      </c>
      <c r="B44" s="711">
        <v>0</v>
      </c>
      <c r="C44" s="701">
        <v>0</v>
      </c>
      <c r="D44" s="711">
        <v>1547.5699999999997</v>
      </c>
      <c r="E44" s="701">
        <v>1</v>
      </c>
      <c r="F44" s="712">
        <v>1547.5699999999997</v>
      </c>
    </row>
    <row r="45" spans="1:6" ht="14.4" customHeight="1" x14ac:dyDescent="0.3">
      <c r="A45" s="718" t="s">
        <v>1734</v>
      </c>
      <c r="B45" s="711"/>
      <c r="C45" s="701">
        <v>0</v>
      </c>
      <c r="D45" s="711">
        <v>1793.46</v>
      </c>
      <c r="E45" s="701">
        <v>1</v>
      </c>
      <c r="F45" s="712">
        <v>1793.46</v>
      </c>
    </row>
    <row r="46" spans="1:6" ht="14.4" customHeight="1" x14ac:dyDescent="0.3">
      <c r="A46" s="718" t="s">
        <v>3043</v>
      </c>
      <c r="B46" s="711"/>
      <c r="C46" s="701"/>
      <c r="D46" s="711">
        <v>0</v>
      </c>
      <c r="E46" s="701"/>
      <c r="F46" s="712">
        <v>0</v>
      </c>
    </row>
    <row r="47" spans="1:6" ht="14.4" customHeight="1" x14ac:dyDescent="0.3">
      <c r="A47" s="718" t="s">
        <v>1722</v>
      </c>
      <c r="B47" s="711"/>
      <c r="C47" s="701">
        <v>0</v>
      </c>
      <c r="D47" s="711">
        <v>1026.77</v>
      </c>
      <c r="E47" s="701">
        <v>1</v>
      </c>
      <c r="F47" s="712">
        <v>1026.77</v>
      </c>
    </row>
    <row r="48" spans="1:6" ht="14.4" customHeight="1" x14ac:dyDescent="0.3">
      <c r="A48" s="718" t="s">
        <v>1744</v>
      </c>
      <c r="B48" s="711"/>
      <c r="C48" s="701">
        <v>0</v>
      </c>
      <c r="D48" s="711">
        <v>4620.3099999999995</v>
      </c>
      <c r="E48" s="701">
        <v>1</v>
      </c>
      <c r="F48" s="712">
        <v>4620.3099999999995</v>
      </c>
    </row>
    <row r="49" spans="1:6" ht="14.4" customHeight="1" x14ac:dyDescent="0.3">
      <c r="A49" s="718" t="s">
        <v>1761</v>
      </c>
      <c r="B49" s="711"/>
      <c r="C49" s="701">
        <v>0</v>
      </c>
      <c r="D49" s="711">
        <v>712.94</v>
      </c>
      <c r="E49" s="701">
        <v>1</v>
      </c>
      <c r="F49" s="712">
        <v>712.94</v>
      </c>
    </row>
    <row r="50" spans="1:6" ht="14.4" customHeight="1" x14ac:dyDescent="0.3">
      <c r="A50" s="718" t="s">
        <v>1730</v>
      </c>
      <c r="B50" s="711"/>
      <c r="C50" s="701">
        <v>0</v>
      </c>
      <c r="D50" s="711">
        <v>209.57999999999998</v>
      </c>
      <c r="E50" s="701">
        <v>1</v>
      </c>
      <c r="F50" s="712">
        <v>209.57999999999998</v>
      </c>
    </row>
    <row r="51" spans="1:6" ht="14.4" customHeight="1" thickBot="1" x14ac:dyDescent="0.35">
      <c r="A51" s="719" t="s">
        <v>1746</v>
      </c>
      <c r="B51" s="715"/>
      <c r="C51" s="716">
        <v>0</v>
      </c>
      <c r="D51" s="715">
        <v>1536.9199999999998</v>
      </c>
      <c r="E51" s="716">
        <v>1</v>
      </c>
      <c r="F51" s="717">
        <v>1536.9199999999998</v>
      </c>
    </row>
    <row r="52" spans="1:6" ht="14.4" customHeight="1" thickBot="1" x14ac:dyDescent="0.35">
      <c r="A52" s="652" t="s">
        <v>3</v>
      </c>
      <c r="B52" s="653">
        <v>10779.81</v>
      </c>
      <c r="C52" s="654">
        <v>1.0544013178879399E-2</v>
      </c>
      <c r="D52" s="653">
        <v>1011583.2900000003</v>
      </c>
      <c r="E52" s="654">
        <v>0.98945598682112068</v>
      </c>
      <c r="F52" s="655">
        <v>1022363.1000000002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{DC296069-6786-4304-99D2-F11E7FB61689}</x14:id>
        </ext>
      </extLst>
    </cfRule>
  </conditionalFormatting>
  <conditionalFormatting sqref="F27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{590A14F8-BF88-4246-95A5-055C634750BA}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296069-6786-4304-99D2-F11E7FB616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590A14F8-BF88-4246-95A5-055C634750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3052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41</v>
      </c>
      <c r="G3" s="47">
        <f>SUBTOTAL(9,G6:G1048576)</f>
        <v>10779.810000000001</v>
      </c>
      <c r="H3" s="48">
        <f>IF(M3=0,0,G3/M3)</f>
        <v>1.0544013178879404E-2</v>
      </c>
      <c r="I3" s="47">
        <f>SUBTOTAL(9,I6:I1048576)</f>
        <v>1866</v>
      </c>
      <c r="J3" s="47">
        <f>SUBTOTAL(9,J6:J1048576)</f>
        <v>1011583.2899999997</v>
      </c>
      <c r="K3" s="48">
        <f>IF(M3=0,0,J3/M3)</f>
        <v>0.98945598682112046</v>
      </c>
      <c r="L3" s="47">
        <f>SUBTOTAL(9,L6:L1048576)</f>
        <v>1907</v>
      </c>
      <c r="M3" s="49">
        <f>SUBTOTAL(9,M6:M1048576)</f>
        <v>1022363.0999999999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1884</v>
      </c>
      <c r="B6" s="625" t="s">
        <v>1769</v>
      </c>
      <c r="C6" s="625" t="s">
        <v>919</v>
      </c>
      <c r="D6" s="625" t="s">
        <v>852</v>
      </c>
      <c r="E6" s="625" t="s">
        <v>920</v>
      </c>
      <c r="F6" s="628"/>
      <c r="G6" s="628"/>
      <c r="H6" s="646">
        <v>0</v>
      </c>
      <c r="I6" s="628">
        <v>29</v>
      </c>
      <c r="J6" s="628">
        <v>18133.409999999996</v>
      </c>
      <c r="K6" s="646">
        <v>1</v>
      </c>
      <c r="L6" s="628">
        <v>29</v>
      </c>
      <c r="M6" s="629">
        <v>18133.409999999996</v>
      </c>
    </row>
    <row r="7" spans="1:13" ht="14.4" customHeight="1" x14ac:dyDescent="0.3">
      <c r="A7" s="695" t="s">
        <v>1884</v>
      </c>
      <c r="B7" s="696" t="s">
        <v>1769</v>
      </c>
      <c r="C7" s="696" t="s">
        <v>851</v>
      </c>
      <c r="D7" s="696" t="s">
        <v>852</v>
      </c>
      <c r="E7" s="696" t="s">
        <v>853</v>
      </c>
      <c r="F7" s="711"/>
      <c r="G7" s="711"/>
      <c r="H7" s="701">
        <v>0</v>
      </c>
      <c r="I7" s="711">
        <v>103</v>
      </c>
      <c r="J7" s="711">
        <v>96606.790000000023</v>
      </c>
      <c r="K7" s="701">
        <v>1</v>
      </c>
      <c r="L7" s="711">
        <v>103</v>
      </c>
      <c r="M7" s="712">
        <v>96606.790000000023</v>
      </c>
    </row>
    <row r="8" spans="1:13" ht="14.4" customHeight="1" x14ac:dyDescent="0.3">
      <c r="A8" s="695" t="s">
        <v>1884</v>
      </c>
      <c r="B8" s="696" t="s">
        <v>1784</v>
      </c>
      <c r="C8" s="696" t="s">
        <v>951</v>
      </c>
      <c r="D8" s="696" t="s">
        <v>1785</v>
      </c>
      <c r="E8" s="696" t="s">
        <v>1786</v>
      </c>
      <c r="F8" s="711"/>
      <c r="G8" s="711"/>
      <c r="H8" s="701">
        <v>0</v>
      </c>
      <c r="I8" s="711">
        <v>5</v>
      </c>
      <c r="J8" s="711">
        <v>1666.55</v>
      </c>
      <c r="K8" s="701">
        <v>1</v>
      </c>
      <c r="L8" s="711">
        <v>5</v>
      </c>
      <c r="M8" s="712">
        <v>1666.55</v>
      </c>
    </row>
    <row r="9" spans="1:13" ht="14.4" customHeight="1" x14ac:dyDescent="0.3">
      <c r="A9" s="695" t="s">
        <v>1884</v>
      </c>
      <c r="B9" s="696" t="s">
        <v>1791</v>
      </c>
      <c r="C9" s="696" t="s">
        <v>959</v>
      </c>
      <c r="D9" s="696" t="s">
        <v>960</v>
      </c>
      <c r="E9" s="696" t="s">
        <v>1792</v>
      </c>
      <c r="F9" s="711"/>
      <c r="G9" s="711"/>
      <c r="H9" s="701">
        <v>0</v>
      </c>
      <c r="I9" s="711">
        <v>24</v>
      </c>
      <c r="J9" s="711">
        <v>4421.2800000000007</v>
      </c>
      <c r="K9" s="701">
        <v>1</v>
      </c>
      <c r="L9" s="711">
        <v>24</v>
      </c>
      <c r="M9" s="712">
        <v>4421.2800000000007</v>
      </c>
    </row>
    <row r="10" spans="1:13" ht="14.4" customHeight="1" x14ac:dyDescent="0.3">
      <c r="A10" s="695" t="s">
        <v>1884</v>
      </c>
      <c r="B10" s="696" t="s">
        <v>3044</v>
      </c>
      <c r="C10" s="696" t="s">
        <v>1977</v>
      </c>
      <c r="D10" s="696" t="s">
        <v>1978</v>
      </c>
      <c r="E10" s="696" t="s">
        <v>1979</v>
      </c>
      <c r="F10" s="711"/>
      <c r="G10" s="711"/>
      <c r="H10" s="701">
        <v>0</v>
      </c>
      <c r="I10" s="711">
        <v>2</v>
      </c>
      <c r="J10" s="711">
        <v>233.6</v>
      </c>
      <c r="K10" s="701">
        <v>1</v>
      </c>
      <c r="L10" s="711">
        <v>2</v>
      </c>
      <c r="M10" s="712">
        <v>233.6</v>
      </c>
    </row>
    <row r="11" spans="1:13" ht="14.4" customHeight="1" x14ac:dyDescent="0.3">
      <c r="A11" s="695" t="s">
        <v>1884</v>
      </c>
      <c r="B11" s="696" t="s">
        <v>1795</v>
      </c>
      <c r="C11" s="696" t="s">
        <v>978</v>
      </c>
      <c r="D11" s="696" t="s">
        <v>979</v>
      </c>
      <c r="E11" s="696" t="s">
        <v>980</v>
      </c>
      <c r="F11" s="711"/>
      <c r="G11" s="711"/>
      <c r="H11" s="701">
        <v>0</v>
      </c>
      <c r="I11" s="711">
        <v>2</v>
      </c>
      <c r="J11" s="711">
        <v>308.02</v>
      </c>
      <c r="K11" s="701">
        <v>1</v>
      </c>
      <c r="L11" s="711">
        <v>2</v>
      </c>
      <c r="M11" s="712">
        <v>308.02</v>
      </c>
    </row>
    <row r="12" spans="1:13" ht="14.4" customHeight="1" x14ac:dyDescent="0.3">
      <c r="A12" s="695" t="s">
        <v>1884</v>
      </c>
      <c r="B12" s="696" t="s">
        <v>1826</v>
      </c>
      <c r="C12" s="696" t="s">
        <v>1923</v>
      </c>
      <c r="D12" s="696" t="s">
        <v>1924</v>
      </c>
      <c r="E12" s="696" t="s">
        <v>1925</v>
      </c>
      <c r="F12" s="711"/>
      <c r="G12" s="711"/>
      <c r="H12" s="701">
        <v>0</v>
      </c>
      <c r="I12" s="711">
        <v>2</v>
      </c>
      <c r="J12" s="711">
        <v>139.72</v>
      </c>
      <c r="K12" s="701">
        <v>1</v>
      </c>
      <c r="L12" s="711">
        <v>2</v>
      </c>
      <c r="M12" s="712">
        <v>139.72</v>
      </c>
    </row>
    <row r="13" spans="1:13" ht="14.4" customHeight="1" x14ac:dyDescent="0.3">
      <c r="A13" s="695" t="s">
        <v>1884</v>
      </c>
      <c r="B13" s="696" t="s">
        <v>1799</v>
      </c>
      <c r="C13" s="696" t="s">
        <v>909</v>
      </c>
      <c r="D13" s="696" t="s">
        <v>586</v>
      </c>
      <c r="E13" s="696" t="s">
        <v>1800</v>
      </c>
      <c r="F13" s="711"/>
      <c r="G13" s="711"/>
      <c r="H13" s="701">
        <v>0</v>
      </c>
      <c r="I13" s="711">
        <v>1</v>
      </c>
      <c r="J13" s="711">
        <v>48.31</v>
      </c>
      <c r="K13" s="701">
        <v>1</v>
      </c>
      <c r="L13" s="711">
        <v>1</v>
      </c>
      <c r="M13" s="712">
        <v>48.31</v>
      </c>
    </row>
    <row r="14" spans="1:13" ht="14.4" customHeight="1" x14ac:dyDescent="0.3">
      <c r="A14" s="695" t="s">
        <v>1884</v>
      </c>
      <c r="B14" s="696" t="s">
        <v>1799</v>
      </c>
      <c r="C14" s="696" t="s">
        <v>845</v>
      </c>
      <c r="D14" s="696" t="s">
        <v>586</v>
      </c>
      <c r="E14" s="696" t="s">
        <v>587</v>
      </c>
      <c r="F14" s="711"/>
      <c r="G14" s="711"/>
      <c r="H14" s="701">
        <v>0</v>
      </c>
      <c r="I14" s="711">
        <v>26</v>
      </c>
      <c r="J14" s="711">
        <v>2512.38</v>
      </c>
      <c r="K14" s="701">
        <v>1</v>
      </c>
      <c r="L14" s="711">
        <v>26</v>
      </c>
      <c r="M14" s="712">
        <v>2512.38</v>
      </c>
    </row>
    <row r="15" spans="1:13" ht="14.4" customHeight="1" x14ac:dyDescent="0.3">
      <c r="A15" s="695" t="s">
        <v>1884</v>
      </c>
      <c r="B15" s="696" t="s">
        <v>1801</v>
      </c>
      <c r="C15" s="696" t="s">
        <v>1305</v>
      </c>
      <c r="D15" s="696" t="s">
        <v>871</v>
      </c>
      <c r="E15" s="696" t="s">
        <v>1846</v>
      </c>
      <c r="F15" s="711"/>
      <c r="G15" s="711"/>
      <c r="H15" s="701">
        <v>0</v>
      </c>
      <c r="I15" s="711">
        <v>2</v>
      </c>
      <c r="J15" s="711">
        <v>327.45999999999998</v>
      </c>
      <c r="K15" s="701">
        <v>1</v>
      </c>
      <c r="L15" s="711">
        <v>2</v>
      </c>
      <c r="M15" s="712">
        <v>327.45999999999998</v>
      </c>
    </row>
    <row r="16" spans="1:13" ht="14.4" customHeight="1" x14ac:dyDescent="0.3">
      <c r="A16" s="695" t="s">
        <v>1884</v>
      </c>
      <c r="B16" s="696" t="s">
        <v>1801</v>
      </c>
      <c r="C16" s="696" t="s">
        <v>2090</v>
      </c>
      <c r="D16" s="696" t="s">
        <v>1983</v>
      </c>
      <c r="E16" s="696" t="s">
        <v>2091</v>
      </c>
      <c r="F16" s="711"/>
      <c r="G16" s="711"/>
      <c r="H16" s="701">
        <v>0</v>
      </c>
      <c r="I16" s="711">
        <v>1</v>
      </c>
      <c r="J16" s="711">
        <v>314.33999999999997</v>
      </c>
      <c r="K16" s="701">
        <v>1</v>
      </c>
      <c r="L16" s="711">
        <v>1</v>
      </c>
      <c r="M16" s="712">
        <v>314.33999999999997</v>
      </c>
    </row>
    <row r="17" spans="1:13" ht="14.4" customHeight="1" x14ac:dyDescent="0.3">
      <c r="A17" s="695" t="s">
        <v>1885</v>
      </c>
      <c r="B17" s="696" t="s">
        <v>1769</v>
      </c>
      <c r="C17" s="696" t="s">
        <v>919</v>
      </c>
      <c r="D17" s="696" t="s">
        <v>852</v>
      </c>
      <c r="E17" s="696" t="s">
        <v>920</v>
      </c>
      <c r="F17" s="711"/>
      <c r="G17" s="711"/>
      <c r="H17" s="701">
        <v>0</v>
      </c>
      <c r="I17" s="711">
        <v>3</v>
      </c>
      <c r="J17" s="711">
        <v>1875.87</v>
      </c>
      <c r="K17" s="701">
        <v>1</v>
      </c>
      <c r="L17" s="711">
        <v>3</v>
      </c>
      <c r="M17" s="712">
        <v>1875.87</v>
      </c>
    </row>
    <row r="18" spans="1:13" ht="14.4" customHeight="1" x14ac:dyDescent="0.3">
      <c r="A18" s="695" t="s">
        <v>1885</v>
      </c>
      <c r="B18" s="696" t="s">
        <v>1769</v>
      </c>
      <c r="C18" s="696" t="s">
        <v>851</v>
      </c>
      <c r="D18" s="696" t="s">
        <v>852</v>
      </c>
      <c r="E18" s="696" t="s">
        <v>853</v>
      </c>
      <c r="F18" s="711"/>
      <c r="G18" s="711"/>
      <c r="H18" s="701">
        <v>0</v>
      </c>
      <c r="I18" s="711">
        <v>24</v>
      </c>
      <c r="J18" s="711">
        <v>22510.32</v>
      </c>
      <c r="K18" s="701">
        <v>1</v>
      </c>
      <c r="L18" s="711">
        <v>24</v>
      </c>
      <c r="M18" s="712">
        <v>22510.32</v>
      </c>
    </row>
    <row r="19" spans="1:13" ht="14.4" customHeight="1" x14ac:dyDescent="0.3">
      <c r="A19" s="695" t="s">
        <v>1885</v>
      </c>
      <c r="B19" s="696" t="s">
        <v>1784</v>
      </c>
      <c r="C19" s="696" t="s">
        <v>951</v>
      </c>
      <c r="D19" s="696" t="s">
        <v>1785</v>
      </c>
      <c r="E19" s="696" t="s">
        <v>1786</v>
      </c>
      <c r="F19" s="711"/>
      <c r="G19" s="711"/>
      <c r="H19" s="701">
        <v>0</v>
      </c>
      <c r="I19" s="711">
        <v>1</v>
      </c>
      <c r="J19" s="711">
        <v>156.86000000000001</v>
      </c>
      <c r="K19" s="701">
        <v>1</v>
      </c>
      <c r="L19" s="711">
        <v>1</v>
      </c>
      <c r="M19" s="712">
        <v>156.86000000000001</v>
      </c>
    </row>
    <row r="20" spans="1:13" ht="14.4" customHeight="1" x14ac:dyDescent="0.3">
      <c r="A20" s="695" t="s">
        <v>1885</v>
      </c>
      <c r="B20" s="696" t="s">
        <v>1791</v>
      </c>
      <c r="C20" s="696" t="s">
        <v>959</v>
      </c>
      <c r="D20" s="696" t="s">
        <v>960</v>
      </c>
      <c r="E20" s="696" t="s">
        <v>1792</v>
      </c>
      <c r="F20" s="711"/>
      <c r="G20" s="711"/>
      <c r="H20" s="701">
        <v>0</v>
      </c>
      <c r="I20" s="711">
        <v>2</v>
      </c>
      <c r="J20" s="711">
        <v>368.44</v>
      </c>
      <c r="K20" s="701">
        <v>1</v>
      </c>
      <c r="L20" s="711">
        <v>2</v>
      </c>
      <c r="M20" s="712">
        <v>368.44</v>
      </c>
    </row>
    <row r="21" spans="1:13" ht="14.4" customHeight="1" x14ac:dyDescent="0.3">
      <c r="A21" s="695" t="s">
        <v>1885</v>
      </c>
      <c r="B21" s="696" t="s">
        <v>1828</v>
      </c>
      <c r="C21" s="696" t="s">
        <v>2177</v>
      </c>
      <c r="D21" s="696" t="s">
        <v>1160</v>
      </c>
      <c r="E21" s="696" t="s">
        <v>2178</v>
      </c>
      <c r="F21" s="711"/>
      <c r="G21" s="711"/>
      <c r="H21" s="701">
        <v>0</v>
      </c>
      <c r="I21" s="711">
        <v>6</v>
      </c>
      <c r="J21" s="711">
        <v>1159.56</v>
      </c>
      <c r="K21" s="701">
        <v>1</v>
      </c>
      <c r="L21" s="711">
        <v>6</v>
      </c>
      <c r="M21" s="712">
        <v>1159.56</v>
      </c>
    </row>
    <row r="22" spans="1:13" ht="14.4" customHeight="1" x14ac:dyDescent="0.3">
      <c r="A22" s="695" t="s">
        <v>1885</v>
      </c>
      <c r="B22" s="696" t="s">
        <v>1828</v>
      </c>
      <c r="C22" s="696" t="s">
        <v>1159</v>
      </c>
      <c r="D22" s="696" t="s">
        <v>1160</v>
      </c>
      <c r="E22" s="696" t="s">
        <v>1829</v>
      </c>
      <c r="F22" s="711"/>
      <c r="G22" s="711"/>
      <c r="H22" s="701">
        <v>0</v>
      </c>
      <c r="I22" s="711">
        <v>1</v>
      </c>
      <c r="J22" s="711">
        <v>128.84</v>
      </c>
      <c r="K22" s="701">
        <v>1</v>
      </c>
      <c r="L22" s="711">
        <v>1</v>
      </c>
      <c r="M22" s="712">
        <v>128.84</v>
      </c>
    </row>
    <row r="23" spans="1:13" ht="14.4" customHeight="1" x14ac:dyDescent="0.3">
      <c r="A23" s="695" t="s">
        <v>1885</v>
      </c>
      <c r="B23" s="696" t="s">
        <v>1799</v>
      </c>
      <c r="C23" s="696" t="s">
        <v>845</v>
      </c>
      <c r="D23" s="696" t="s">
        <v>586</v>
      </c>
      <c r="E23" s="696" t="s">
        <v>587</v>
      </c>
      <c r="F23" s="711"/>
      <c r="G23" s="711"/>
      <c r="H23" s="701">
        <v>0</v>
      </c>
      <c r="I23" s="711">
        <v>24</v>
      </c>
      <c r="J23" s="711">
        <v>2319.12</v>
      </c>
      <c r="K23" s="701">
        <v>1</v>
      </c>
      <c r="L23" s="711">
        <v>24</v>
      </c>
      <c r="M23" s="712">
        <v>2319.12</v>
      </c>
    </row>
    <row r="24" spans="1:13" ht="14.4" customHeight="1" x14ac:dyDescent="0.3">
      <c r="A24" s="695" t="s">
        <v>1885</v>
      </c>
      <c r="B24" s="696" t="s">
        <v>1799</v>
      </c>
      <c r="C24" s="696" t="s">
        <v>2179</v>
      </c>
      <c r="D24" s="696" t="s">
        <v>586</v>
      </c>
      <c r="E24" s="696" t="s">
        <v>2180</v>
      </c>
      <c r="F24" s="711"/>
      <c r="G24" s="711"/>
      <c r="H24" s="701">
        <v>0</v>
      </c>
      <c r="I24" s="711">
        <v>1</v>
      </c>
      <c r="J24" s="711">
        <v>193.26</v>
      </c>
      <c r="K24" s="701">
        <v>1</v>
      </c>
      <c r="L24" s="711">
        <v>1</v>
      </c>
      <c r="M24" s="712">
        <v>193.26</v>
      </c>
    </row>
    <row r="25" spans="1:13" ht="14.4" customHeight="1" x14ac:dyDescent="0.3">
      <c r="A25" s="695" t="s">
        <v>1885</v>
      </c>
      <c r="B25" s="696" t="s">
        <v>1801</v>
      </c>
      <c r="C25" s="696" t="s">
        <v>1131</v>
      </c>
      <c r="D25" s="696" t="s">
        <v>1132</v>
      </c>
      <c r="E25" s="696" t="s">
        <v>1133</v>
      </c>
      <c r="F25" s="711"/>
      <c r="G25" s="711"/>
      <c r="H25" s="701">
        <v>0</v>
      </c>
      <c r="I25" s="711">
        <v>6</v>
      </c>
      <c r="J25" s="711">
        <v>196.44</v>
      </c>
      <c r="K25" s="701">
        <v>1</v>
      </c>
      <c r="L25" s="711">
        <v>6</v>
      </c>
      <c r="M25" s="712">
        <v>196.44</v>
      </c>
    </row>
    <row r="26" spans="1:13" ht="14.4" customHeight="1" x14ac:dyDescent="0.3">
      <c r="A26" s="695" t="s">
        <v>1885</v>
      </c>
      <c r="B26" s="696" t="s">
        <v>1801</v>
      </c>
      <c r="C26" s="696" t="s">
        <v>1961</v>
      </c>
      <c r="D26" s="696" t="s">
        <v>1962</v>
      </c>
      <c r="E26" s="696" t="s">
        <v>1963</v>
      </c>
      <c r="F26" s="711"/>
      <c r="G26" s="711"/>
      <c r="H26" s="701">
        <v>0</v>
      </c>
      <c r="I26" s="711">
        <v>3</v>
      </c>
      <c r="J26" s="711">
        <v>442.08000000000004</v>
      </c>
      <c r="K26" s="701">
        <v>1</v>
      </c>
      <c r="L26" s="711">
        <v>3</v>
      </c>
      <c r="M26" s="712">
        <v>442.08000000000004</v>
      </c>
    </row>
    <row r="27" spans="1:13" ht="14.4" customHeight="1" x14ac:dyDescent="0.3">
      <c r="A27" s="695" t="s">
        <v>1885</v>
      </c>
      <c r="B27" s="696" t="s">
        <v>1801</v>
      </c>
      <c r="C27" s="696" t="s">
        <v>1147</v>
      </c>
      <c r="D27" s="696" t="s">
        <v>871</v>
      </c>
      <c r="E27" s="696" t="s">
        <v>1830</v>
      </c>
      <c r="F27" s="711"/>
      <c r="G27" s="711"/>
      <c r="H27" s="701">
        <v>0</v>
      </c>
      <c r="I27" s="711">
        <v>2</v>
      </c>
      <c r="J27" s="711">
        <v>65.48</v>
      </c>
      <c r="K27" s="701">
        <v>1</v>
      </c>
      <c r="L27" s="711">
        <v>2</v>
      </c>
      <c r="M27" s="712">
        <v>65.48</v>
      </c>
    </row>
    <row r="28" spans="1:13" ht="14.4" customHeight="1" x14ac:dyDescent="0.3">
      <c r="A28" s="695" t="s">
        <v>1885</v>
      </c>
      <c r="B28" s="696" t="s">
        <v>1801</v>
      </c>
      <c r="C28" s="696" t="s">
        <v>870</v>
      </c>
      <c r="D28" s="696" t="s">
        <v>871</v>
      </c>
      <c r="E28" s="696" t="s">
        <v>1802</v>
      </c>
      <c r="F28" s="711"/>
      <c r="G28" s="711"/>
      <c r="H28" s="701">
        <v>0</v>
      </c>
      <c r="I28" s="711">
        <v>4</v>
      </c>
      <c r="J28" s="711">
        <v>392.92</v>
      </c>
      <c r="K28" s="701">
        <v>1</v>
      </c>
      <c r="L28" s="711">
        <v>4</v>
      </c>
      <c r="M28" s="712">
        <v>392.92</v>
      </c>
    </row>
    <row r="29" spans="1:13" ht="14.4" customHeight="1" x14ac:dyDescent="0.3">
      <c r="A29" s="695" t="s">
        <v>1886</v>
      </c>
      <c r="B29" s="696" t="s">
        <v>1769</v>
      </c>
      <c r="C29" s="696" t="s">
        <v>919</v>
      </c>
      <c r="D29" s="696" t="s">
        <v>852</v>
      </c>
      <c r="E29" s="696" t="s">
        <v>920</v>
      </c>
      <c r="F29" s="711"/>
      <c r="G29" s="711"/>
      <c r="H29" s="701">
        <v>0</v>
      </c>
      <c r="I29" s="711">
        <v>2</v>
      </c>
      <c r="J29" s="711">
        <v>1250.58</v>
      </c>
      <c r="K29" s="701">
        <v>1</v>
      </c>
      <c r="L29" s="711">
        <v>2</v>
      </c>
      <c r="M29" s="712">
        <v>1250.58</v>
      </c>
    </row>
    <row r="30" spans="1:13" ht="14.4" customHeight="1" x14ac:dyDescent="0.3">
      <c r="A30" s="695" t="s">
        <v>1886</v>
      </c>
      <c r="B30" s="696" t="s">
        <v>1769</v>
      </c>
      <c r="C30" s="696" t="s">
        <v>851</v>
      </c>
      <c r="D30" s="696" t="s">
        <v>852</v>
      </c>
      <c r="E30" s="696" t="s">
        <v>853</v>
      </c>
      <c r="F30" s="711"/>
      <c r="G30" s="711"/>
      <c r="H30" s="701">
        <v>0</v>
      </c>
      <c r="I30" s="711">
        <v>29</v>
      </c>
      <c r="J30" s="711">
        <v>27199.97</v>
      </c>
      <c r="K30" s="701">
        <v>1</v>
      </c>
      <c r="L30" s="711">
        <v>29</v>
      </c>
      <c r="M30" s="712">
        <v>27199.97</v>
      </c>
    </row>
    <row r="31" spans="1:13" ht="14.4" customHeight="1" x14ac:dyDescent="0.3">
      <c r="A31" s="695" t="s">
        <v>1886</v>
      </c>
      <c r="B31" s="696" t="s">
        <v>3045</v>
      </c>
      <c r="C31" s="696" t="s">
        <v>2274</v>
      </c>
      <c r="D31" s="696" t="s">
        <v>2275</v>
      </c>
      <c r="E31" s="696" t="s">
        <v>2276</v>
      </c>
      <c r="F31" s="711">
        <v>1</v>
      </c>
      <c r="G31" s="711">
        <v>0</v>
      </c>
      <c r="H31" s="701"/>
      <c r="I31" s="711"/>
      <c r="J31" s="711"/>
      <c r="K31" s="701"/>
      <c r="L31" s="711">
        <v>1</v>
      </c>
      <c r="M31" s="712">
        <v>0</v>
      </c>
    </row>
    <row r="32" spans="1:13" ht="14.4" customHeight="1" x14ac:dyDescent="0.3">
      <c r="A32" s="695" t="s">
        <v>1886</v>
      </c>
      <c r="B32" s="696" t="s">
        <v>1784</v>
      </c>
      <c r="C32" s="696" t="s">
        <v>951</v>
      </c>
      <c r="D32" s="696" t="s">
        <v>1785</v>
      </c>
      <c r="E32" s="696" t="s">
        <v>1786</v>
      </c>
      <c r="F32" s="711"/>
      <c r="G32" s="711"/>
      <c r="H32" s="701">
        <v>0</v>
      </c>
      <c r="I32" s="711">
        <v>7</v>
      </c>
      <c r="J32" s="711">
        <v>1803.8200000000002</v>
      </c>
      <c r="K32" s="701">
        <v>1</v>
      </c>
      <c r="L32" s="711">
        <v>7</v>
      </c>
      <c r="M32" s="712">
        <v>1803.8200000000002</v>
      </c>
    </row>
    <row r="33" spans="1:13" ht="14.4" customHeight="1" x14ac:dyDescent="0.3">
      <c r="A33" s="695" t="s">
        <v>1886</v>
      </c>
      <c r="B33" s="696" t="s">
        <v>1798</v>
      </c>
      <c r="C33" s="696" t="s">
        <v>963</v>
      </c>
      <c r="D33" s="696" t="s">
        <v>964</v>
      </c>
      <c r="E33" s="696" t="s">
        <v>1792</v>
      </c>
      <c r="F33" s="711"/>
      <c r="G33" s="711"/>
      <c r="H33" s="701">
        <v>0</v>
      </c>
      <c r="I33" s="711">
        <v>3</v>
      </c>
      <c r="J33" s="711">
        <v>209.57999999999998</v>
      </c>
      <c r="K33" s="701">
        <v>1</v>
      </c>
      <c r="L33" s="711">
        <v>3</v>
      </c>
      <c r="M33" s="712">
        <v>209.57999999999998</v>
      </c>
    </row>
    <row r="34" spans="1:13" ht="14.4" customHeight="1" x14ac:dyDescent="0.3">
      <c r="A34" s="695" t="s">
        <v>1886</v>
      </c>
      <c r="B34" s="696" t="s">
        <v>1828</v>
      </c>
      <c r="C34" s="696" t="s">
        <v>2277</v>
      </c>
      <c r="D34" s="696" t="s">
        <v>2278</v>
      </c>
      <c r="E34" s="696" t="s">
        <v>2178</v>
      </c>
      <c r="F34" s="711">
        <v>3</v>
      </c>
      <c r="G34" s="711">
        <v>0</v>
      </c>
      <c r="H34" s="701"/>
      <c r="I34" s="711"/>
      <c r="J34" s="711"/>
      <c r="K34" s="701"/>
      <c r="L34" s="711">
        <v>3</v>
      </c>
      <c r="M34" s="712">
        <v>0</v>
      </c>
    </row>
    <row r="35" spans="1:13" ht="14.4" customHeight="1" x14ac:dyDescent="0.3">
      <c r="A35" s="695" t="s">
        <v>1886</v>
      </c>
      <c r="B35" s="696" t="s">
        <v>1799</v>
      </c>
      <c r="C35" s="696" t="s">
        <v>845</v>
      </c>
      <c r="D35" s="696" t="s">
        <v>586</v>
      </c>
      <c r="E35" s="696" t="s">
        <v>587</v>
      </c>
      <c r="F35" s="711"/>
      <c r="G35" s="711"/>
      <c r="H35" s="701">
        <v>0</v>
      </c>
      <c r="I35" s="711">
        <v>6</v>
      </c>
      <c r="J35" s="711">
        <v>579.78</v>
      </c>
      <c r="K35" s="701">
        <v>1</v>
      </c>
      <c r="L35" s="711">
        <v>6</v>
      </c>
      <c r="M35" s="712">
        <v>579.78</v>
      </c>
    </row>
    <row r="36" spans="1:13" ht="14.4" customHeight="1" x14ac:dyDescent="0.3">
      <c r="A36" s="695" t="s">
        <v>1886</v>
      </c>
      <c r="B36" s="696" t="s">
        <v>1799</v>
      </c>
      <c r="C36" s="696" t="s">
        <v>2179</v>
      </c>
      <c r="D36" s="696" t="s">
        <v>586</v>
      </c>
      <c r="E36" s="696" t="s">
        <v>2180</v>
      </c>
      <c r="F36" s="711"/>
      <c r="G36" s="711"/>
      <c r="H36" s="701">
        <v>0</v>
      </c>
      <c r="I36" s="711">
        <v>13</v>
      </c>
      <c r="J36" s="711">
        <v>2512.3799999999997</v>
      </c>
      <c r="K36" s="701">
        <v>1</v>
      </c>
      <c r="L36" s="711">
        <v>13</v>
      </c>
      <c r="M36" s="712">
        <v>2512.3799999999997</v>
      </c>
    </row>
    <row r="37" spans="1:13" ht="14.4" customHeight="1" x14ac:dyDescent="0.3">
      <c r="A37" s="695" t="s">
        <v>1886</v>
      </c>
      <c r="B37" s="696" t="s">
        <v>3046</v>
      </c>
      <c r="C37" s="696" t="s">
        <v>2264</v>
      </c>
      <c r="D37" s="696" t="s">
        <v>2265</v>
      </c>
      <c r="E37" s="696" t="s">
        <v>2266</v>
      </c>
      <c r="F37" s="711">
        <v>3</v>
      </c>
      <c r="G37" s="711">
        <v>2082.12</v>
      </c>
      <c r="H37" s="701">
        <v>1</v>
      </c>
      <c r="I37" s="711"/>
      <c r="J37" s="711"/>
      <c r="K37" s="701">
        <v>0</v>
      </c>
      <c r="L37" s="711">
        <v>3</v>
      </c>
      <c r="M37" s="712">
        <v>2082.12</v>
      </c>
    </row>
    <row r="38" spans="1:13" ht="14.4" customHeight="1" x14ac:dyDescent="0.3">
      <c r="A38" s="695" t="s">
        <v>1886</v>
      </c>
      <c r="B38" s="696" t="s">
        <v>3047</v>
      </c>
      <c r="C38" s="696" t="s">
        <v>2268</v>
      </c>
      <c r="D38" s="696" t="s">
        <v>2269</v>
      </c>
      <c r="E38" s="696" t="s">
        <v>2270</v>
      </c>
      <c r="F38" s="711">
        <v>6</v>
      </c>
      <c r="G38" s="711">
        <v>3886.62</v>
      </c>
      <c r="H38" s="701">
        <v>1</v>
      </c>
      <c r="I38" s="711"/>
      <c r="J38" s="711"/>
      <c r="K38" s="701">
        <v>0</v>
      </c>
      <c r="L38" s="711">
        <v>6</v>
      </c>
      <c r="M38" s="712">
        <v>3886.62</v>
      </c>
    </row>
    <row r="39" spans="1:13" ht="14.4" customHeight="1" x14ac:dyDescent="0.3">
      <c r="A39" s="695" t="s">
        <v>1886</v>
      </c>
      <c r="B39" s="696" t="s">
        <v>1801</v>
      </c>
      <c r="C39" s="696" t="s">
        <v>2283</v>
      </c>
      <c r="D39" s="696" t="s">
        <v>2284</v>
      </c>
      <c r="E39" s="696" t="s">
        <v>1802</v>
      </c>
      <c r="F39" s="711">
        <v>1</v>
      </c>
      <c r="G39" s="711">
        <v>98.23</v>
      </c>
      <c r="H39" s="701">
        <v>1</v>
      </c>
      <c r="I39" s="711"/>
      <c r="J39" s="711"/>
      <c r="K39" s="701">
        <v>0</v>
      </c>
      <c r="L39" s="711">
        <v>1</v>
      </c>
      <c r="M39" s="712">
        <v>98.23</v>
      </c>
    </row>
    <row r="40" spans="1:13" ht="14.4" customHeight="1" x14ac:dyDescent="0.3">
      <c r="A40" s="695" t="s">
        <v>1886</v>
      </c>
      <c r="B40" s="696" t="s">
        <v>1801</v>
      </c>
      <c r="C40" s="696" t="s">
        <v>870</v>
      </c>
      <c r="D40" s="696" t="s">
        <v>871</v>
      </c>
      <c r="E40" s="696" t="s">
        <v>1802</v>
      </c>
      <c r="F40" s="711"/>
      <c r="G40" s="711"/>
      <c r="H40" s="701">
        <v>0</v>
      </c>
      <c r="I40" s="711">
        <v>1</v>
      </c>
      <c r="J40" s="711">
        <v>98.23</v>
      </c>
      <c r="K40" s="701">
        <v>1</v>
      </c>
      <c r="L40" s="711">
        <v>1</v>
      </c>
      <c r="M40" s="712">
        <v>98.23</v>
      </c>
    </row>
    <row r="41" spans="1:13" ht="14.4" customHeight="1" x14ac:dyDescent="0.3">
      <c r="A41" s="695" t="s">
        <v>1886</v>
      </c>
      <c r="B41" s="696" t="s">
        <v>1801</v>
      </c>
      <c r="C41" s="696" t="s">
        <v>1305</v>
      </c>
      <c r="D41" s="696" t="s">
        <v>871</v>
      </c>
      <c r="E41" s="696" t="s">
        <v>1846</v>
      </c>
      <c r="F41" s="711"/>
      <c r="G41" s="711"/>
      <c r="H41" s="701">
        <v>0</v>
      </c>
      <c r="I41" s="711">
        <v>1</v>
      </c>
      <c r="J41" s="711">
        <v>163.72999999999999</v>
      </c>
      <c r="K41" s="701">
        <v>1</v>
      </c>
      <c r="L41" s="711">
        <v>1</v>
      </c>
      <c r="M41" s="712">
        <v>163.72999999999999</v>
      </c>
    </row>
    <row r="42" spans="1:13" ht="14.4" customHeight="1" x14ac:dyDescent="0.3">
      <c r="A42" s="695" t="s">
        <v>1886</v>
      </c>
      <c r="B42" s="696" t="s">
        <v>1864</v>
      </c>
      <c r="C42" s="696" t="s">
        <v>2235</v>
      </c>
      <c r="D42" s="696" t="s">
        <v>1624</v>
      </c>
      <c r="E42" s="696" t="s">
        <v>2236</v>
      </c>
      <c r="F42" s="711"/>
      <c r="G42" s="711"/>
      <c r="H42" s="701">
        <v>0</v>
      </c>
      <c r="I42" s="711">
        <v>2</v>
      </c>
      <c r="J42" s="711">
        <v>864.64</v>
      </c>
      <c r="K42" s="701">
        <v>1</v>
      </c>
      <c r="L42" s="711">
        <v>2</v>
      </c>
      <c r="M42" s="712">
        <v>864.64</v>
      </c>
    </row>
    <row r="43" spans="1:13" ht="14.4" customHeight="1" x14ac:dyDescent="0.3">
      <c r="A43" s="695" t="s">
        <v>1886</v>
      </c>
      <c r="B43" s="696" t="s">
        <v>1812</v>
      </c>
      <c r="C43" s="696" t="s">
        <v>2272</v>
      </c>
      <c r="D43" s="696" t="s">
        <v>903</v>
      </c>
      <c r="E43" s="696" t="s">
        <v>2184</v>
      </c>
      <c r="F43" s="711"/>
      <c r="G43" s="711"/>
      <c r="H43" s="701">
        <v>0</v>
      </c>
      <c r="I43" s="711">
        <v>2</v>
      </c>
      <c r="J43" s="711">
        <v>712.94</v>
      </c>
      <c r="K43" s="701">
        <v>1</v>
      </c>
      <c r="L43" s="711">
        <v>2</v>
      </c>
      <c r="M43" s="712">
        <v>712.94</v>
      </c>
    </row>
    <row r="44" spans="1:13" ht="14.4" customHeight="1" x14ac:dyDescent="0.3">
      <c r="A44" s="695" t="s">
        <v>1888</v>
      </c>
      <c r="B44" s="696" t="s">
        <v>1769</v>
      </c>
      <c r="C44" s="696" t="s">
        <v>874</v>
      </c>
      <c r="D44" s="696" t="s">
        <v>875</v>
      </c>
      <c r="E44" s="696" t="s">
        <v>853</v>
      </c>
      <c r="F44" s="711"/>
      <c r="G44" s="711"/>
      <c r="H44" s="701">
        <v>0</v>
      </c>
      <c r="I44" s="711">
        <v>1</v>
      </c>
      <c r="J44" s="711">
        <v>1749.69</v>
      </c>
      <c r="K44" s="701">
        <v>1</v>
      </c>
      <c r="L44" s="711">
        <v>1</v>
      </c>
      <c r="M44" s="712">
        <v>1749.69</v>
      </c>
    </row>
    <row r="45" spans="1:13" ht="14.4" customHeight="1" x14ac:dyDescent="0.3">
      <c r="A45" s="695" t="s">
        <v>1888</v>
      </c>
      <c r="B45" s="696" t="s">
        <v>1784</v>
      </c>
      <c r="C45" s="696" t="s">
        <v>951</v>
      </c>
      <c r="D45" s="696" t="s">
        <v>1785</v>
      </c>
      <c r="E45" s="696" t="s">
        <v>1786</v>
      </c>
      <c r="F45" s="711"/>
      <c r="G45" s="711"/>
      <c r="H45" s="701">
        <v>0</v>
      </c>
      <c r="I45" s="711">
        <v>4</v>
      </c>
      <c r="J45" s="711">
        <v>1333.24</v>
      </c>
      <c r="K45" s="701">
        <v>1</v>
      </c>
      <c r="L45" s="711">
        <v>4</v>
      </c>
      <c r="M45" s="712">
        <v>1333.24</v>
      </c>
    </row>
    <row r="46" spans="1:13" ht="14.4" customHeight="1" x14ac:dyDescent="0.3">
      <c r="A46" s="695" t="s">
        <v>1888</v>
      </c>
      <c r="B46" s="696" t="s">
        <v>1806</v>
      </c>
      <c r="C46" s="696" t="s">
        <v>894</v>
      </c>
      <c r="D46" s="696" t="s">
        <v>1807</v>
      </c>
      <c r="E46" s="696" t="s">
        <v>1808</v>
      </c>
      <c r="F46" s="711"/>
      <c r="G46" s="711"/>
      <c r="H46" s="701">
        <v>0</v>
      </c>
      <c r="I46" s="711">
        <v>3</v>
      </c>
      <c r="J46" s="711">
        <v>53.070000000000007</v>
      </c>
      <c r="K46" s="701">
        <v>1</v>
      </c>
      <c r="L46" s="711">
        <v>3</v>
      </c>
      <c r="M46" s="712">
        <v>53.070000000000007</v>
      </c>
    </row>
    <row r="47" spans="1:13" ht="14.4" customHeight="1" x14ac:dyDescent="0.3">
      <c r="A47" s="695" t="s">
        <v>1888</v>
      </c>
      <c r="B47" s="696" t="s">
        <v>1850</v>
      </c>
      <c r="C47" s="696" t="s">
        <v>2342</v>
      </c>
      <c r="D47" s="696" t="s">
        <v>1309</v>
      </c>
      <c r="E47" s="696" t="s">
        <v>698</v>
      </c>
      <c r="F47" s="711"/>
      <c r="G47" s="711"/>
      <c r="H47" s="701"/>
      <c r="I47" s="711">
        <v>1</v>
      </c>
      <c r="J47" s="711">
        <v>0</v>
      </c>
      <c r="K47" s="701"/>
      <c r="L47" s="711">
        <v>1</v>
      </c>
      <c r="M47" s="712">
        <v>0</v>
      </c>
    </row>
    <row r="48" spans="1:13" ht="14.4" customHeight="1" x14ac:dyDescent="0.3">
      <c r="A48" s="695" t="s">
        <v>1889</v>
      </c>
      <c r="B48" s="696" t="s">
        <v>1769</v>
      </c>
      <c r="C48" s="696" t="s">
        <v>919</v>
      </c>
      <c r="D48" s="696" t="s">
        <v>852</v>
      </c>
      <c r="E48" s="696" t="s">
        <v>920</v>
      </c>
      <c r="F48" s="711"/>
      <c r="G48" s="711"/>
      <c r="H48" s="701">
        <v>0</v>
      </c>
      <c r="I48" s="711">
        <v>22</v>
      </c>
      <c r="J48" s="711">
        <v>13756.38</v>
      </c>
      <c r="K48" s="701">
        <v>1</v>
      </c>
      <c r="L48" s="711">
        <v>22</v>
      </c>
      <c r="M48" s="712">
        <v>13756.38</v>
      </c>
    </row>
    <row r="49" spans="1:13" ht="14.4" customHeight="1" x14ac:dyDescent="0.3">
      <c r="A49" s="695" t="s">
        <v>1889</v>
      </c>
      <c r="B49" s="696" t="s">
        <v>1769</v>
      </c>
      <c r="C49" s="696" t="s">
        <v>851</v>
      </c>
      <c r="D49" s="696" t="s">
        <v>852</v>
      </c>
      <c r="E49" s="696" t="s">
        <v>853</v>
      </c>
      <c r="F49" s="711"/>
      <c r="G49" s="711"/>
      <c r="H49" s="701">
        <v>0</v>
      </c>
      <c r="I49" s="711">
        <v>7</v>
      </c>
      <c r="J49" s="711">
        <v>6565.51</v>
      </c>
      <c r="K49" s="701">
        <v>1</v>
      </c>
      <c r="L49" s="711">
        <v>7</v>
      </c>
      <c r="M49" s="712">
        <v>6565.51</v>
      </c>
    </row>
    <row r="50" spans="1:13" ht="14.4" customHeight="1" x14ac:dyDescent="0.3">
      <c r="A50" s="695" t="s">
        <v>1889</v>
      </c>
      <c r="B50" s="696" t="s">
        <v>1769</v>
      </c>
      <c r="C50" s="696" t="s">
        <v>855</v>
      </c>
      <c r="D50" s="696" t="s">
        <v>852</v>
      </c>
      <c r="E50" s="696" t="s">
        <v>856</v>
      </c>
      <c r="F50" s="711"/>
      <c r="G50" s="711"/>
      <c r="H50" s="701">
        <v>0</v>
      </c>
      <c r="I50" s="711">
        <v>2</v>
      </c>
      <c r="J50" s="711">
        <v>2332.94</v>
      </c>
      <c r="K50" s="701">
        <v>1</v>
      </c>
      <c r="L50" s="711">
        <v>2</v>
      </c>
      <c r="M50" s="712">
        <v>2332.94</v>
      </c>
    </row>
    <row r="51" spans="1:13" ht="14.4" customHeight="1" x14ac:dyDescent="0.3">
      <c r="A51" s="695" t="s">
        <v>1889</v>
      </c>
      <c r="B51" s="696" t="s">
        <v>1778</v>
      </c>
      <c r="C51" s="696" t="s">
        <v>882</v>
      </c>
      <c r="D51" s="696" t="s">
        <v>913</v>
      </c>
      <c r="E51" s="696" t="s">
        <v>1141</v>
      </c>
      <c r="F51" s="711"/>
      <c r="G51" s="711"/>
      <c r="H51" s="701">
        <v>0</v>
      </c>
      <c r="I51" s="711">
        <v>2</v>
      </c>
      <c r="J51" s="711">
        <v>130.6</v>
      </c>
      <c r="K51" s="701">
        <v>1</v>
      </c>
      <c r="L51" s="711">
        <v>2</v>
      </c>
      <c r="M51" s="712">
        <v>130.6</v>
      </c>
    </row>
    <row r="52" spans="1:13" ht="14.4" customHeight="1" x14ac:dyDescent="0.3">
      <c r="A52" s="695" t="s">
        <v>1889</v>
      </c>
      <c r="B52" s="696" t="s">
        <v>1784</v>
      </c>
      <c r="C52" s="696" t="s">
        <v>951</v>
      </c>
      <c r="D52" s="696" t="s">
        <v>1785</v>
      </c>
      <c r="E52" s="696" t="s">
        <v>1786</v>
      </c>
      <c r="F52" s="711"/>
      <c r="G52" s="711"/>
      <c r="H52" s="701">
        <v>0</v>
      </c>
      <c r="I52" s="711">
        <v>1</v>
      </c>
      <c r="J52" s="711">
        <v>156.86000000000001</v>
      </c>
      <c r="K52" s="701">
        <v>1</v>
      </c>
      <c r="L52" s="711">
        <v>1</v>
      </c>
      <c r="M52" s="712">
        <v>156.86000000000001</v>
      </c>
    </row>
    <row r="53" spans="1:13" ht="14.4" customHeight="1" x14ac:dyDescent="0.3">
      <c r="A53" s="695" t="s">
        <v>1889</v>
      </c>
      <c r="B53" s="696" t="s">
        <v>1784</v>
      </c>
      <c r="C53" s="696" t="s">
        <v>2391</v>
      </c>
      <c r="D53" s="696" t="s">
        <v>2392</v>
      </c>
      <c r="E53" s="696" t="s">
        <v>2393</v>
      </c>
      <c r="F53" s="711">
        <v>1</v>
      </c>
      <c r="G53" s="711">
        <v>0</v>
      </c>
      <c r="H53" s="701"/>
      <c r="I53" s="711"/>
      <c r="J53" s="711"/>
      <c r="K53" s="701"/>
      <c r="L53" s="711">
        <v>1</v>
      </c>
      <c r="M53" s="712">
        <v>0</v>
      </c>
    </row>
    <row r="54" spans="1:13" ht="14.4" customHeight="1" x14ac:dyDescent="0.3">
      <c r="A54" s="695" t="s">
        <v>1889</v>
      </c>
      <c r="B54" s="696" t="s">
        <v>1791</v>
      </c>
      <c r="C54" s="696" t="s">
        <v>959</v>
      </c>
      <c r="D54" s="696" t="s">
        <v>960</v>
      </c>
      <c r="E54" s="696" t="s">
        <v>1792</v>
      </c>
      <c r="F54" s="711"/>
      <c r="G54" s="711"/>
      <c r="H54" s="701">
        <v>0</v>
      </c>
      <c r="I54" s="711">
        <v>39</v>
      </c>
      <c r="J54" s="711">
        <v>7184.579999999999</v>
      </c>
      <c r="K54" s="701">
        <v>1</v>
      </c>
      <c r="L54" s="711">
        <v>39</v>
      </c>
      <c r="M54" s="712">
        <v>7184.579999999999</v>
      </c>
    </row>
    <row r="55" spans="1:13" ht="14.4" customHeight="1" x14ac:dyDescent="0.3">
      <c r="A55" s="695" t="s">
        <v>1889</v>
      </c>
      <c r="B55" s="696" t="s">
        <v>3044</v>
      </c>
      <c r="C55" s="696" t="s">
        <v>2423</v>
      </c>
      <c r="D55" s="696" t="s">
        <v>2424</v>
      </c>
      <c r="E55" s="696" t="s">
        <v>2425</v>
      </c>
      <c r="F55" s="711">
        <v>3</v>
      </c>
      <c r="G55" s="711">
        <v>0</v>
      </c>
      <c r="H55" s="701"/>
      <c r="I55" s="711"/>
      <c r="J55" s="711"/>
      <c r="K55" s="701"/>
      <c r="L55" s="711">
        <v>3</v>
      </c>
      <c r="M55" s="712">
        <v>0</v>
      </c>
    </row>
    <row r="56" spans="1:13" ht="14.4" customHeight="1" x14ac:dyDescent="0.3">
      <c r="A56" s="695" t="s">
        <v>1889</v>
      </c>
      <c r="B56" s="696" t="s">
        <v>3044</v>
      </c>
      <c r="C56" s="696" t="s">
        <v>2426</v>
      </c>
      <c r="D56" s="696" t="s">
        <v>2424</v>
      </c>
      <c r="E56" s="696" t="s">
        <v>2427</v>
      </c>
      <c r="F56" s="711"/>
      <c r="G56" s="711"/>
      <c r="H56" s="701">
        <v>0</v>
      </c>
      <c r="I56" s="711">
        <v>3</v>
      </c>
      <c r="J56" s="711">
        <v>525.56999999999994</v>
      </c>
      <c r="K56" s="701">
        <v>1</v>
      </c>
      <c r="L56" s="711">
        <v>3</v>
      </c>
      <c r="M56" s="712">
        <v>525.56999999999994</v>
      </c>
    </row>
    <row r="57" spans="1:13" ht="14.4" customHeight="1" x14ac:dyDescent="0.3">
      <c r="A57" s="695" t="s">
        <v>1889</v>
      </c>
      <c r="B57" s="696" t="s">
        <v>1828</v>
      </c>
      <c r="C57" s="696" t="s">
        <v>2434</v>
      </c>
      <c r="D57" s="696" t="s">
        <v>2435</v>
      </c>
      <c r="E57" s="696" t="s">
        <v>2178</v>
      </c>
      <c r="F57" s="711">
        <v>1</v>
      </c>
      <c r="G57" s="711">
        <v>193.26</v>
      </c>
      <c r="H57" s="701">
        <v>1</v>
      </c>
      <c r="I57" s="711"/>
      <c r="J57" s="711"/>
      <c r="K57" s="701">
        <v>0</v>
      </c>
      <c r="L57" s="711">
        <v>1</v>
      </c>
      <c r="M57" s="712">
        <v>193.26</v>
      </c>
    </row>
    <row r="58" spans="1:13" ht="14.4" customHeight="1" x14ac:dyDescent="0.3">
      <c r="A58" s="695" t="s">
        <v>1889</v>
      </c>
      <c r="B58" s="696" t="s">
        <v>1828</v>
      </c>
      <c r="C58" s="696" t="s">
        <v>2436</v>
      </c>
      <c r="D58" s="696" t="s">
        <v>2435</v>
      </c>
      <c r="E58" s="696" t="s">
        <v>2437</v>
      </c>
      <c r="F58" s="711">
        <v>1</v>
      </c>
      <c r="G58" s="711">
        <v>0</v>
      </c>
      <c r="H58" s="701"/>
      <c r="I58" s="711"/>
      <c r="J58" s="711"/>
      <c r="K58" s="701"/>
      <c r="L58" s="711">
        <v>1</v>
      </c>
      <c r="M58" s="712">
        <v>0</v>
      </c>
    </row>
    <row r="59" spans="1:13" ht="14.4" customHeight="1" x14ac:dyDescent="0.3">
      <c r="A59" s="695" t="s">
        <v>1889</v>
      </c>
      <c r="B59" s="696" t="s">
        <v>1799</v>
      </c>
      <c r="C59" s="696" t="s">
        <v>909</v>
      </c>
      <c r="D59" s="696" t="s">
        <v>586</v>
      </c>
      <c r="E59" s="696" t="s">
        <v>1800</v>
      </c>
      <c r="F59" s="711"/>
      <c r="G59" s="711"/>
      <c r="H59" s="701">
        <v>0</v>
      </c>
      <c r="I59" s="711">
        <v>1</v>
      </c>
      <c r="J59" s="711">
        <v>48.31</v>
      </c>
      <c r="K59" s="701">
        <v>1</v>
      </c>
      <c r="L59" s="711">
        <v>1</v>
      </c>
      <c r="M59" s="712">
        <v>48.31</v>
      </c>
    </row>
    <row r="60" spans="1:13" ht="14.4" customHeight="1" x14ac:dyDescent="0.3">
      <c r="A60" s="695" t="s">
        <v>1889</v>
      </c>
      <c r="B60" s="696" t="s">
        <v>1799</v>
      </c>
      <c r="C60" s="696" t="s">
        <v>2438</v>
      </c>
      <c r="D60" s="696" t="s">
        <v>586</v>
      </c>
      <c r="E60" s="696" t="s">
        <v>2439</v>
      </c>
      <c r="F60" s="711">
        <v>1</v>
      </c>
      <c r="G60" s="711">
        <v>0</v>
      </c>
      <c r="H60" s="701"/>
      <c r="I60" s="711"/>
      <c r="J60" s="711"/>
      <c r="K60" s="701"/>
      <c r="L60" s="711">
        <v>1</v>
      </c>
      <c r="M60" s="712">
        <v>0</v>
      </c>
    </row>
    <row r="61" spans="1:13" ht="14.4" customHeight="1" x14ac:dyDescent="0.3">
      <c r="A61" s="695" t="s">
        <v>1889</v>
      </c>
      <c r="B61" s="696" t="s">
        <v>1799</v>
      </c>
      <c r="C61" s="696" t="s">
        <v>2440</v>
      </c>
      <c r="D61" s="696" t="s">
        <v>586</v>
      </c>
      <c r="E61" s="696" t="s">
        <v>2441</v>
      </c>
      <c r="F61" s="711">
        <v>2</v>
      </c>
      <c r="G61" s="711">
        <v>0</v>
      </c>
      <c r="H61" s="701"/>
      <c r="I61" s="711"/>
      <c r="J61" s="711"/>
      <c r="K61" s="701"/>
      <c r="L61" s="711">
        <v>2</v>
      </c>
      <c r="M61" s="712">
        <v>0</v>
      </c>
    </row>
    <row r="62" spans="1:13" ht="14.4" customHeight="1" x14ac:dyDescent="0.3">
      <c r="A62" s="695" t="s">
        <v>1889</v>
      </c>
      <c r="B62" s="696" t="s">
        <v>3048</v>
      </c>
      <c r="C62" s="696" t="s">
        <v>2429</v>
      </c>
      <c r="D62" s="696" t="s">
        <v>2430</v>
      </c>
      <c r="E62" s="696" t="s">
        <v>2431</v>
      </c>
      <c r="F62" s="711"/>
      <c r="G62" s="711"/>
      <c r="H62" s="701">
        <v>0</v>
      </c>
      <c r="I62" s="711">
        <v>23</v>
      </c>
      <c r="J62" s="711">
        <v>14898.71</v>
      </c>
      <c r="K62" s="701">
        <v>1</v>
      </c>
      <c r="L62" s="711">
        <v>23</v>
      </c>
      <c r="M62" s="712">
        <v>14898.71</v>
      </c>
    </row>
    <row r="63" spans="1:13" ht="14.4" customHeight="1" x14ac:dyDescent="0.3">
      <c r="A63" s="695" t="s">
        <v>1889</v>
      </c>
      <c r="B63" s="696" t="s">
        <v>1801</v>
      </c>
      <c r="C63" s="696" t="s">
        <v>2457</v>
      </c>
      <c r="D63" s="696" t="s">
        <v>2458</v>
      </c>
      <c r="E63" s="696" t="s">
        <v>2091</v>
      </c>
      <c r="F63" s="711">
        <v>2</v>
      </c>
      <c r="G63" s="711">
        <v>628.67999999999995</v>
      </c>
      <c r="H63" s="701">
        <v>1</v>
      </c>
      <c r="I63" s="711"/>
      <c r="J63" s="711"/>
      <c r="K63" s="701">
        <v>0</v>
      </c>
      <c r="L63" s="711">
        <v>2</v>
      </c>
      <c r="M63" s="712">
        <v>628.67999999999995</v>
      </c>
    </row>
    <row r="64" spans="1:13" ht="14.4" customHeight="1" x14ac:dyDescent="0.3">
      <c r="A64" s="695" t="s">
        <v>1889</v>
      </c>
      <c r="B64" s="696" t="s">
        <v>1801</v>
      </c>
      <c r="C64" s="696" t="s">
        <v>2459</v>
      </c>
      <c r="D64" s="696" t="s">
        <v>2458</v>
      </c>
      <c r="E64" s="696" t="s">
        <v>2091</v>
      </c>
      <c r="F64" s="711">
        <v>2</v>
      </c>
      <c r="G64" s="711">
        <v>628.67999999999995</v>
      </c>
      <c r="H64" s="701">
        <v>1</v>
      </c>
      <c r="I64" s="711"/>
      <c r="J64" s="711"/>
      <c r="K64" s="701">
        <v>0</v>
      </c>
      <c r="L64" s="711">
        <v>2</v>
      </c>
      <c r="M64" s="712">
        <v>628.67999999999995</v>
      </c>
    </row>
    <row r="65" spans="1:13" ht="14.4" customHeight="1" x14ac:dyDescent="0.3">
      <c r="A65" s="695" t="s">
        <v>1890</v>
      </c>
      <c r="B65" s="696" t="s">
        <v>1769</v>
      </c>
      <c r="C65" s="696" t="s">
        <v>919</v>
      </c>
      <c r="D65" s="696" t="s">
        <v>852</v>
      </c>
      <c r="E65" s="696" t="s">
        <v>920</v>
      </c>
      <c r="F65" s="711"/>
      <c r="G65" s="711"/>
      <c r="H65" s="701">
        <v>0</v>
      </c>
      <c r="I65" s="711">
        <v>9</v>
      </c>
      <c r="J65" s="711">
        <v>5627.61</v>
      </c>
      <c r="K65" s="701">
        <v>1</v>
      </c>
      <c r="L65" s="711">
        <v>9</v>
      </c>
      <c r="M65" s="712">
        <v>5627.61</v>
      </c>
    </row>
    <row r="66" spans="1:13" ht="14.4" customHeight="1" x14ac:dyDescent="0.3">
      <c r="A66" s="695" t="s">
        <v>1890</v>
      </c>
      <c r="B66" s="696" t="s">
        <v>1769</v>
      </c>
      <c r="C66" s="696" t="s">
        <v>851</v>
      </c>
      <c r="D66" s="696" t="s">
        <v>852</v>
      </c>
      <c r="E66" s="696" t="s">
        <v>853</v>
      </c>
      <c r="F66" s="711"/>
      <c r="G66" s="711"/>
      <c r="H66" s="701">
        <v>0</v>
      </c>
      <c r="I66" s="711">
        <v>5</v>
      </c>
      <c r="J66" s="711">
        <v>4689.6499999999996</v>
      </c>
      <c r="K66" s="701">
        <v>1</v>
      </c>
      <c r="L66" s="711">
        <v>5</v>
      </c>
      <c r="M66" s="712">
        <v>4689.6499999999996</v>
      </c>
    </row>
    <row r="67" spans="1:13" ht="14.4" customHeight="1" x14ac:dyDescent="0.3">
      <c r="A67" s="695" t="s">
        <v>1890</v>
      </c>
      <c r="B67" s="696" t="s">
        <v>3049</v>
      </c>
      <c r="C67" s="696" t="s">
        <v>1971</v>
      </c>
      <c r="D67" s="696" t="s">
        <v>1972</v>
      </c>
      <c r="E67" s="696" t="s">
        <v>1973</v>
      </c>
      <c r="F67" s="711"/>
      <c r="G67" s="711"/>
      <c r="H67" s="701">
        <v>0</v>
      </c>
      <c r="I67" s="711">
        <v>1</v>
      </c>
      <c r="J67" s="711">
        <v>75.28</v>
      </c>
      <c r="K67" s="701">
        <v>1</v>
      </c>
      <c r="L67" s="711">
        <v>1</v>
      </c>
      <c r="M67" s="712">
        <v>75.28</v>
      </c>
    </row>
    <row r="68" spans="1:13" ht="14.4" customHeight="1" x14ac:dyDescent="0.3">
      <c r="A68" s="695" t="s">
        <v>1890</v>
      </c>
      <c r="B68" s="696" t="s">
        <v>1784</v>
      </c>
      <c r="C68" s="696" t="s">
        <v>951</v>
      </c>
      <c r="D68" s="696" t="s">
        <v>1785</v>
      </c>
      <c r="E68" s="696" t="s">
        <v>1786</v>
      </c>
      <c r="F68" s="711"/>
      <c r="G68" s="711"/>
      <c r="H68" s="701">
        <v>0</v>
      </c>
      <c r="I68" s="711">
        <v>31</v>
      </c>
      <c r="J68" s="711">
        <v>9626.8100000000013</v>
      </c>
      <c r="K68" s="701">
        <v>1</v>
      </c>
      <c r="L68" s="711">
        <v>31</v>
      </c>
      <c r="M68" s="712">
        <v>9626.8100000000013</v>
      </c>
    </row>
    <row r="69" spans="1:13" ht="14.4" customHeight="1" x14ac:dyDescent="0.3">
      <c r="A69" s="695" t="s">
        <v>1890</v>
      </c>
      <c r="B69" s="696" t="s">
        <v>1784</v>
      </c>
      <c r="C69" s="696" t="s">
        <v>2487</v>
      </c>
      <c r="D69" s="696" t="s">
        <v>1785</v>
      </c>
      <c r="E69" s="696" t="s">
        <v>1786</v>
      </c>
      <c r="F69" s="711">
        <v>2</v>
      </c>
      <c r="G69" s="711">
        <v>666.62</v>
      </c>
      <c r="H69" s="701">
        <v>1</v>
      </c>
      <c r="I69" s="711"/>
      <c r="J69" s="711"/>
      <c r="K69" s="701">
        <v>0</v>
      </c>
      <c r="L69" s="711">
        <v>2</v>
      </c>
      <c r="M69" s="712">
        <v>666.62</v>
      </c>
    </row>
    <row r="70" spans="1:13" ht="14.4" customHeight="1" x14ac:dyDescent="0.3">
      <c r="A70" s="695" t="s">
        <v>1890</v>
      </c>
      <c r="B70" s="696" t="s">
        <v>1791</v>
      </c>
      <c r="C70" s="696" t="s">
        <v>959</v>
      </c>
      <c r="D70" s="696" t="s">
        <v>960</v>
      </c>
      <c r="E70" s="696" t="s">
        <v>1792</v>
      </c>
      <c r="F70" s="711"/>
      <c r="G70" s="711"/>
      <c r="H70" s="701">
        <v>0</v>
      </c>
      <c r="I70" s="711">
        <v>1</v>
      </c>
      <c r="J70" s="711">
        <v>184.22</v>
      </c>
      <c r="K70" s="701">
        <v>1</v>
      </c>
      <c r="L70" s="711">
        <v>1</v>
      </c>
      <c r="M70" s="712">
        <v>184.22</v>
      </c>
    </row>
    <row r="71" spans="1:13" ht="14.4" customHeight="1" x14ac:dyDescent="0.3">
      <c r="A71" s="695" t="s">
        <v>1890</v>
      </c>
      <c r="B71" s="696" t="s">
        <v>3044</v>
      </c>
      <c r="C71" s="696" t="s">
        <v>1977</v>
      </c>
      <c r="D71" s="696" t="s">
        <v>1978</v>
      </c>
      <c r="E71" s="696" t="s">
        <v>1979</v>
      </c>
      <c r="F71" s="711"/>
      <c r="G71" s="711"/>
      <c r="H71" s="701">
        <v>0</v>
      </c>
      <c r="I71" s="711">
        <v>6</v>
      </c>
      <c r="J71" s="711">
        <v>700.8</v>
      </c>
      <c r="K71" s="701">
        <v>1</v>
      </c>
      <c r="L71" s="711">
        <v>6</v>
      </c>
      <c r="M71" s="712">
        <v>700.8</v>
      </c>
    </row>
    <row r="72" spans="1:13" ht="14.4" customHeight="1" x14ac:dyDescent="0.3">
      <c r="A72" s="695" t="s">
        <v>1890</v>
      </c>
      <c r="B72" s="696" t="s">
        <v>1795</v>
      </c>
      <c r="C72" s="696" t="s">
        <v>978</v>
      </c>
      <c r="D72" s="696" t="s">
        <v>979</v>
      </c>
      <c r="E72" s="696" t="s">
        <v>980</v>
      </c>
      <c r="F72" s="711"/>
      <c r="G72" s="711"/>
      <c r="H72" s="701">
        <v>0</v>
      </c>
      <c r="I72" s="711">
        <v>12</v>
      </c>
      <c r="J72" s="711">
        <v>1848.12</v>
      </c>
      <c r="K72" s="701">
        <v>1</v>
      </c>
      <c r="L72" s="711">
        <v>12</v>
      </c>
      <c r="M72" s="712">
        <v>1848.12</v>
      </c>
    </row>
    <row r="73" spans="1:13" ht="14.4" customHeight="1" x14ac:dyDescent="0.3">
      <c r="A73" s="695" t="s">
        <v>1890</v>
      </c>
      <c r="B73" s="696" t="s">
        <v>1795</v>
      </c>
      <c r="C73" s="696" t="s">
        <v>2492</v>
      </c>
      <c r="D73" s="696" t="s">
        <v>2493</v>
      </c>
      <c r="E73" s="696" t="s">
        <v>2494</v>
      </c>
      <c r="F73" s="711"/>
      <c r="G73" s="711"/>
      <c r="H73" s="701">
        <v>0</v>
      </c>
      <c r="I73" s="711">
        <v>2</v>
      </c>
      <c r="J73" s="711">
        <v>154.02000000000001</v>
      </c>
      <c r="K73" s="701">
        <v>1</v>
      </c>
      <c r="L73" s="711">
        <v>2</v>
      </c>
      <c r="M73" s="712">
        <v>154.02000000000001</v>
      </c>
    </row>
    <row r="74" spans="1:13" ht="14.4" customHeight="1" x14ac:dyDescent="0.3">
      <c r="A74" s="695" t="s">
        <v>1890</v>
      </c>
      <c r="B74" s="696" t="s">
        <v>1798</v>
      </c>
      <c r="C74" s="696" t="s">
        <v>963</v>
      </c>
      <c r="D74" s="696" t="s">
        <v>964</v>
      </c>
      <c r="E74" s="696" t="s">
        <v>1792</v>
      </c>
      <c r="F74" s="711"/>
      <c r="G74" s="711"/>
      <c r="H74" s="701">
        <v>0</v>
      </c>
      <c r="I74" s="711">
        <v>18</v>
      </c>
      <c r="J74" s="711">
        <v>1257.48</v>
      </c>
      <c r="K74" s="701">
        <v>1</v>
      </c>
      <c r="L74" s="711">
        <v>18</v>
      </c>
      <c r="M74" s="712">
        <v>1257.48</v>
      </c>
    </row>
    <row r="75" spans="1:13" ht="14.4" customHeight="1" x14ac:dyDescent="0.3">
      <c r="A75" s="695" t="s">
        <v>1890</v>
      </c>
      <c r="B75" s="696" t="s">
        <v>1844</v>
      </c>
      <c r="C75" s="696" t="s">
        <v>1376</v>
      </c>
      <c r="D75" s="696" t="s">
        <v>1377</v>
      </c>
      <c r="E75" s="696" t="s">
        <v>1845</v>
      </c>
      <c r="F75" s="711"/>
      <c r="G75" s="711"/>
      <c r="H75" s="701">
        <v>0</v>
      </c>
      <c r="I75" s="711">
        <v>2</v>
      </c>
      <c r="J75" s="711">
        <v>6254.38</v>
      </c>
      <c r="K75" s="701">
        <v>1</v>
      </c>
      <c r="L75" s="711">
        <v>2</v>
      </c>
      <c r="M75" s="712">
        <v>6254.38</v>
      </c>
    </row>
    <row r="76" spans="1:13" ht="14.4" customHeight="1" x14ac:dyDescent="0.3">
      <c r="A76" s="695" t="s">
        <v>1890</v>
      </c>
      <c r="B76" s="696" t="s">
        <v>1799</v>
      </c>
      <c r="C76" s="696" t="s">
        <v>845</v>
      </c>
      <c r="D76" s="696" t="s">
        <v>586</v>
      </c>
      <c r="E76" s="696" t="s">
        <v>587</v>
      </c>
      <c r="F76" s="711"/>
      <c r="G76" s="711"/>
      <c r="H76" s="701">
        <v>0</v>
      </c>
      <c r="I76" s="711">
        <v>7</v>
      </c>
      <c r="J76" s="711">
        <v>676.41</v>
      </c>
      <c r="K76" s="701">
        <v>1</v>
      </c>
      <c r="L76" s="711">
        <v>7</v>
      </c>
      <c r="M76" s="712">
        <v>676.41</v>
      </c>
    </row>
    <row r="77" spans="1:13" ht="14.4" customHeight="1" x14ac:dyDescent="0.3">
      <c r="A77" s="695" t="s">
        <v>1890</v>
      </c>
      <c r="B77" s="696" t="s">
        <v>1801</v>
      </c>
      <c r="C77" s="696" t="s">
        <v>1982</v>
      </c>
      <c r="D77" s="696" t="s">
        <v>1983</v>
      </c>
      <c r="E77" s="696" t="s">
        <v>1984</v>
      </c>
      <c r="F77" s="711"/>
      <c r="G77" s="711"/>
      <c r="H77" s="701">
        <v>0</v>
      </c>
      <c r="I77" s="711">
        <v>7</v>
      </c>
      <c r="J77" s="711">
        <v>229.18</v>
      </c>
      <c r="K77" s="701">
        <v>1</v>
      </c>
      <c r="L77" s="711">
        <v>7</v>
      </c>
      <c r="M77" s="712">
        <v>229.18</v>
      </c>
    </row>
    <row r="78" spans="1:13" ht="14.4" customHeight="1" x14ac:dyDescent="0.3">
      <c r="A78" s="695" t="s">
        <v>1890</v>
      </c>
      <c r="B78" s="696" t="s">
        <v>1801</v>
      </c>
      <c r="C78" s="696" t="s">
        <v>1985</v>
      </c>
      <c r="D78" s="696" t="s">
        <v>1962</v>
      </c>
      <c r="E78" s="696" t="s">
        <v>1986</v>
      </c>
      <c r="F78" s="711"/>
      <c r="G78" s="711"/>
      <c r="H78" s="701">
        <v>0</v>
      </c>
      <c r="I78" s="711">
        <v>1</v>
      </c>
      <c r="J78" s="711">
        <v>49.12</v>
      </c>
      <c r="K78" s="701">
        <v>1</v>
      </c>
      <c r="L78" s="711">
        <v>1</v>
      </c>
      <c r="M78" s="712">
        <v>49.12</v>
      </c>
    </row>
    <row r="79" spans="1:13" ht="14.4" customHeight="1" x14ac:dyDescent="0.3">
      <c r="A79" s="695" t="s">
        <v>1891</v>
      </c>
      <c r="B79" s="696" t="s">
        <v>1769</v>
      </c>
      <c r="C79" s="696" t="s">
        <v>916</v>
      </c>
      <c r="D79" s="696" t="s">
        <v>852</v>
      </c>
      <c r="E79" s="696" t="s">
        <v>917</v>
      </c>
      <c r="F79" s="711"/>
      <c r="G79" s="711"/>
      <c r="H79" s="701">
        <v>0</v>
      </c>
      <c r="I79" s="711">
        <v>3</v>
      </c>
      <c r="J79" s="711">
        <v>1406.8799999999999</v>
      </c>
      <c r="K79" s="701">
        <v>1</v>
      </c>
      <c r="L79" s="711">
        <v>3</v>
      </c>
      <c r="M79" s="712">
        <v>1406.8799999999999</v>
      </c>
    </row>
    <row r="80" spans="1:13" ht="14.4" customHeight="1" x14ac:dyDescent="0.3">
      <c r="A80" s="695" t="s">
        <v>1891</v>
      </c>
      <c r="B80" s="696" t="s">
        <v>1769</v>
      </c>
      <c r="C80" s="696" t="s">
        <v>919</v>
      </c>
      <c r="D80" s="696" t="s">
        <v>852</v>
      </c>
      <c r="E80" s="696" t="s">
        <v>920</v>
      </c>
      <c r="F80" s="711"/>
      <c r="G80" s="711"/>
      <c r="H80" s="701">
        <v>0</v>
      </c>
      <c r="I80" s="711">
        <v>18</v>
      </c>
      <c r="J80" s="711">
        <v>11255.219999999998</v>
      </c>
      <c r="K80" s="701">
        <v>1</v>
      </c>
      <c r="L80" s="711">
        <v>18</v>
      </c>
      <c r="M80" s="712">
        <v>11255.219999999998</v>
      </c>
    </row>
    <row r="81" spans="1:13" ht="14.4" customHeight="1" x14ac:dyDescent="0.3">
      <c r="A81" s="695" t="s">
        <v>1891</v>
      </c>
      <c r="B81" s="696" t="s">
        <v>1769</v>
      </c>
      <c r="C81" s="696" t="s">
        <v>851</v>
      </c>
      <c r="D81" s="696" t="s">
        <v>852</v>
      </c>
      <c r="E81" s="696" t="s">
        <v>853</v>
      </c>
      <c r="F81" s="711"/>
      <c r="G81" s="711"/>
      <c r="H81" s="701">
        <v>0</v>
      </c>
      <c r="I81" s="711">
        <v>8</v>
      </c>
      <c r="J81" s="711">
        <v>7503.44</v>
      </c>
      <c r="K81" s="701">
        <v>1</v>
      </c>
      <c r="L81" s="711">
        <v>8</v>
      </c>
      <c r="M81" s="712">
        <v>7503.44</v>
      </c>
    </row>
    <row r="82" spans="1:13" ht="14.4" customHeight="1" x14ac:dyDescent="0.3">
      <c r="A82" s="695" t="s">
        <v>1891</v>
      </c>
      <c r="B82" s="696" t="s">
        <v>1784</v>
      </c>
      <c r="C82" s="696" t="s">
        <v>951</v>
      </c>
      <c r="D82" s="696" t="s">
        <v>1785</v>
      </c>
      <c r="E82" s="696" t="s">
        <v>1786</v>
      </c>
      <c r="F82" s="711"/>
      <c r="G82" s="711"/>
      <c r="H82" s="701">
        <v>0</v>
      </c>
      <c r="I82" s="711">
        <v>2</v>
      </c>
      <c r="J82" s="711">
        <v>490.17</v>
      </c>
      <c r="K82" s="701">
        <v>1</v>
      </c>
      <c r="L82" s="711">
        <v>2</v>
      </c>
      <c r="M82" s="712">
        <v>490.17</v>
      </c>
    </row>
    <row r="83" spans="1:13" ht="14.4" customHeight="1" x14ac:dyDescent="0.3">
      <c r="A83" s="695" t="s">
        <v>1891</v>
      </c>
      <c r="B83" s="696" t="s">
        <v>1791</v>
      </c>
      <c r="C83" s="696" t="s">
        <v>959</v>
      </c>
      <c r="D83" s="696" t="s">
        <v>960</v>
      </c>
      <c r="E83" s="696" t="s">
        <v>1792</v>
      </c>
      <c r="F83" s="711"/>
      <c r="G83" s="711"/>
      <c r="H83" s="701">
        <v>0</v>
      </c>
      <c r="I83" s="711">
        <v>7</v>
      </c>
      <c r="J83" s="711">
        <v>1289.54</v>
      </c>
      <c r="K83" s="701">
        <v>1</v>
      </c>
      <c r="L83" s="711">
        <v>7</v>
      </c>
      <c r="M83" s="712">
        <v>1289.54</v>
      </c>
    </row>
    <row r="84" spans="1:13" ht="14.4" customHeight="1" x14ac:dyDescent="0.3">
      <c r="A84" s="695" t="s">
        <v>1891</v>
      </c>
      <c r="B84" s="696" t="s">
        <v>1828</v>
      </c>
      <c r="C84" s="696" t="s">
        <v>2177</v>
      </c>
      <c r="D84" s="696" t="s">
        <v>1160</v>
      </c>
      <c r="E84" s="696" t="s">
        <v>2178</v>
      </c>
      <c r="F84" s="711"/>
      <c r="G84" s="711"/>
      <c r="H84" s="701">
        <v>0</v>
      </c>
      <c r="I84" s="711">
        <v>6</v>
      </c>
      <c r="J84" s="711">
        <v>1159.56</v>
      </c>
      <c r="K84" s="701">
        <v>1</v>
      </c>
      <c r="L84" s="711">
        <v>6</v>
      </c>
      <c r="M84" s="712">
        <v>1159.56</v>
      </c>
    </row>
    <row r="85" spans="1:13" ht="14.4" customHeight="1" x14ac:dyDescent="0.3">
      <c r="A85" s="695" t="s">
        <v>1891</v>
      </c>
      <c r="B85" s="696" t="s">
        <v>1828</v>
      </c>
      <c r="C85" s="696" t="s">
        <v>2569</v>
      </c>
      <c r="D85" s="696" t="s">
        <v>1160</v>
      </c>
      <c r="E85" s="696" t="s">
        <v>2570</v>
      </c>
      <c r="F85" s="711"/>
      <c r="G85" s="711"/>
      <c r="H85" s="701">
        <v>0</v>
      </c>
      <c r="I85" s="711">
        <v>1</v>
      </c>
      <c r="J85" s="711">
        <v>386.51</v>
      </c>
      <c r="K85" s="701">
        <v>1</v>
      </c>
      <c r="L85" s="711">
        <v>1</v>
      </c>
      <c r="M85" s="712">
        <v>386.51</v>
      </c>
    </row>
    <row r="86" spans="1:13" ht="14.4" customHeight="1" x14ac:dyDescent="0.3">
      <c r="A86" s="695" t="s">
        <v>1891</v>
      </c>
      <c r="B86" s="696" t="s">
        <v>1828</v>
      </c>
      <c r="C86" s="696" t="s">
        <v>1159</v>
      </c>
      <c r="D86" s="696" t="s">
        <v>1160</v>
      </c>
      <c r="E86" s="696" t="s">
        <v>1829</v>
      </c>
      <c r="F86" s="711"/>
      <c r="G86" s="711"/>
      <c r="H86" s="701">
        <v>0</v>
      </c>
      <c r="I86" s="711">
        <v>1</v>
      </c>
      <c r="J86" s="711">
        <v>128.84</v>
      </c>
      <c r="K86" s="701">
        <v>1</v>
      </c>
      <c r="L86" s="711">
        <v>1</v>
      </c>
      <c r="M86" s="712">
        <v>128.84</v>
      </c>
    </row>
    <row r="87" spans="1:13" ht="14.4" customHeight="1" x14ac:dyDescent="0.3">
      <c r="A87" s="695" t="s">
        <v>1891</v>
      </c>
      <c r="B87" s="696" t="s">
        <v>1799</v>
      </c>
      <c r="C87" s="696" t="s">
        <v>909</v>
      </c>
      <c r="D87" s="696" t="s">
        <v>586</v>
      </c>
      <c r="E87" s="696" t="s">
        <v>1800</v>
      </c>
      <c r="F87" s="711"/>
      <c r="G87" s="711"/>
      <c r="H87" s="701">
        <v>0</v>
      </c>
      <c r="I87" s="711">
        <v>1</v>
      </c>
      <c r="J87" s="711">
        <v>48.31</v>
      </c>
      <c r="K87" s="701">
        <v>1</v>
      </c>
      <c r="L87" s="711">
        <v>1</v>
      </c>
      <c r="M87" s="712">
        <v>48.31</v>
      </c>
    </row>
    <row r="88" spans="1:13" ht="14.4" customHeight="1" x14ac:dyDescent="0.3">
      <c r="A88" s="695" t="s">
        <v>1891</v>
      </c>
      <c r="B88" s="696" t="s">
        <v>1799</v>
      </c>
      <c r="C88" s="696" t="s">
        <v>2179</v>
      </c>
      <c r="D88" s="696" t="s">
        <v>586</v>
      </c>
      <c r="E88" s="696" t="s">
        <v>2180</v>
      </c>
      <c r="F88" s="711"/>
      <c r="G88" s="711"/>
      <c r="H88" s="701">
        <v>0</v>
      </c>
      <c r="I88" s="711">
        <v>1</v>
      </c>
      <c r="J88" s="711">
        <v>193.26</v>
      </c>
      <c r="K88" s="701">
        <v>1</v>
      </c>
      <c r="L88" s="711">
        <v>1</v>
      </c>
      <c r="M88" s="712">
        <v>193.26</v>
      </c>
    </row>
    <row r="89" spans="1:13" ht="14.4" customHeight="1" x14ac:dyDescent="0.3">
      <c r="A89" s="695" t="s">
        <v>1892</v>
      </c>
      <c r="B89" s="696" t="s">
        <v>1769</v>
      </c>
      <c r="C89" s="696" t="s">
        <v>919</v>
      </c>
      <c r="D89" s="696" t="s">
        <v>852</v>
      </c>
      <c r="E89" s="696" t="s">
        <v>920</v>
      </c>
      <c r="F89" s="711"/>
      <c r="G89" s="711"/>
      <c r="H89" s="701">
        <v>0</v>
      </c>
      <c r="I89" s="711">
        <v>9</v>
      </c>
      <c r="J89" s="711">
        <v>5627.61</v>
      </c>
      <c r="K89" s="701">
        <v>1</v>
      </c>
      <c r="L89" s="711">
        <v>9</v>
      </c>
      <c r="M89" s="712">
        <v>5627.61</v>
      </c>
    </row>
    <row r="90" spans="1:13" ht="14.4" customHeight="1" x14ac:dyDescent="0.3">
      <c r="A90" s="695" t="s">
        <v>1892</v>
      </c>
      <c r="B90" s="696" t="s">
        <v>1769</v>
      </c>
      <c r="C90" s="696" t="s">
        <v>851</v>
      </c>
      <c r="D90" s="696" t="s">
        <v>852</v>
      </c>
      <c r="E90" s="696" t="s">
        <v>853</v>
      </c>
      <c r="F90" s="711"/>
      <c r="G90" s="711"/>
      <c r="H90" s="701">
        <v>0</v>
      </c>
      <c r="I90" s="711">
        <v>1</v>
      </c>
      <c r="J90" s="711">
        <v>937.93</v>
      </c>
      <c r="K90" s="701">
        <v>1</v>
      </c>
      <c r="L90" s="711">
        <v>1</v>
      </c>
      <c r="M90" s="712">
        <v>937.93</v>
      </c>
    </row>
    <row r="91" spans="1:13" ht="14.4" customHeight="1" x14ac:dyDescent="0.3">
      <c r="A91" s="695" t="s">
        <v>1892</v>
      </c>
      <c r="B91" s="696" t="s">
        <v>1784</v>
      </c>
      <c r="C91" s="696" t="s">
        <v>951</v>
      </c>
      <c r="D91" s="696" t="s">
        <v>1785</v>
      </c>
      <c r="E91" s="696" t="s">
        <v>1786</v>
      </c>
      <c r="F91" s="711"/>
      <c r="G91" s="711"/>
      <c r="H91" s="701">
        <v>0</v>
      </c>
      <c r="I91" s="711">
        <v>2</v>
      </c>
      <c r="J91" s="711">
        <v>666.62</v>
      </c>
      <c r="K91" s="701">
        <v>1</v>
      </c>
      <c r="L91" s="711">
        <v>2</v>
      </c>
      <c r="M91" s="712">
        <v>666.62</v>
      </c>
    </row>
    <row r="92" spans="1:13" ht="14.4" customHeight="1" x14ac:dyDescent="0.3">
      <c r="A92" s="695" t="s">
        <v>1892</v>
      </c>
      <c r="B92" s="696" t="s">
        <v>1791</v>
      </c>
      <c r="C92" s="696" t="s">
        <v>959</v>
      </c>
      <c r="D92" s="696" t="s">
        <v>960</v>
      </c>
      <c r="E92" s="696" t="s">
        <v>1792</v>
      </c>
      <c r="F92" s="711"/>
      <c r="G92" s="711"/>
      <c r="H92" s="701">
        <v>0</v>
      </c>
      <c r="I92" s="711">
        <v>2</v>
      </c>
      <c r="J92" s="711">
        <v>368.44</v>
      </c>
      <c r="K92" s="701">
        <v>1</v>
      </c>
      <c r="L92" s="711">
        <v>2</v>
      </c>
      <c r="M92" s="712">
        <v>368.44</v>
      </c>
    </row>
    <row r="93" spans="1:13" ht="14.4" customHeight="1" x14ac:dyDescent="0.3">
      <c r="A93" s="695" t="s">
        <v>1892</v>
      </c>
      <c r="B93" s="696" t="s">
        <v>3044</v>
      </c>
      <c r="C93" s="696" t="s">
        <v>2606</v>
      </c>
      <c r="D93" s="696" t="s">
        <v>2607</v>
      </c>
      <c r="E93" s="696" t="s">
        <v>2608</v>
      </c>
      <c r="F93" s="711"/>
      <c r="G93" s="711"/>
      <c r="H93" s="701">
        <v>0</v>
      </c>
      <c r="I93" s="711">
        <v>1</v>
      </c>
      <c r="J93" s="711">
        <v>87.6</v>
      </c>
      <c r="K93" s="701">
        <v>1</v>
      </c>
      <c r="L93" s="711">
        <v>1</v>
      </c>
      <c r="M93" s="712">
        <v>87.6</v>
      </c>
    </row>
    <row r="94" spans="1:13" ht="14.4" customHeight="1" x14ac:dyDescent="0.3">
      <c r="A94" s="695" t="s">
        <v>1892</v>
      </c>
      <c r="B94" s="696" t="s">
        <v>1799</v>
      </c>
      <c r="C94" s="696" t="s">
        <v>845</v>
      </c>
      <c r="D94" s="696" t="s">
        <v>586</v>
      </c>
      <c r="E94" s="696" t="s">
        <v>587</v>
      </c>
      <c r="F94" s="711"/>
      <c r="G94" s="711"/>
      <c r="H94" s="701">
        <v>0</v>
      </c>
      <c r="I94" s="711">
        <v>1</v>
      </c>
      <c r="J94" s="711">
        <v>96.63</v>
      </c>
      <c r="K94" s="701">
        <v>1</v>
      </c>
      <c r="L94" s="711">
        <v>1</v>
      </c>
      <c r="M94" s="712">
        <v>96.63</v>
      </c>
    </row>
    <row r="95" spans="1:13" ht="14.4" customHeight="1" x14ac:dyDescent="0.3">
      <c r="A95" s="695" t="s">
        <v>1893</v>
      </c>
      <c r="B95" s="696" t="s">
        <v>1769</v>
      </c>
      <c r="C95" s="696" t="s">
        <v>919</v>
      </c>
      <c r="D95" s="696" t="s">
        <v>852</v>
      </c>
      <c r="E95" s="696" t="s">
        <v>920</v>
      </c>
      <c r="F95" s="711"/>
      <c r="G95" s="711"/>
      <c r="H95" s="701">
        <v>0</v>
      </c>
      <c r="I95" s="711">
        <v>6</v>
      </c>
      <c r="J95" s="711">
        <v>3751.74</v>
      </c>
      <c r="K95" s="701">
        <v>1</v>
      </c>
      <c r="L95" s="711">
        <v>6</v>
      </c>
      <c r="M95" s="712">
        <v>3751.74</v>
      </c>
    </row>
    <row r="96" spans="1:13" ht="14.4" customHeight="1" x14ac:dyDescent="0.3">
      <c r="A96" s="695" t="s">
        <v>1893</v>
      </c>
      <c r="B96" s="696" t="s">
        <v>1769</v>
      </c>
      <c r="C96" s="696" t="s">
        <v>2683</v>
      </c>
      <c r="D96" s="696" t="s">
        <v>852</v>
      </c>
      <c r="E96" s="696" t="s">
        <v>2684</v>
      </c>
      <c r="F96" s="711"/>
      <c r="G96" s="711"/>
      <c r="H96" s="701">
        <v>0</v>
      </c>
      <c r="I96" s="711">
        <v>1</v>
      </c>
      <c r="J96" s="711">
        <v>187.59</v>
      </c>
      <c r="K96" s="701">
        <v>1</v>
      </c>
      <c r="L96" s="711">
        <v>1</v>
      </c>
      <c r="M96" s="712">
        <v>187.59</v>
      </c>
    </row>
    <row r="97" spans="1:13" ht="14.4" customHeight="1" x14ac:dyDescent="0.3">
      <c r="A97" s="695" t="s">
        <v>1893</v>
      </c>
      <c r="B97" s="696" t="s">
        <v>1769</v>
      </c>
      <c r="C97" s="696" t="s">
        <v>851</v>
      </c>
      <c r="D97" s="696" t="s">
        <v>852</v>
      </c>
      <c r="E97" s="696" t="s">
        <v>853</v>
      </c>
      <c r="F97" s="711"/>
      <c r="G97" s="711"/>
      <c r="H97" s="701">
        <v>0</v>
      </c>
      <c r="I97" s="711">
        <v>25</v>
      </c>
      <c r="J97" s="711">
        <v>23448.25</v>
      </c>
      <c r="K97" s="701">
        <v>1</v>
      </c>
      <c r="L97" s="711">
        <v>25</v>
      </c>
      <c r="M97" s="712">
        <v>23448.25</v>
      </c>
    </row>
    <row r="98" spans="1:13" ht="14.4" customHeight="1" x14ac:dyDescent="0.3">
      <c r="A98" s="695" t="s">
        <v>1893</v>
      </c>
      <c r="B98" s="696" t="s">
        <v>1769</v>
      </c>
      <c r="C98" s="696" t="s">
        <v>1150</v>
      </c>
      <c r="D98" s="696" t="s">
        <v>875</v>
      </c>
      <c r="E98" s="696" t="s">
        <v>1129</v>
      </c>
      <c r="F98" s="711"/>
      <c r="G98" s="711"/>
      <c r="H98" s="701">
        <v>0</v>
      </c>
      <c r="I98" s="711">
        <v>1</v>
      </c>
      <c r="J98" s="711">
        <v>2916.16</v>
      </c>
      <c r="K98" s="701">
        <v>1</v>
      </c>
      <c r="L98" s="711">
        <v>1</v>
      </c>
      <c r="M98" s="712">
        <v>2916.16</v>
      </c>
    </row>
    <row r="99" spans="1:13" ht="14.4" customHeight="1" x14ac:dyDescent="0.3">
      <c r="A99" s="695" t="s">
        <v>1893</v>
      </c>
      <c r="B99" s="696" t="s">
        <v>3050</v>
      </c>
      <c r="C99" s="696" t="s">
        <v>2677</v>
      </c>
      <c r="D99" s="696" t="s">
        <v>2678</v>
      </c>
      <c r="E99" s="696" t="s">
        <v>2679</v>
      </c>
      <c r="F99" s="711"/>
      <c r="G99" s="711"/>
      <c r="H99" s="701">
        <v>0</v>
      </c>
      <c r="I99" s="711">
        <v>2</v>
      </c>
      <c r="J99" s="711">
        <v>83.1</v>
      </c>
      <c r="K99" s="701">
        <v>1</v>
      </c>
      <c r="L99" s="711">
        <v>2</v>
      </c>
      <c r="M99" s="712">
        <v>83.1</v>
      </c>
    </row>
    <row r="100" spans="1:13" ht="14.4" customHeight="1" x14ac:dyDescent="0.3">
      <c r="A100" s="695" t="s">
        <v>1893</v>
      </c>
      <c r="B100" s="696" t="s">
        <v>1784</v>
      </c>
      <c r="C100" s="696" t="s">
        <v>951</v>
      </c>
      <c r="D100" s="696" t="s">
        <v>1785</v>
      </c>
      <c r="E100" s="696" t="s">
        <v>1786</v>
      </c>
      <c r="F100" s="711"/>
      <c r="G100" s="711"/>
      <c r="H100" s="701">
        <v>0</v>
      </c>
      <c r="I100" s="711">
        <v>7</v>
      </c>
      <c r="J100" s="711">
        <v>1627.3700000000001</v>
      </c>
      <c r="K100" s="701">
        <v>1</v>
      </c>
      <c r="L100" s="711">
        <v>7</v>
      </c>
      <c r="M100" s="712">
        <v>1627.3700000000001</v>
      </c>
    </row>
    <row r="101" spans="1:13" ht="14.4" customHeight="1" x14ac:dyDescent="0.3">
      <c r="A101" s="695" t="s">
        <v>1893</v>
      </c>
      <c r="B101" s="696" t="s">
        <v>1791</v>
      </c>
      <c r="C101" s="696" t="s">
        <v>959</v>
      </c>
      <c r="D101" s="696" t="s">
        <v>960</v>
      </c>
      <c r="E101" s="696" t="s">
        <v>1792</v>
      </c>
      <c r="F101" s="711"/>
      <c r="G101" s="711"/>
      <c r="H101" s="701">
        <v>0</v>
      </c>
      <c r="I101" s="711">
        <v>8</v>
      </c>
      <c r="J101" s="711">
        <v>1473.76</v>
      </c>
      <c r="K101" s="701">
        <v>1</v>
      </c>
      <c r="L101" s="711">
        <v>8</v>
      </c>
      <c r="M101" s="712">
        <v>1473.76</v>
      </c>
    </row>
    <row r="102" spans="1:13" ht="14.4" customHeight="1" x14ac:dyDescent="0.3">
      <c r="A102" s="695" t="s">
        <v>1893</v>
      </c>
      <c r="B102" s="696" t="s">
        <v>1795</v>
      </c>
      <c r="C102" s="696" t="s">
        <v>978</v>
      </c>
      <c r="D102" s="696" t="s">
        <v>979</v>
      </c>
      <c r="E102" s="696" t="s">
        <v>980</v>
      </c>
      <c r="F102" s="711"/>
      <c r="G102" s="711"/>
      <c r="H102" s="701">
        <v>0</v>
      </c>
      <c r="I102" s="711">
        <v>1</v>
      </c>
      <c r="J102" s="711">
        <v>154.01</v>
      </c>
      <c r="K102" s="701">
        <v>1</v>
      </c>
      <c r="L102" s="711">
        <v>1</v>
      </c>
      <c r="M102" s="712">
        <v>154.01</v>
      </c>
    </row>
    <row r="103" spans="1:13" ht="14.4" customHeight="1" x14ac:dyDescent="0.3">
      <c r="A103" s="695" t="s">
        <v>1893</v>
      </c>
      <c r="B103" s="696" t="s">
        <v>1828</v>
      </c>
      <c r="C103" s="696" t="s">
        <v>2177</v>
      </c>
      <c r="D103" s="696" t="s">
        <v>1160</v>
      </c>
      <c r="E103" s="696" t="s">
        <v>2178</v>
      </c>
      <c r="F103" s="711"/>
      <c r="G103" s="711"/>
      <c r="H103" s="701">
        <v>0</v>
      </c>
      <c r="I103" s="711">
        <v>1</v>
      </c>
      <c r="J103" s="711">
        <v>193.26</v>
      </c>
      <c r="K103" s="701">
        <v>1</v>
      </c>
      <c r="L103" s="711">
        <v>1</v>
      </c>
      <c r="M103" s="712">
        <v>193.26</v>
      </c>
    </row>
    <row r="104" spans="1:13" ht="14.4" customHeight="1" x14ac:dyDescent="0.3">
      <c r="A104" s="695" t="s">
        <v>1893</v>
      </c>
      <c r="B104" s="696" t="s">
        <v>1799</v>
      </c>
      <c r="C104" s="696" t="s">
        <v>845</v>
      </c>
      <c r="D104" s="696" t="s">
        <v>586</v>
      </c>
      <c r="E104" s="696" t="s">
        <v>587</v>
      </c>
      <c r="F104" s="711"/>
      <c r="G104" s="711"/>
      <c r="H104" s="701">
        <v>0</v>
      </c>
      <c r="I104" s="711">
        <v>54</v>
      </c>
      <c r="J104" s="711">
        <v>5218.0200000000004</v>
      </c>
      <c r="K104" s="701">
        <v>1</v>
      </c>
      <c r="L104" s="711">
        <v>54</v>
      </c>
      <c r="M104" s="712">
        <v>5218.0200000000004</v>
      </c>
    </row>
    <row r="105" spans="1:13" ht="14.4" customHeight="1" x14ac:dyDescent="0.3">
      <c r="A105" s="695" t="s">
        <v>1893</v>
      </c>
      <c r="B105" s="696" t="s">
        <v>1801</v>
      </c>
      <c r="C105" s="696" t="s">
        <v>1131</v>
      </c>
      <c r="D105" s="696" t="s">
        <v>1132</v>
      </c>
      <c r="E105" s="696" t="s">
        <v>1133</v>
      </c>
      <c r="F105" s="711"/>
      <c r="G105" s="711"/>
      <c r="H105" s="701">
        <v>0</v>
      </c>
      <c r="I105" s="711">
        <v>2</v>
      </c>
      <c r="J105" s="711">
        <v>65.48</v>
      </c>
      <c r="K105" s="701">
        <v>1</v>
      </c>
      <c r="L105" s="711">
        <v>2</v>
      </c>
      <c r="M105" s="712">
        <v>65.48</v>
      </c>
    </row>
    <row r="106" spans="1:13" ht="14.4" customHeight="1" x14ac:dyDescent="0.3">
      <c r="A106" s="695" t="s">
        <v>1894</v>
      </c>
      <c r="B106" s="696" t="s">
        <v>1769</v>
      </c>
      <c r="C106" s="696" t="s">
        <v>919</v>
      </c>
      <c r="D106" s="696" t="s">
        <v>852</v>
      </c>
      <c r="E106" s="696" t="s">
        <v>920</v>
      </c>
      <c r="F106" s="711"/>
      <c r="G106" s="711"/>
      <c r="H106" s="701">
        <v>0</v>
      </c>
      <c r="I106" s="711">
        <v>1</v>
      </c>
      <c r="J106" s="711">
        <v>625.29</v>
      </c>
      <c r="K106" s="701">
        <v>1</v>
      </c>
      <c r="L106" s="711">
        <v>1</v>
      </c>
      <c r="M106" s="712">
        <v>625.29</v>
      </c>
    </row>
    <row r="107" spans="1:13" ht="14.4" customHeight="1" x14ac:dyDescent="0.3">
      <c r="A107" s="695" t="s">
        <v>1894</v>
      </c>
      <c r="B107" s="696" t="s">
        <v>1769</v>
      </c>
      <c r="C107" s="696" t="s">
        <v>851</v>
      </c>
      <c r="D107" s="696" t="s">
        <v>852</v>
      </c>
      <c r="E107" s="696" t="s">
        <v>853</v>
      </c>
      <c r="F107" s="711"/>
      <c r="G107" s="711"/>
      <c r="H107" s="701">
        <v>0</v>
      </c>
      <c r="I107" s="711">
        <v>18</v>
      </c>
      <c r="J107" s="711">
        <v>16882.740000000002</v>
      </c>
      <c r="K107" s="701">
        <v>1</v>
      </c>
      <c r="L107" s="711">
        <v>18</v>
      </c>
      <c r="M107" s="712">
        <v>16882.740000000002</v>
      </c>
    </row>
    <row r="108" spans="1:13" ht="14.4" customHeight="1" x14ac:dyDescent="0.3">
      <c r="A108" s="695" t="s">
        <v>1894</v>
      </c>
      <c r="B108" s="696" t="s">
        <v>1784</v>
      </c>
      <c r="C108" s="696" t="s">
        <v>951</v>
      </c>
      <c r="D108" s="696" t="s">
        <v>1785</v>
      </c>
      <c r="E108" s="696" t="s">
        <v>1786</v>
      </c>
      <c r="F108" s="711"/>
      <c r="G108" s="711"/>
      <c r="H108" s="701">
        <v>0</v>
      </c>
      <c r="I108" s="711">
        <v>2</v>
      </c>
      <c r="J108" s="711">
        <v>666.62</v>
      </c>
      <c r="K108" s="701">
        <v>1</v>
      </c>
      <c r="L108" s="711">
        <v>2</v>
      </c>
      <c r="M108" s="712">
        <v>666.62</v>
      </c>
    </row>
    <row r="109" spans="1:13" ht="14.4" customHeight="1" x14ac:dyDescent="0.3">
      <c r="A109" s="695" t="s">
        <v>1894</v>
      </c>
      <c r="B109" s="696" t="s">
        <v>1791</v>
      </c>
      <c r="C109" s="696" t="s">
        <v>959</v>
      </c>
      <c r="D109" s="696" t="s">
        <v>960</v>
      </c>
      <c r="E109" s="696" t="s">
        <v>1792</v>
      </c>
      <c r="F109" s="711"/>
      <c r="G109" s="711"/>
      <c r="H109" s="701">
        <v>0</v>
      </c>
      <c r="I109" s="711">
        <v>10</v>
      </c>
      <c r="J109" s="711">
        <v>1842.2</v>
      </c>
      <c r="K109" s="701">
        <v>1</v>
      </c>
      <c r="L109" s="711">
        <v>10</v>
      </c>
      <c r="M109" s="712">
        <v>1842.2</v>
      </c>
    </row>
    <row r="110" spans="1:13" ht="14.4" customHeight="1" x14ac:dyDescent="0.3">
      <c r="A110" s="695" t="s">
        <v>1894</v>
      </c>
      <c r="B110" s="696" t="s">
        <v>1799</v>
      </c>
      <c r="C110" s="696" t="s">
        <v>845</v>
      </c>
      <c r="D110" s="696" t="s">
        <v>586</v>
      </c>
      <c r="E110" s="696" t="s">
        <v>587</v>
      </c>
      <c r="F110" s="711"/>
      <c r="G110" s="711"/>
      <c r="H110" s="701">
        <v>0</v>
      </c>
      <c r="I110" s="711">
        <v>3</v>
      </c>
      <c r="J110" s="711">
        <v>289.89</v>
      </c>
      <c r="K110" s="701">
        <v>1</v>
      </c>
      <c r="L110" s="711">
        <v>3</v>
      </c>
      <c r="M110" s="712">
        <v>289.89</v>
      </c>
    </row>
    <row r="111" spans="1:13" ht="14.4" customHeight="1" x14ac:dyDescent="0.3">
      <c r="A111" s="695" t="s">
        <v>1895</v>
      </c>
      <c r="B111" s="696" t="s">
        <v>1769</v>
      </c>
      <c r="C111" s="696" t="s">
        <v>919</v>
      </c>
      <c r="D111" s="696" t="s">
        <v>852</v>
      </c>
      <c r="E111" s="696" t="s">
        <v>920</v>
      </c>
      <c r="F111" s="711"/>
      <c r="G111" s="711"/>
      <c r="H111" s="701">
        <v>0</v>
      </c>
      <c r="I111" s="711">
        <v>11</v>
      </c>
      <c r="J111" s="711">
        <v>6878.19</v>
      </c>
      <c r="K111" s="701">
        <v>1</v>
      </c>
      <c r="L111" s="711">
        <v>11</v>
      </c>
      <c r="M111" s="712">
        <v>6878.19</v>
      </c>
    </row>
    <row r="112" spans="1:13" ht="14.4" customHeight="1" x14ac:dyDescent="0.3">
      <c r="A112" s="695" t="s">
        <v>1895</v>
      </c>
      <c r="B112" s="696" t="s">
        <v>1769</v>
      </c>
      <c r="C112" s="696" t="s">
        <v>851</v>
      </c>
      <c r="D112" s="696" t="s">
        <v>852</v>
      </c>
      <c r="E112" s="696" t="s">
        <v>853</v>
      </c>
      <c r="F112" s="711"/>
      <c r="G112" s="711"/>
      <c r="H112" s="701">
        <v>0</v>
      </c>
      <c r="I112" s="711">
        <v>61</v>
      </c>
      <c r="J112" s="711">
        <v>57213.73000000001</v>
      </c>
      <c r="K112" s="701">
        <v>1</v>
      </c>
      <c r="L112" s="711">
        <v>61</v>
      </c>
      <c r="M112" s="712">
        <v>57213.73000000001</v>
      </c>
    </row>
    <row r="113" spans="1:13" ht="14.4" customHeight="1" x14ac:dyDescent="0.3">
      <c r="A113" s="695" t="s">
        <v>1895</v>
      </c>
      <c r="B113" s="696" t="s">
        <v>1791</v>
      </c>
      <c r="C113" s="696" t="s">
        <v>959</v>
      </c>
      <c r="D113" s="696" t="s">
        <v>960</v>
      </c>
      <c r="E113" s="696" t="s">
        <v>1792</v>
      </c>
      <c r="F113" s="711"/>
      <c r="G113" s="711"/>
      <c r="H113" s="701">
        <v>0</v>
      </c>
      <c r="I113" s="711">
        <v>3</v>
      </c>
      <c r="J113" s="711">
        <v>552.66</v>
      </c>
      <c r="K113" s="701">
        <v>1</v>
      </c>
      <c r="L113" s="711">
        <v>3</v>
      </c>
      <c r="M113" s="712">
        <v>552.66</v>
      </c>
    </row>
    <row r="114" spans="1:13" ht="14.4" customHeight="1" x14ac:dyDescent="0.3">
      <c r="A114" s="695" t="s">
        <v>1895</v>
      </c>
      <c r="B114" s="696" t="s">
        <v>1828</v>
      </c>
      <c r="C114" s="696" t="s">
        <v>2757</v>
      </c>
      <c r="D114" s="696" t="s">
        <v>2758</v>
      </c>
      <c r="E114" s="696" t="s">
        <v>2178</v>
      </c>
      <c r="F114" s="711">
        <v>1</v>
      </c>
      <c r="G114" s="711">
        <v>193.26</v>
      </c>
      <c r="H114" s="701">
        <v>1</v>
      </c>
      <c r="I114" s="711"/>
      <c r="J114" s="711"/>
      <c r="K114" s="701">
        <v>0</v>
      </c>
      <c r="L114" s="711">
        <v>1</v>
      </c>
      <c r="M114" s="712">
        <v>193.26</v>
      </c>
    </row>
    <row r="115" spans="1:13" ht="14.4" customHeight="1" x14ac:dyDescent="0.3">
      <c r="A115" s="695" t="s">
        <v>1895</v>
      </c>
      <c r="B115" s="696" t="s">
        <v>1799</v>
      </c>
      <c r="C115" s="696" t="s">
        <v>909</v>
      </c>
      <c r="D115" s="696" t="s">
        <v>586</v>
      </c>
      <c r="E115" s="696" t="s">
        <v>1800</v>
      </c>
      <c r="F115" s="711"/>
      <c r="G115" s="711"/>
      <c r="H115" s="701">
        <v>0</v>
      </c>
      <c r="I115" s="711">
        <v>2</v>
      </c>
      <c r="J115" s="711">
        <v>96.62</v>
      </c>
      <c r="K115" s="701">
        <v>1</v>
      </c>
      <c r="L115" s="711">
        <v>2</v>
      </c>
      <c r="M115" s="712">
        <v>96.62</v>
      </c>
    </row>
    <row r="116" spans="1:13" ht="14.4" customHeight="1" x14ac:dyDescent="0.3">
      <c r="A116" s="695" t="s">
        <v>1895</v>
      </c>
      <c r="B116" s="696" t="s">
        <v>1799</v>
      </c>
      <c r="C116" s="696" t="s">
        <v>845</v>
      </c>
      <c r="D116" s="696" t="s">
        <v>586</v>
      </c>
      <c r="E116" s="696" t="s">
        <v>587</v>
      </c>
      <c r="F116" s="711"/>
      <c r="G116" s="711"/>
      <c r="H116" s="701">
        <v>0</v>
      </c>
      <c r="I116" s="711">
        <v>36</v>
      </c>
      <c r="J116" s="711">
        <v>3478.6800000000003</v>
      </c>
      <c r="K116" s="701">
        <v>1</v>
      </c>
      <c r="L116" s="711">
        <v>36</v>
      </c>
      <c r="M116" s="712">
        <v>3478.6800000000003</v>
      </c>
    </row>
    <row r="117" spans="1:13" ht="14.4" customHeight="1" x14ac:dyDescent="0.3">
      <c r="A117" s="695" t="s">
        <v>1895</v>
      </c>
      <c r="B117" s="696" t="s">
        <v>1799</v>
      </c>
      <c r="C117" s="696" t="s">
        <v>2179</v>
      </c>
      <c r="D117" s="696" t="s">
        <v>586</v>
      </c>
      <c r="E117" s="696" t="s">
        <v>2180</v>
      </c>
      <c r="F117" s="711"/>
      <c r="G117" s="711"/>
      <c r="H117" s="701">
        <v>0</v>
      </c>
      <c r="I117" s="711">
        <v>4</v>
      </c>
      <c r="J117" s="711">
        <v>773.04</v>
      </c>
      <c r="K117" s="701">
        <v>1</v>
      </c>
      <c r="L117" s="711">
        <v>4</v>
      </c>
      <c r="M117" s="712">
        <v>773.04</v>
      </c>
    </row>
    <row r="118" spans="1:13" ht="14.4" customHeight="1" x14ac:dyDescent="0.3">
      <c r="A118" s="695" t="s">
        <v>1895</v>
      </c>
      <c r="B118" s="696" t="s">
        <v>1799</v>
      </c>
      <c r="C118" s="696" t="s">
        <v>2759</v>
      </c>
      <c r="D118" s="696" t="s">
        <v>2760</v>
      </c>
      <c r="E118" s="696" t="s">
        <v>2761</v>
      </c>
      <c r="F118" s="711">
        <v>2</v>
      </c>
      <c r="G118" s="711">
        <v>193.26</v>
      </c>
      <c r="H118" s="701">
        <v>1</v>
      </c>
      <c r="I118" s="711"/>
      <c r="J118" s="711"/>
      <c r="K118" s="701">
        <v>0</v>
      </c>
      <c r="L118" s="711">
        <v>2</v>
      </c>
      <c r="M118" s="712">
        <v>193.26</v>
      </c>
    </row>
    <row r="119" spans="1:13" ht="14.4" customHeight="1" x14ac:dyDescent="0.3">
      <c r="A119" s="695" t="s">
        <v>1895</v>
      </c>
      <c r="B119" s="696" t="s">
        <v>3048</v>
      </c>
      <c r="C119" s="696" t="s">
        <v>2429</v>
      </c>
      <c r="D119" s="696" t="s">
        <v>2430</v>
      </c>
      <c r="E119" s="696" t="s">
        <v>2431</v>
      </c>
      <c r="F119" s="711"/>
      <c r="G119" s="711"/>
      <c r="H119" s="701">
        <v>0</v>
      </c>
      <c r="I119" s="711">
        <v>1</v>
      </c>
      <c r="J119" s="711">
        <v>647.77</v>
      </c>
      <c r="K119" s="701">
        <v>1</v>
      </c>
      <c r="L119" s="711">
        <v>1</v>
      </c>
      <c r="M119" s="712">
        <v>647.77</v>
      </c>
    </row>
    <row r="120" spans="1:13" ht="14.4" customHeight="1" x14ac:dyDescent="0.3">
      <c r="A120" s="695" t="s">
        <v>1895</v>
      </c>
      <c r="B120" s="696" t="s">
        <v>3046</v>
      </c>
      <c r="C120" s="696" t="s">
        <v>2264</v>
      </c>
      <c r="D120" s="696" t="s">
        <v>2265</v>
      </c>
      <c r="E120" s="696" t="s">
        <v>2266</v>
      </c>
      <c r="F120" s="711">
        <v>1</v>
      </c>
      <c r="G120" s="711">
        <v>694.04</v>
      </c>
      <c r="H120" s="701">
        <v>1</v>
      </c>
      <c r="I120" s="711"/>
      <c r="J120" s="711"/>
      <c r="K120" s="701">
        <v>0</v>
      </c>
      <c r="L120" s="711">
        <v>1</v>
      </c>
      <c r="M120" s="712">
        <v>694.04</v>
      </c>
    </row>
    <row r="121" spans="1:13" ht="14.4" customHeight="1" x14ac:dyDescent="0.3">
      <c r="A121" s="695" t="s">
        <v>1896</v>
      </c>
      <c r="B121" s="696" t="s">
        <v>1769</v>
      </c>
      <c r="C121" s="696" t="s">
        <v>919</v>
      </c>
      <c r="D121" s="696" t="s">
        <v>852</v>
      </c>
      <c r="E121" s="696" t="s">
        <v>920</v>
      </c>
      <c r="F121" s="711"/>
      <c r="G121" s="711"/>
      <c r="H121" s="701">
        <v>0</v>
      </c>
      <c r="I121" s="711">
        <v>64</v>
      </c>
      <c r="J121" s="711">
        <v>40018.559999999998</v>
      </c>
      <c r="K121" s="701">
        <v>1</v>
      </c>
      <c r="L121" s="711">
        <v>64</v>
      </c>
      <c r="M121" s="712">
        <v>40018.559999999998</v>
      </c>
    </row>
    <row r="122" spans="1:13" ht="14.4" customHeight="1" x14ac:dyDescent="0.3">
      <c r="A122" s="695" t="s">
        <v>1896</v>
      </c>
      <c r="B122" s="696" t="s">
        <v>1769</v>
      </c>
      <c r="C122" s="696" t="s">
        <v>851</v>
      </c>
      <c r="D122" s="696" t="s">
        <v>852</v>
      </c>
      <c r="E122" s="696" t="s">
        <v>853</v>
      </c>
      <c r="F122" s="711"/>
      <c r="G122" s="711"/>
      <c r="H122" s="701">
        <v>0</v>
      </c>
      <c r="I122" s="711">
        <v>225</v>
      </c>
      <c r="J122" s="711">
        <v>211034.25000000003</v>
      </c>
      <c r="K122" s="701">
        <v>1</v>
      </c>
      <c r="L122" s="711">
        <v>225</v>
      </c>
      <c r="M122" s="712">
        <v>211034.25000000003</v>
      </c>
    </row>
    <row r="123" spans="1:13" ht="14.4" customHeight="1" x14ac:dyDescent="0.3">
      <c r="A123" s="695" t="s">
        <v>1896</v>
      </c>
      <c r="B123" s="696" t="s">
        <v>1769</v>
      </c>
      <c r="C123" s="696" t="s">
        <v>855</v>
      </c>
      <c r="D123" s="696" t="s">
        <v>852</v>
      </c>
      <c r="E123" s="696" t="s">
        <v>856</v>
      </c>
      <c r="F123" s="711"/>
      <c r="G123" s="711"/>
      <c r="H123" s="701">
        <v>0</v>
      </c>
      <c r="I123" s="711">
        <v>6</v>
      </c>
      <c r="J123" s="711">
        <v>6998.82</v>
      </c>
      <c r="K123" s="701">
        <v>1</v>
      </c>
      <c r="L123" s="711">
        <v>6</v>
      </c>
      <c r="M123" s="712">
        <v>6998.82</v>
      </c>
    </row>
    <row r="124" spans="1:13" ht="14.4" customHeight="1" x14ac:dyDescent="0.3">
      <c r="A124" s="695" t="s">
        <v>1896</v>
      </c>
      <c r="B124" s="696" t="s">
        <v>1769</v>
      </c>
      <c r="C124" s="696" t="s">
        <v>874</v>
      </c>
      <c r="D124" s="696" t="s">
        <v>875</v>
      </c>
      <c r="E124" s="696" t="s">
        <v>853</v>
      </c>
      <c r="F124" s="711"/>
      <c r="G124" s="711"/>
      <c r="H124" s="701">
        <v>0</v>
      </c>
      <c r="I124" s="711">
        <v>2</v>
      </c>
      <c r="J124" s="711">
        <v>3499.38</v>
      </c>
      <c r="K124" s="701">
        <v>1</v>
      </c>
      <c r="L124" s="711">
        <v>2</v>
      </c>
      <c r="M124" s="712">
        <v>3499.38</v>
      </c>
    </row>
    <row r="125" spans="1:13" ht="14.4" customHeight="1" x14ac:dyDescent="0.3">
      <c r="A125" s="695" t="s">
        <v>1896</v>
      </c>
      <c r="B125" s="696" t="s">
        <v>1784</v>
      </c>
      <c r="C125" s="696" t="s">
        <v>951</v>
      </c>
      <c r="D125" s="696" t="s">
        <v>1785</v>
      </c>
      <c r="E125" s="696" t="s">
        <v>1786</v>
      </c>
      <c r="F125" s="711"/>
      <c r="G125" s="711"/>
      <c r="H125" s="701">
        <v>0</v>
      </c>
      <c r="I125" s="711">
        <v>5</v>
      </c>
      <c r="J125" s="711">
        <v>1666.5500000000002</v>
      </c>
      <c r="K125" s="701">
        <v>1</v>
      </c>
      <c r="L125" s="711">
        <v>5</v>
      </c>
      <c r="M125" s="712">
        <v>1666.5500000000002</v>
      </c>
    </row>
    <row r="126" spans="1:13" ht="14.4" customHeight="1" x14ac:dyDescent="0.3">
      <c r="A126" s="695" t="s">
        <v>1896</v>
      </c>
      <c r="B126" s="696" t="s">
        <v>1791</v>
      </c>
      <c r="C126" s="696" t="s">
        <v>959</v>
      </c>
      <c r="D126" s="696" t="s">
        <v>960</v>
      </c>
      <c r="E126" s="696" t="s">
        <v>1792</v>
      </c>
      <c r="F126" s="711"/>
      <c r="G126" s="711"/>
      <c r="H126" s="701">
        <v>0</v>
      </c>
      <c r="I126" s="711">
        <v>24</v>
      </c>
      <c r="J126" s="711">
        <v>4421.2800000000007</v>
      </c>
      <c r="K126" s="701">
        <v>1</v>
      </c>
      <c r="L126" s="711">
        <v>24</v>
      </c>
      <c r="M126" s="712">
        <v>4421.2800000000007</v>
      </c>
    </row>
    <row r="127" spans="1:13" ht="14.4" customHeight="1" x14ac:dyDescent="0.3">
      <c r="A127" s="695" t="s">
        <v>1896</v>
      </c>
      <c r="B127" s="696" t="s">
        <v>1795</v>
      </c>
      <c r="C127" s="696" t="s">
        <v>978</v>
      </c>
      <c r="D127" s="696" t="s">
        <v>979</v>
      </c>
      <c r="E127" s="696" t="s">
        <v>980</v>
      </c>
      <c r="F127" s="711"/>
      <c r="G127" s="711"/>
      <c r="H127" s="701">
        <v>0</v>
      </c>
      <c r="I127" s="711">
        <v>4</v>
      </c>
      <c r="J127" s="711">
        <v>616.04</v>
      </c>
      <c r="K127" s="701">
        <v>1</v>
      </c>
      <c r="L127" s="711">
        <v>4</v>
      </c>
      <c r="M127" s="712">
        <v>616.04</v>
      </c>
    </row>
    <row r="128" spans="1:13" ht="14.4" customHeight="1" x14ac:dyDescent="0.3">
      <c r="A128" s="695" t="s">
        <v>1896</v>
      </c>
      <c r="B128" s="696" t="s">
        <v>1828</v>
      </c>
      <c r="C128" s="696" t="s">
        <v>2569</v>
      </c>
      <c r="D128" s="696" t="s">
        <v>1160</v>
      </c>
      <c r="E128" s="696" t="s">
        <v>2570</v>
      </c>
      <c r="F128" s="711"/>
      <c r="G128" s="711"/>
      <c r="H128" s="701">
        <v>0</v>
      </c>
      <c r="I128" s="711">
        <v>4</v>
      </c>
      <c r="J128" s="711">
        <v>1546.04</v>
      </c>
      <c r="K128" s="701">
        <v>1</v>
      </c>
      <c r="L128" s="711">
        <v>4</v>
      </c>
      <c r="M128" s="712">
        <v>1546.04</v>
      </c>
    </row>
    <row r="129" spans="1:13" ht="14.4" customHeight="1" x14ac:dyDescent="0.3">
      <c r="A129" s="695" t="s">
        <v>1896</v>
      </c>
      <c r="B129" s="696" t="s">
        <v>1799</v>
      </c>
      <c r="C129" s="696" t="s">
        <v>845</v>
      </c>
      <c r="D129" s="696" t="s">
        <v>586</v>
      </c>
      <c r="E129" s="696" t="s">
        <v>587</v>
      </c>
      <c r="F129" s="711"/>
      <c r="G129" s="711"/>
      <c r="H129" s="701">
        <v>0</v>
      </c>
      <c r="I129" s="711">
        <v>93</v>
      </c>
      <c r="J129" s="711">
        <v>8986.5900000000038</v>
      </c>
      <c r="K129" s="701">
        <v>1</v>
      </c>
      <c r="L129" s="711">
        <v>93</v>
      </c>
      <c r="M129" s="712">
        <v>8986.5900000000038</v>
      </c>
    </row>
    <row r="130" spans="1:13" ht="14.4" customHeight="1" x14ac:dyDescent="0.3">
      <c r="A130" s="695" t="s">
        <v>1896</v>
      </c>
      <c r="B130" s="696" t="s">
        <v>1799</v>
      </c>
      <c r="C130" s="696" t="s">
        <v>2179</v>
      </c>
      <c r="D130" s="696" t="s">
        <v>586</v>
      </c>
      <c r="E130" s="696" t="s">
        <v>2180</v>
      </c>
      <c r="F130" s="711"/>
      <c r="G130" s="711"/>
      <c r="H130" s="701">
        <v>0</v>
      </c>
      <c r="I130" s="711">
        <v>7</v>
      </c>
      <c r="J130" s="711">
        <v>1352.82</v>
      </c>
      <c r="K130" s="701">
        <v>1</v>
      </c>
      <c r="L130" s="711">
        <v>7</v>
      </c>
      <c r="M130" s="712">
        <v>1352.82</v>
      </c>
    </row>
    <row r="131" spans="1:13" ht="14.4" customHeight="1" x14ac:dyDescent="0.3">
      <c r="A131" s="695" t="s">
        <v>1897</v>
      </c>
      <c r="B131" s="696" t="s">
        <v>1769</v>
      </c>
      <c r="C131" s="696" t="s">
        <v>919</v>
      </c>
      <c r="D131" s="696" t="s">
        <v>852</v>
      </c>
      <c r="E131" s="696" t="s">
        <v>920</v>
      </c>
      <c r="F131" s="711"/>
      <c r="G131" s="711"/>
      <c r="H131" s="701">
        <v>0</v>
      </c>
      <c r="I131" s="711">
        <v>4</v>
      </c>
      <c r="J131" s="711">
        <v>2501.16</v>
      </c>
      <c r="K131" s="701">
        <v>1</v>
      </c>
      <c r="L131" s="711">
        <v>4</v>
      </c>
      <c r="M131" s="712">
        <v>2501.16</v>
      </c>
    </row>
    <row r="132" spans="1:13" ht="14.4" customHeight="1" x14ac:dyDescent="0.3">
      <c r="A132" s="695" t="s">
        <v>1897</v>
      </c>
      <c r="B132" s="696" t="s">
        <v>1769</v>
      </c>
      <c r="C132" s="696" t="s">
        <v>851</v>
      </c>
      <c r="D132" s="696" t="s">
        <v>852</v>
      </c>
      <c r="E132" s="696" t="s">
        <v>853</v>
      </c>
      <c r="F132" s="711"/>
      <c r="G132" s="711"/>
      <c r="H132" s="701">
        <v>0</v>
      </c>
      <c r="I132" s="711">
        <v>15</v>
      </c>
      <c r="J132" s="711">
        <v>14068.95</v>
      </c>
      <c r="K132" s="701">
        <v>1</v>
      </c>
      <c r="L132" s="711">
        <v>15</v>
      </c>
      <c r="M132" s="712">
        <v>14068.95</v>
      </c>
    </row>
    <row r="133" spans="1:13" ht="14.4" customHeight="1" x14ac:dyDescent="0.3">
      <c r="A133" s="695" t="s">
        <v>1897</v>
      </c>
      <c r="B133" s="696" t="s">
        <v>1784</v>
      </c>
      <c r="C133" s="696" t="s">
        <v>951</v>
      </c>
      <c r="D133" s="696" t="s">
        <v>1785</v>
      </c>
      <c r="E133" s="696" t="s">
        <v>1786</v>
      </c>
      <c r="F133" s="711"/>
      <c r="G133" s="711"/>
      <c r="H133" s="701">
        <v>0</v>
      </c>
      <c r="I133" s="711">
        <v>1</v>
      </c>
      <c r="J133" s="711">
        <v>333.31</v>
      </c>
      <c r="K133" s="701">
        <v>1</v>
      </c>
      <c r="L133" s="711">
        <v>1</v>
      </c>
      <c r="M133" s="712">
        <v>333.31</v>
      </c>
    </row>
    <row r="134" spans="1:13" ht="14.4" customHeight="1" x14ac:dyDescent="0.3">
      <c r="A134" s="695" t="s">
        <v>1897</v>
      </c>
      <c r="B134" s="696" t="s">
        <v>1791</v>
      </c>
      <c r="C134" s="696" t="s">
        <v>959</v>
      </c>
      <c r="D134" s="696" t="s">
        <v>960</v>
      </c>
      <c r="E134" s="696" t="s">
        <v>1792</v>
      </c>
      <c r="F134" s="711"/>
      <c r="G134" s="711"/>
      <c r="H134" s="701">
        <v>0</v>
      </c>
      <c r="I134" s="711">
        <v>6</v>
      </c>
      <c r="J134" s="711">
        <v>1105.32</v>
      </c>
      <c r="K134" s="701">
        <v>1</v>
      </c>
      <c r="L134" s="711">
        <v>6</v>
      </c>
      <c r="M134" s="712">
        <v>1105.32</v>
      </c>
    </row>
    <row r="135" spans="1:13" ht="14.4" customHeight="1" x14ac:dyDescent="0.3">
      <c r="A135" s="695" t="s">
        <v>1897</v>
      </c>
      <c r="B135" s="696" t="s">
        <v>1828</v>
      </c>
      <c r="C135" s="696" t="s">
        <v>1159</v>
      </c>
      <c r="D135" s="696" t="s">
        <v>1160</v>
      </c>
      <c r="E135" s="696" t="s">
        <v>1829</v>
      </c>
      <c r="F135" s="711"/>
      <c r="G135" s="711"/>
      <c r="H135" s="701">
        <v>0</v>
      </c>
      <c r="I135" s="711">
        <v>3</v>
      </c>
      <c r="J135" s="711">
        <v>386.52</v>
      </c>
      <c r="K135" s="701">
        <v>1</v>
      </c>
      <c r="L135" s="711">
        <v>3</v>
      </c>
      <c r="M135" s="712">
        <v>386.52</v>
      </c>
    </row>
    <row r="136" spans="1:13" ht="14.4" customHeight="1" x14ac:dyDescent="0.3">
      <c r="A136" s="695" t="s">
        <v>1897</v>
      </c>
      <c r="B136" s="696" t="s">
        <v>1799</v>
      </c>
      <c r="C136" s="696" t="s">
        <v>845</v>
      </c>
      <c r="D136" s="696" t="s">
        <v>586</v>
      </c>
      <c r="E136" s="696" t="s">
        <v>587</v>
      </c>
      <c r="F136" s="711"/>
      <c r="G136" s="711"/>
      <c r="H136" s="701">
        <v>0</v>
      </c>
      <c r="I136" s="711">
        <v>10</v>
      </c>
      <c r="J136" s="711">
        <v>966.3</v>
      </c>
      <c r="K136" s="701">
        <v>1</v>
      </c>
      <c r="L136" s="711">
        <v>10</v>
      </c>
      <c r="M136" s="712">
        <v>966.3</v>
      </c>
    </row>
    <row r="137" spans="1:13" ht="14.4" customHeight="1" x14ac:dyDescent="0.3">
      <c r="A137" s="695" t="s">
        <v>1898</v>
      </c>
      <c r="B137" s="696" t="s">
        <v>1769</v>
      </c>
      <c r="C137" s="696" t="s">
        <v>919</v>
      </c>
      <c r="D137" s="696" t="s">
        <v>852</v>
      </c>
      <c r="E137" s="696" t="s">
        <v>920</v>
      </c>
      <c r="F137" s="711"/>
      <c r="G137" s="711"/>
      <c r="H137" s="701">
        <v>0</v>
      </c>
      <c r="I137" s="711">
        <v>5</v>
      </c>
      <c r="J137" s="711">
        <v>3126.45</v>
      </c>
      <c r="K137" s="701">
        <v>1</v>
      </c>
      <c r="L137" s="711">
        <v>5</v>
      </c>
      <c r="M137" s="712">
        <v>3126.45</v>
      </c>
    </row>
    <row r="138" spans="1:13" ht="14.4" customHeight="1" x14ac:dyDescent="0.3">
      <c r="A138" s="695" t="s">
        <v>1898</v>
      </c>
      <c r="B138" s="696" t="s">
        <v>1769</v>
      </c>
      <c r="C138" s="696" t="s">
        <v>851</v>
      </c>
      <c r="D138" s="696" t="s">
        <v>852</v>
      </c>
      <c r="E138" s="696" t="s">
        <v>853</v>
      </c>
      <c r="F138" s="711"/>
      <c r="G138" s="711"/>
      <c r="H138" s="701">
        <v>0</v>
      </c>
      <c r="I138" s="711">
        <v>9</v>
      </c>
      <c r="J138" s="711">
        <v>8441.3700000000008</v>
      </c>
      <c r="K138" s="701">
        <v>1</v>
      </c>
      <c r="L138" s="711">
        <v>9</v>
      </c>
      <c r="M138" s="712">
        <v>8441.3700000000008</v>
      </c>
    </row>
    <row r="139" spans="1:13" ht="14.4" customHeight="1" x14ac:dyDescent="0.3">
      <c r="A139" s="695" t="s">
        <v>1898</v>
      </c>
      <c r="B139" s="696" t="s">
        <v>1769</v>
      </c>
      <c r="C139" s="696" t="s">
        <v>855</v>
      </c>
      <c r="D139" s="696" t="s">
        <v>852</v>
      </c>
      <c r="E139" s="696" t="s">
        <v>856</v>
      </c>
      <c r="F139" s="711"/>
      <c r="G139" s="711"/>
      <c r="H139" s="701">
        <v>0</v>
      </c>
      <c r="I139" s="711">
        <v>4</v>
      </c>
      <c r="J139" s="711">
        <v>4665.88</v>
      </c>
      <c r="K139" s="701">
        <v>1</v>
      </c>
      <c r="L139" s="711">
        <v>4</v>
      </c>
      <c r="M139" s="712">
        <v>4665.88</v>
      </c>
    </row>
    <row r="140" spans="1:13" ht="14.4" customHeight="1" x14ac:dyDescent="0.3">
      <c r="A140" s="695" t="s">
        <v>1898</v>
      </c>
      <c r="B140" s="696" t="s">
        <v>1791</v>
      </c>
      <c r="C140" s="696" t="s">
        <v>959</v>
      </c>
      <c r="D140" s="696" t="s">
        <v>960</v>
      </c>
      <c r="E140" s="696" t="s">
        <v>1792</v>
      </c>
      <c r="F140" s="711"/>
      <c r="G140" s="711"/>
      <c r="H140" s="701">
        <v>0</v>
      </c>
      <c r="I140" s="711">
        <v>5</v>
      </c>
      <c r="J140" s="711">
        <v>921.09999999999991</v>
      </c>
      <c r="K140" s="701">
        <v>1</v>
      </c>
      <c r="L140" s="711">
        <v>5</v>
      </c>
      <c r="M140" s="712">
        <v>921.09999999999991</v>
      </c>
    </row>
    <row r="141" spans="1:13" ht="14.4" customHeight="1" x14ac:dyDescent="0.3">
      <c r="A141" s="695" t="s">
        <v>1898</v>
      </c>
      <c r="B141" s="696" t="s">
        <v>1795</v>
      </c>
      <c r="C141" s="696" t="s">
        <v>978</v>
      </c>
      <c r="D141" s="696" t="s">
        <v>979</v>
      </c>
      <c r="E141" s="696" t="s">
        <v>980</v>
      </c>
      <c r="F141" s="711"/>
      <c r="G141" s="711"/>
      <c r="H141" s="701">
        <v>0</v>
      </c>
      <c r="I141" s="711">
        <v>2</v>
      </c>
      <c r="J141" s="711">
        <v>308.02</v>
      </c>
      <c r="K141" s="701">
        <v>1</v>
      </c>
      <c r="L141" s="711">
        <v>2</v>
      </c>
      <c r="M141" s="712">
        <v>308.02</v>
      </c>
    </row>
    <row r="142" spans="1:13" ht="14.4" customHeight="1" x14ac:dyDescent="0.3">
      <c r="A142" s="695" t="s">
        <v>1898</v>
      </c>
      <c r="B142" s="696" t="s">
        <v>1826</v>
      </c>
      <c r="C142" s="696" t="s">
        <v>1923</v>
      </c>
      <c r="D142" s="696" t="s">
        <v>1924</v>
      </c>
      <c r="E142" s="696" t="s">
        <v>1925</v>
      </c>
      <c r="F142" s="711"/>
      <c r="G142" s="711"/>
      <c r="H142" s="701">
        <v>0</v>
      </c>
      <c r="I142" s="711">
        <v>1</v>
      </c>
      <c r="J142" s="711">
        <v>69.86</v>
      </c>
      <c r="K142" s="701">
        <v>1</v>
      </c>
      <c r="L142" s="711">
        <v>1</v>
      </c>
      <c r="M142" s="712">
        <v>69.86</v>
      </c>
    </row>
    <row r="143" spans="1:13" ht="14.4" customHeight="1" x14ac:dyDescent="0.3">
      <c r="A143" s="695" t="s">
        <v>1898</v>
      </c>
      <c r="B143" s="696" t="s">
        <v>1799</v>
      </c>
      <c r="C143" s="696" t="s">
        <v>845</v>
      </c>
      <c r="D143" s="696" t="s">
        <v>586</v>
      </c>
      <c r="E143" s="696" t="s">
        <v>587</v>
      </c>
      <c r="F143" s="711"/>
      <c r="G143" s="711"/>
      <c r="H143" s="701">
        <v>0</v>
      </c>
      <c r="I143" s="711">
        <v>13</v>
      </c>
      <c r="J143" s="711">
        <v>1256.1899999999998</v>
      </c>
      <c r="K143" s="701">
        <v>1</v>
      </c>
      <c r="L143" s="711">
        <v>13</v>
      </c>
      <c r="M143" s="712">
        <v>1256.1899999999998</v>
      </c>
    </row>
    <row r="144" spans="1:13" ht="14.4" customHeight="1" x14ac:dyDescent="0.3">
      <c r="A144" s="695" t="s">
        <v>1898</v>
      </c>
      <c r="B144" s="696" t="s">
        <v>1799</v>
      </c>
      <c r="C144" s="696" t="s">
        <v>2179</v>
      </c>
      <c r="D144" s="696" t="s">
        <v>586</v>
      </c>
      <c r="E144" s="696" t="s">
        <v>2180</v>
      </c>
      <c r="F144" s="711"/>
      <c r="G144" s="711"/>
      <c r="H144" s="701">
        <v>0</v>
      </c>
      <c r="I144" s="711">
        <v>1</v>
      </c>
      <c r="J144" s="711">
        <v>193.26</v>
      </c>
      <c r="K144" s="701">
        <v>1</v>
      </c>
      <c r="L144" s="711">
        <v>1</v>
      </c>
      <c r="M144" s="712">
        <v>193.26</v>
      </c>
    </row>
    <row r="145" spans="1:13" ht="14.4" customHeight="1" x14ac:dyDescent="0.3">
      <c r="A145" s="695" t="s">
        <v>1898</v>
      </c>
      <c r="B145" s="696" t="s">
        <v>1801</v>
      </c>
      <c r="C145" s="696" t="s">
        <v>1131</v>
      </c>
      <c r="D145" s="696" t="s">
        <v>1132</v>
      </c>
      <c r="E145" s="696" t="s">
        <v>1133</v>
      </c>
      <c r="F145" s="711"/>
      <c r="G145" s="711"/>
      <c r="H145" s="701">
        <v>0</v>
      </c>
      <c r="I145" s="711">
        <v>1</v>
      </c>
      <c r="J145" s="711">
        <v>32.74</v>
      </c>
      <c r="K145" s="701">
        <v>1</v>
      </c>
      <c r="L145" s="711">
        <v>1</v>
      </c>
      <c r="M145" s="712">
        <v>32.74</v>
      </c>
    </row>
    <row r="146" spans="1:13" ht="14.4" customHeight="1" x14ac:dyDescent="0.3">
      <c r="A146" s="695" t="s">
        <v>1898</v>
      </c>
      <c r="B146" s="696" t="s">
        <v>1801</v>
      </c>
      <c r="C146" s="696" t="s">
        <v>2457</v>
      </c>
      <c r="D146" s="696" t="s">
        <v>2458</v>
      </c>
      <c r="E146" s="696" t="s">
        <v>2091</v>
      </c>
      <c r="F146" s="711">
        <v>4</v>
      </c>
      <c r="G146" s="711">
        <v>1257.3599999999999</v>
      </c>
      <c r="H146" s="701">
        <v>1</v>
      </c>
      <c r="I146" s="711"/>
      <c r="J146" s="711"/>
      <c r="K146" s="701">
        <v>0</v>
      </c>
      <c r="L146" s="711">
        <v>4</v>
      </c>
      <c r="M146" s="712">
        <v>1257.3599999999999</v>
      </c>
    </row>
    <row r="147" spans="1:13" ht="14.4" customHeight="1" x14ac:dyDescent="0.3">
      <c r="A147" s="695" t="s">
        <v>1898</v>
      </c>
      <c r="B147" s="696" t="s">
        <v>1801</v>
      </c>
      <c r="C147" s="696" t="s">
        <v>870</v>
      </c>
      <c r="D147" s="696" t="s">
        <v>871</v>
      </c>
      <c r="E147" s="696" t="s">
        <v>1802</v>
      </c>
      <c r="F147" s="711"/>
      <c r="G147" s="711"/>
      <c r="H147" s="701">
        <v>0</v>
      </c>
      <c r="I147" s="711">
        <v>1</v>
      </c>
      <c r="J147" s="711">
        <v>98.23</v>
      </c>
      <c r="K147" s="701">
        <v>1</v>
      </c>
      <c r="L147" s="711">
        <v>1</v>
      </c>
      <c r="M147" s="712">
        <v>98.23</v>
      </c>
    </row>
    <row r="148" spans="1:13" ht="14.4" customHeight="1" x14ac:dyDescent="0.3">
      <c r="A148" s="695" t="s">
        <v>1898</v>
      </c>
      <c r="B148" s="696" t="s">
        <v>1801</v>
      </c>
      <c r="C148" s="696" t="s">
        <v>2836</v>
      </c>
      <c r="D148" s="696" t="s">
        <v>2837</v>
      </c>
      <c r="E148" s="696" t="s">
        <v>2838</v>
      </c>
      <c r="F148" s="711">
        <v>1</v>
      </c>
      <c r="G148" s="711">
        <v>0</v>
      </c>
      <c r="H148" s="701"/>
      <c r="I148" s="711"/>
      <c r="J148" s="711"/>
      <c r="K148" s="701"/>
      <c r="L148" s="711">
        <v>1</v>
      </c>
      <c r="M148" s="712">
        <v>0</v>
      </c>
    </row>
    <row r="149" spans="1:13" ht="14.4" customHeight="1" x14ac:dyDescent="0.3">
      <c r="A149" s="695" t="s">
        <v>1898</v>
      </c>
      <c r="B149" s="696" t="s">
        <v>1801</v>
      </c>
      <c r="C149" s="696" t="s">
        <v>2833</v>
      </c>
      <c r="D149" s="696" t="s">
        <v>2834</v>
      </c>
      <c r="E149" s="696" t="s">
        <v>2835</v>
      </c>
      <c r="F149" s="711">
        <v>1</v>
      </c>
      <c r="G149" s="711">
        <v>0</v>
      </c>
      <c r="H149" s="701"/>
      <c r="I149" s="711"/>
      <c r="J149" s="711"/>
      <c r="K149" s="701"/>
      <c r="L149" s="711">
        <v>1</v>
      </c>
      <c r="M149" s="712">
        <v>0</v>
      </c>
    </row>
    <row r="150" spans="1:13" ht="14.4" customHeight="1" x14ac:dyDescent="0.3">
      <c r="A150" s="695" t="s">
        <v>1899</v>
      </c>
      <c r="B150" s="696" t="s">
        <v>1769</v>
      </c>
      <c r="C150" s="696" t="s">
        <v>919</v>
      </c>
      <c r="D150" s="696" t="s">
        <v>852</v>
      </c>
      <c r="E150" s="696" t="s">
        <v>920</v>
      </c>
      <c r="F150" s="711"/>
      <c r="G150" s="711"/>
      <c r="H150" s="701">
        <v>0</v>
      </c>
      <c r="I150" s="711">
        <v>9</v>
      </c>
      <c r="J150" s="711">
        <v>5627.61</v>
      </c>
      <c r="K150" s="701">
        <v>1</v>
      </c>
      <c r="L150" s="711">
        <v>9</v>
      </c>
      <c r="M150" s="712">
        <v>5627.61</v>
      </c>
    </row>
    <row r="151" spans="1:13" ht="14.4" customHeight="1" x14ac:dyDescent="0.3">
      <c r="A151" s="695" t="s">
        <v>1899</v>
      </c>
      <c r="B151" s="696" t="s">
        <v>1769</v>
      </c>
      <c r="C151" s="696" t="s">
        <v>851</v>
      </c>
      <c r="D151" s="696" t="s">
        <v>852</v>
      </c>
      <c r="E151" s="696" t="s">
        <v>853</v>
      </c>
      <c r="F151" s="711"/>
      <c r="G151" s="711"/>
      <c r="H151" s="701">
        <v>0</v>
      </c>
      <c r="I151" s="711">
        <v>25</v>
      </c>
      <c r="J151" s="711">
        <v>23448.25</v>
      </c>
      <c r="K151" s="701">
        <v>1</v>
      </c>
      <c r="L151" s="711">
        <v>25</v>
      </c>
      <c r="M151" s="712">
        <v>23448.25</v>
      </c>
    </row>
    <row r="152" spans="1:13" ht="14.4" customHeight="1" x14ac:dyDescent="0.3">
      <c r="A152" s="695" t="s">
        <v>1899</v>
      </c>
      <c r="B152" s="696" t="s">
        <v>1769</v>
      </c>
      <c r="C152" s="696" t="s">
        <v>855</v>
      </c>
      <c r="D152" s="696" t="s">
        <v>852</v>
      </c>
      <c r="E152" s="696" t="s">
        <v>856</v>
      </c>
      <c r="F152" s="711"/>
      <c r="G152" s="711"/>
      <c r="H152" s="701">
        <v>0</v>
      </c>
      <c r="I152" s="711">
        <v>1</v>
      </c>
      <c r="J152" s="711">
        <v>1166.47</v>
      </c>
      <c r="K152" s="701">
        <v>1</v>
      </c>
      <c r="L152" s="711">
        <v>1</v>
      </c>
      <c r="M152" s="712">
        <v>1166.47</v>
      </c>
    </row>
    <row r="153" spans="1:13" ht="14.4" customHeight="1" x14ac:dyDescent="0.3">
      <c r="A153" s="695" t="s">
        <v>1899</v>
      </c>
      <c r="B153" s="696" t="s">
        <v>1784</v>
      </c>
      <c r="C153" s="696" t="s">
        <v>951</v>
      </c>
      <c r="D153" s="696" t="s">
        <v>1785</v>
      </c>
      <c r="E153" s="696" t="s">
        <v>1786</v>
      </c>
      <c r="F153" s="711"/>
      <c r="G153" s="711"/>
      <c r="H153" s="701">
        <v>0</v>
      </c>
      <c r="I153" s="711">
        <v>1</v>
      </c>
      <c r="J153" s="711">
        <v>156.86000000000001</v>
      </c>
      <c r="K153" s="701">
        <v>1</v>
      </c>
      <c r="L153" s="711">
        <v>1</v>
      </c>
      <c r="M153" s="712">
        <v>156.86000000000001</v>
      </c>
    </row>
    <row r="154" spans="1:13" ht="14.4" customHeight="1" x14ac:dyDescent="0.3">
      <c r="A154" s="695" t="s">
        <v>1899</v>
      </c>
      <c r="B154" s="696" t="s">
        <v>1791</v>
      </c>
      <c r="C154" s="696" t="s">
        <v>959</v>
      </c>
      <c r="D154" s="696" t="s">
        <v>960</v>
      </c>
      <c r="E154" s="696" t="s">
        <v>1792</v>
      </c>
      <c r="F154" s="711"/>
      <c r="G154" s="711"/>
      <c r="H154" s="701">
        <v>0</v>
      </c>
      <c r="I154" s="711">
        <v>6</v>
      </c>
      <c r="J154" s="711">
        <v>1105.32</v>
      </c>
      <c r="K154" s="701">
        <v>1</v>
      </c>
      <c r="L154" s="711">
        <v>6</v>
      </c>
      <c r="M154" s="712">
        <v>1105.32</v>
      </c>
    </row>
    <row r="155" spans="1:13" ht="14.4" customHeight="1" x14ac:dyDescent="0.3">
      <c r="A155" s="695" t="s">
        <v>1899</v>
      </c>
      <c r="B155" s="696" t="s">
        <v>1828</v>
      </c>
      <c r="C155" s="696" t="s">
        <v>2177</v>
      </c>
      <c r="D155" s="696" t="s">
        <v>1160</v>
      </c>
      <c r="E155" s="696" t="s">
        <v>2178</v>
      </c>
      <c r="F155" s="711"/>
      <c r="G155" s="711"/>
      <c r="H155" s="701">
        <v>0</v>
      </c>
      <c r="I155" s="711">
        <v>2</v>
      </c>
      <c r="J155" s="711">
        <v>386.52</v>
      </c>
      <c r="K155" s="701">
        <v>1</v>
      </c>
      <c r="L155" s="711">
        <v>2</v>
      </c>
      <c r="M155" s="712">
        <v>386.52</v>
      </c>
    </row>
    <row r="156" spans="1:13" ht="14.4" customHeight="1" x14ac:dyDescent="0.3">
      <c r="A156" s="695" t="s">
        <v>1899</v>
      </c>
      <c r="B156" s="696" t="s">
        <v>1828</v>
      </c>
      <c r="C156" s="696" t="s">
        <v>2569</v>
      </c>
      <c r="D156" s="696" t="s">
        <v>1160</v>
      </c>
      <c r="E156" s="696" t="s">
        <v>2570</v>
      </c>
      <c r="F156" s="711"/>
      <c r="G156" s="711"/>
      <c r="H156" s="701">
        <v>0</v>
      </c>
      <c r="I156" s="711">
        <v>8</v>
      </c>
      <c r="J156" s="711">
        <v>3092.08</v>
      </c>
      <c r="K156" s="701">
        <v>1</v>
      </c>
      <c r="L156" s="711">
        <v>8</v>
      </c>
      <c r="M156" s="712">
        <v>3092.08</v>
      </c>
    </row>
    <row r="157" spans="1:13" ht="14.4" customHeight="1" x14ac:dyDescent="0.3">
      <c r="A157" s="695" t="s">
        <v>1899</v>
      </c>
      <c r="B157" s="696" t="s">
        <v>1799</v>
      </c>
      <c r="C157" s="696" t="s">
        <v>909</v>
      </c>
      <c r="D157" s="696" t="s">
        <v>586</v>
      </c>
      <c r="E157" s="696" t="s">
        <v>1800</v>
      </c>
      <c r="F157" s="711"/>
      <c r="G157" s="711"/>
      <c r="H157" s="701">
        <v>0</v>
      </c>
      <c r="I157" s="711">
        <v>1</v>
      </c>
      <c r="J157" s="711">
        <v>48.31</v>
      </c>
      <c r="K157" s="701">
        <v>1</v>
      </c>
      <c r="L157" s="711">
        <v>1</v>
      </c>
      <c r="M157" s="712">
        <v>48.31</v>
      </c>
    </row>
    <row r="158" spans="1:13" ht="14.4" customHeight="1" x14ac:dyDescent="0.3">
      <c r="A158" s="695" t="s">
        <v>1899</v>
      </c>
      <c r="B158" s="696" t="s">
        <v>1799</v>
      </c>
      <c r="C158" s="696" t="s">
        <v>845</v>
      </c>
      <c r="D158" s="696" t="s">
        <v>586</v>
      </c>
      <c r="E158" s="696" t="s">
        <v>587</v>
      </c>
      <c r="F158" s="711"/>
      <c r="G158" s="711"/>
      <c r="H158" s="701">
        <v>0</v>
      </c>
      <c r="I158" s="711">
        <v>25</v>
      </c>
      <c r="J158" s="711">
        <v>2415.7499999999995</v>
      </c>
      <c r="K158" s="701">
        <v>1</v>
      </c>
      <c r="L158" s="711">
        <v>25</v>
      </c>
      <c r="M158" s="712">
        <v>2415.7499999999995</v>
      </c>
    </row>
    <row r="159" spans="1:13" ht="14.4" customHeight="1" x14ac:dyDescent="0.3">
      <c r="A159" s="695" t="s">
        <v>1899</v>
      </c>
      <c r="B159" s="696" t="s">
        <v>1799</v>
      </c>
      <c r="C159" s="696" t="s">
        <v>2179</v>
      </c>
      <c r="D159" s="696" t="s">
        <v>586</v>
      </c>
      <c r="E159" s="696" t="s">
        <v>2180</v>
      </c>
      <c r="F159" s="711"/>
      <c r="G159" s="711"/>
      <c r="H159" s="701">
        <v>0</v>
      </c>
      <c r="I159" s="711">
        <v>15</v>
      </c>
      <c r="J159" s="711">
        <v>2898.8999999999996</v>
      </c>
      <c r="K159" s="701">
        <v>1</v>
      </c>
      <c r="L159" s="711">
        <v>15</v>
      </c>
      <c r="M159" s="712">
        <v>2898.8999999999996</v>
      </c>
    </row>
    <row r="160" spans="1:13" ht="14.4" customHeight="1" x14ac:dyDescent="0.3">
      <c r="A160" s="695" t="s">
        <v>1899</v>
      </c>
      <c r="B160" s="696" t="s">
        <v>1801</v>
      </c>
      <c r="C160" s="696" t="s">
        <v>2901</v>
      </c>
      <c r="D160" s="696" t="s">
        <v>2902</v>
      </c>
      <c r="E160" s="696" t="s">
        <v>1836</v>
      </c>
      <c r="F160" s="711"/>
      <c r="G160" s="711"/>
      <c r="H160" s="701">
        <v>0</v>
      </c>
      <c r="I160" s="711">
        <v>1</v>
      </c>
      <c r="J160" s="711">
        <v>196.46</v>
      </c>
      <c r="K160" s="701">
        <v>1</v>
      </c>
      <c r="L160" s="711">
        <v>1</v>
      </c>
      <c r="M160" s="712">
        <v>196.46</v>
      </c>
    </row>
    <row r="161" spans="1:13" ht="14.4" customHeight="1" x14ac:dyDescent="0.3">
      <c r="A161" s="695" t="s">
        <v>1899</v>
      </c>
      <c r="B161" s="696" t="s">
        <v>1801</v>
      </c>
      <c r="C161" s="696" t="s">
        <v>1147</v>
      </c>
      <c r="D161" s="696" t="s">
        <v>871</v>
      </c>
      <c r="E161" s="696" t="s">
        <v>1830</v>
      </c>
      <c r="F161" s="711"/>
      <c r="G161" s="711"/>
      <c r="H161" s="701">
        <v>0</v>
      </c>
      <c r="I161" s="711">
        <v>1</v>
      </c>
      <c r="J161" s="711">
        <v>32.74</v>
      </c>
      <c r="K161" s="701">
        <v>1</v>
      </c>
      <c r="L161" s="711">
        <v>1</v>
      </c>
      <c r="M161" s="712">
        <v>32.74</v>
      </c>
    </row>
    <row r="162" spans="1:13" ht="14.4" customHeight="1" x14ac:dyDescent="0.3">
      <c r="A162" s="695" t="s">
        <v>1899</v>
      </c>
      <c r="B162" s="696" t="s">
        <v>1801</v>
      </c>
      <c r="C162" s="696" t="s">
        <v>2090</v>
      </c>
      <c r="D162" s="696" t="s">
        <v>1983</v>
      </c>
      <c r="E162" s="696" t="s">
        <v>2091</v>
      </c>
      <c r="F162" s="711"/>
      <c r="G162" s="711"/>
      <c r="H162" s="701">
        <v>0</v>
      </c>
      <c r="I162" s="711">
        <v>3</v>
      </c>
      <c r="J162" s="711">
        <v>943.02</v>
      </c>
      <c r="K162" s="701">
        <v>1</v>
      </c>
      <c r="L162" s="711">
        <v>3</v>
      </c>
      <c r="M162" s="712">
        <v>943.02</v>
      </c>
    </row>
    <row r="163" spans="1:13" ht="14.4" customHeight="1" x14ac:dyDescent="0.3">
      <c r="A163" s="695" t="s">
        <v>1899</v>
      </c>
      <c r="B163" s="696" t="s">
        <v>1862</v>
      </c>
      <c r="C163" s="696" t="s">
        <v>2895</v>
      </c>
      <c r="D163" s="696" t="s">
        <v>1594</v>
      </c>
      <c r="E163" s="696" t="s">
        <v>2896</v>
      </c>
      <c r="F163" s="711"/>
      <c r="G163" s="711"/>
      <c r="H163" s="701">
        <v>0</v>
      </c>
      <c r="I163" s="711">
        <v>1</v>
      </c>
      <c r="J163" s="711">
        <v>1793.46</v>
      </c>
      <c r="K163" s="701">
        <v>1</v>
      </c>
      <c r="L163" s="711">
        <v>1</v>
      </c>
      <c r="M163" s="712">
        <v>1793.46</v>
      </c>
    </row>
    <row r="164" spans="1:13" ht="14.4" customHeight="1" x14ac:dyDescent="0.3">
      <c r="A164" s="695" t="s">
        <v>1900</v>
      </c>
      <c r="B164" s="696" t="s">
        <v>1769</v>
      </c>
      <c r="C164" s="696" t="s">
        <v>916</v>
      </c>
      <c r="D164" s="696" t="s">
        <v>852</v>
      </c>
      <c r="E164" s="696" t="s">
        <v>917</v>
      </c>
      <c r="F164" s="711"/>
      <c r="G164" s="711"/>
      <c r="H164" s="701">
        <v>0</v>
      </c>
      <c r="I164" s="711">
        <v>1</v>
      </c>
      <c r="J164" s="711">
        <v>468.96</v>
      </c>
      <c r="K164" s="701">
        <v>1</v>
      </c>
      <c r="L164" s="711">
        <v>1</v>
      </c>
      <c r="M164" s="712">
        <v>468.96</v>
      </c>
    </row>
    <row r="165" spans="1:13" ht="14.4" customHeight="1" x14ac:dyDescent="0.3">
      <c r="A165" s="695" t="s">
        <v>1900</v>
      </c>
      <c r="B165" s="696" t="s">
        <v>1769</v>
      </c>
      <c r="C165" s="696" t="s">
        <v>919</v>
      </c>
      <c r="D165" s="696" t="s">
        <v>852</v>
      </c>
      <c r="E165" s="696" t="s">
        <v>920</v>
      </c>
      <c r="F165" s="711"/>
      <c r="G165" s="711"/>
      <c r="H165" s="701">
        <v>0</v>
      </c>
      <c r="I165" s="711">
        <v>5</v>
      </c>
      <c r="J165" s="711">
        <v>3126.45</v>
      </c>
      <c r="K165" s="701">
        <v>1</v>
      </c>
      <c r="L165" s="711">
        <v>5</v>
      </c>
      <c r="M165" s="712">
        <v>3126.45</v>
      </c>
    </row>
    <row r="166" spans="1:13" ht="14.4" customHeight="1" x14ac:dyDescent="0.3">
      <c r="A166" s="695" t="s">
        <v>1900</v>
      </c>
      <c r="B166" s="696" t="s">
        <v>1769</v>
      </c>
      <c r="C166" s="696" t="s">
        <v>851</v>
      </c>
      <c r="D166" s="696" t="s">
        <v>852</v>
      </c>
      <c r="E166" s="696" t="s">
        <v>853</v>
      </c>
      <c r="F166" s="711"/>
      <c r="G166" s="711"/>
      <c r="H166" s="701">
        <v>0</v>
      </c>
      <c r="I166" s="711">
        <v>18</v>
      </c>
      <c r="J166" s="711">
        <v>16882.740000000002</v>
      </c>
      <c r="K166" s="701">
        <v>1</v>
      </c>
      <c r="L166" s="711">
        <v>18</v>
      </c>
      <c r="M166" s="712">
        <v>16882.740000000002</v>
      </c>
    </row>
    <row r="167" spans="1:13" ht="14.4" customHeight="1" x14ac:dyDescent="0.3">
      <c r="A167" s="695" t="s">
        <v>1900</v>
      </c>
      <c r="B167" s="696" t="s">
        <v>1769</v>
      </c>
      <c r="C167" s="696" t="s">
        <v>855</v>
      </c>
      <c r="D167" s="696" t="s">
        <v>852</v>
      </c>
      <c r="E167" s="696" t="s">
        <v>856</v>
      </c>
      <c r="F167" s="711"/>
      <c r="G167" s="711"/>
      <c r="H167" s="701">
        <v>0</v>
      </c>
      <c r="I167" s="711">
        <v>2</v>
      </c>
      <c r="J167" s="711">
        <v>2332.94</v>
      </c>
      <c r="K167" s="701">
        <v>1</v>
      </c>
      <c r="L167" s="711">
        <v>2</v>
      </c>
      <c r="M167" s="712">
        <v>2332.94</v>
      </c>
    </row>
    <row r="168" spans="1:13" ht="14.4" customHeight="1" x14ac:dyDescent="0.3">
      <c r="A168" s="695" t="s">
        <v>1900</v>
      </c>
      <c r="B168" s="696" t="s">
        <v>1820</v>
      </c>
      <c r="C168" s="696" t="s">
        <v>2948</v>
      </c>
      <c r="D168" s="696" t="s">
        <v>2949</v>
      </c>
      <c r="E168" s="696" t="s">
        <v>2456</v>
      </c>
      <c r="F168" s="711"/>
      <c r="G168" s="711"/>
      <c r="H168" s="701">
        <v>0</v>
      </c>
      <c r="I168" s="711">
        <v>1</v>
      </c>
      <c r="J168" s="711">
        <v>38.130000000000003</v>
      </c>
      <c r="K168" s="701">
        <v>1</v>
      </c>
      <c r="L168" s="711">
        <v>1</v>
      </c>
      <c r="M168" s="712">
        <v>38.130000000000003</v>
      </c>
    </row>
    <row r="169" spans="1:13" ht="14.4" customHeight="1" x14ac:dyDescent="0.3">
      <c r="A169" s="695" t="s">
        <v>1900</v>
      </c>
      <c r="B169" s="696" t="s">
        <v>1784</v>
      </c>
      <c r="C169" s="696" t="s">
        <v>951</v>
      </c>
      <c r="D169" s="696" t="s">
        <v>1785</v>
      </c>
      <c r="E169" s="696" t="s">
        <v>1786</v>
      </c>
      <c r="F169" s="711"/>
      <c r="G169" s="711"/>
      <c r="H169" s="701">
        <v>0</v>
      </c>
      <c r="I169" s="711">
        <v>20</v>
      </c>
      <c r="J169" s="711">
        <v>4725.25</v>
      </c>
      <c r="K169" s="701">
        <v>1</v>
      </c>
      <c r="L169" s="711">
        <v>20</v>
      </c>
      <c r="M169" s="712">
        <v>4725.25</v>
      </c>
    </row>
    <row r="170" spans="1:13" ht="14.4" customHeight="1" x14ac:dyDescent="0.3">
      <c r="A170" s="695" t="s">
        <v>1900</v>
      </c>
      <c r="B170" s="696" t="s">
        <v>1791</v>
      </c>
      <c r="C170" s="696" t="s">
        <v>959</v>
      </c>
      <c r="D170" s="696" t="s">
        <v>960</v>
      </c>
      <c r="E170" s="696" t="s">
        <v>1792</v>
      </c>
      <c r="F170" s="711"/>
      <c r="G170" s="711"/>
      <c r="H170" s="701">
        <v>0</v>
      </c>
      <c r="I170" s="711">
        <v>21</v>
      </c>
      <c r="J170" s="711">
        <v>3868.62</v>
      </c>
      <c r="K170" s="701">
        <v>1</v>
      </c>
      <c r="L170" s="711">
        <v>21</v>
      </c>
      <c r="M170" s="712">
        <v>3868.62</v>
      </c>
    </row>
    <row r="171" spans="1:13" ht="14.4" customHeight="1" x14ac:dyDescent="0.3">
      <c r="A171" s="695" t="s">
        <v>1900</v>
      </c>
      <c r="B171" s="696" t="s">
        <v>3051</v>
      </c>
      <c r="C171" s="696" t="s">
        <v>2927</v>
      </c>
      <c r="D171" s="696" t="s">
        <v>2928</v>
      </c>
      <c r="E171" s="696" t="s">
        <v>2929</v>
      </c>
      <c r="F171" s="711"/>
      <c r="G171" s="711"/>
      <c r="H171" s="701"/>
      <c r="I171" s="711">
        <v>2</v>
      </c>
      <c r="J171" s="711">
        <v>0</v>
      </c>
      <c r="K171" s="701"/>
      <c r="L171" s="711">
        <v>2</v>
      </c>
      <c r="M171" s="712">
        <v>0</v>
      </c>
    </row>
    <row r="172" spans="1:13" ht="14.4" customHeight="1" x14ac:dyDescent="0.3">
      <c r="A172" s="695" t="s">
        <v>1900</v>
      </c>
      <c r="B172" s="696" t="s">
        <v>1795</v>
      </c>
      <c r="C172" s="696" t="s">
        <v>978</v>
      </c>
      <c r="D172" s="696" t="s">
        <v>979</v>
      </c>
      <c r="E172" s="696" t="s">
        <v>980</v>
      </c>
      <c r="F172" s="711"/>
      <c r="G172" s="711"/>
      <c r="H172" s="701">
        <v>0</v>
      </c>
      <c r="I172" s="711">
        <v>7</v>
      </c>
      <c r="J172" s="711">
        <v>1078.07</v>
      </c>
      <c r="K172" s="701">
        <v>1</v>
      </c>
      <c r="L172" s="711">
        <v>7</v>
      </c>
      <c r="M172" s="712">
        <v>1078.07</v>
      </c>
    </row>
    <row r="173" spans="1:13" ht="14.4" customHeight="1" x14ac:dyDescent="0.3">
      <c r="A173" s="695" t="s">
        <v>1900</v>
      </c>
      <c r="B173" s="696" t="s">
        <v>1828</v>
      </c>
      <c r="C173" s="696" t="s">
        <v>2569</v>
      </c>
      <c r="D173" s="696" t="s">
        <v>1160</v>
      </c>
      <c r="E173" s="696" t="s">
        <v>2570</v>
      </c>
      <c r="F173" s="711"/>
      <c r="G173" s="711"/>
      <c r="H173" s="701">
        <v>0</v>
      </c>
      <c r="I173" s="711">
        <v>1</v>
      </c>
      <c r="J173" s="711">
        <v>386.51</v>
      </c>
      <c r="K173" s="701">
        <v>1</v>
      </c>
      <c r="L173" s="711">
        <v>1</v>
      </c>
      <c r="M173" s="712">
        <v>386.51</v>
      </c>
    </row>
    <row r="174" spans="1:13" ht="14.4" customHeight="1" x14ac:dyDescent="0.3">
      <c r="A174" s="695" t="s">
        <v>1900</v>
      </c>
      <c r="B174" s="696" t="s">
        <v>1828</v>
      </c>
      <c r="C174" s="696" t="s">
        <v>2946</v>
      </c>
      <c r="D174" s="696" t="s">
        <v>1160</v>
      </c>
      <c r="E174" s="696" t="s">
        <v>2355</v>
      </c>
      <c r="F174" s="711"/>
      <c r="G174" s="711"/>
      <c r="H174" s="701"/>
      <c r="I174" s="711">
        <v>1</v>
      </c>
      <c r="J174" s="711">
        <v>0</v>
      </c>
      <c r="K174" s="701"/>
      <c r="L174" s="711">
        <v>1</v>
      </c>
      <c r="M174" s="712">
        <v>0</v>
      </c>
    </row>
    <row r="175" spans="1:13" ht="14.4" customHeight="1" x14ac:dyDescent="0.3">
      <c r="A175" s="695" t="s">
        <v>1900</v>
      </c>
      <c r="B175" s="696" t="s">
        <v>1828</v>
      </c>
      <c r="C175" s="696" t="s">
        <v>1159</v>
      </c>
      <c r="D175" s="696" t="s">
        <v>1160</v>
      </c>
      <c r="E175" s="696" t="s">
        <v>1829</v>
      </c>
      <c r="F175" s="711"/>
      <c r="G175" s="711"/>
      <c r="H175" s="701">
        <v>0</v>
      </c>
      <c r="I175" s="711">
        <v>6</v>
      </c>
      <c r="J175" s="711">
        <v>773.04</v>
      </c>
      <c r="K175" s="701">
        <v>1</v>
      </c>
      <c r="L175" s="711">
        <v>6</v>
      </c>
      <c r="M175" s="712">
        <v>773.04</v>
      </c>
    </row>
    <row r="176" spans="1:13" ht="14.4" customHeight="1" x14ac:dyDescent="0.3">
      <c r="A176" s="695" t="s">
        <v>1900</v>
      </c>
      <c r="B176" s="696" t="s">
        <v>1799</v>
      </c>
      <c r="C176" s="696" t="s">
        <v>845</v>
      </c>
      <c r="D176" s="696" t="s">
        <v>586</v>
      </c>
      <c r="E176" s="696" t="s">
        <v>587</v>
      </c>
      <c r="F176" s="711"/>
      <c r="G176" s="711"/>
      <c r="H176" s="701">
        <v>0</v>
      </c>
      <c r="I176" s="711">
        <v>8</v>
      </c>
      <c r="J176" s="711">
        <v>773.04</v>
      </c>
      <c r="K176" s="701">
        <v>1</v>
      </c>
      <c r="L176" s="711">
        <v>8</v>
      </c>
      <c r="M176" s="712">
        <v>773.04</v>
      </c>
    </row>
    <row r="177" spans="1:13" ht="14.4" customHeight="1" x14ac:dyDescent="0.3">
      <c r="A177" s="695" t="s">
        <v>1900</v>
      </c>
      <c r="B177" s="696" t="s">
        <v>1799</v>
      </c>
      <c r="C177" s="696" t="s">
        <v>2179</v>
      </c>
      <c r="D177" s="696" t="s">
        <v>586</v>
      </c>
      <c r="E177" s="696" t="s">
        <v>2180</v>
      </c>
      <c r="F177" s="711"/>
      <c r="G177" s="711"/>
      <c r="H177" s="701">
        <v>0</v>
      </c>
      <c r="I177" s="711">
        <v>2</v>
      </c>
      <c r="J177" s="711">
        <v>386.52</v>
      </c>
      <c r="K177" s="701">
        <v>1</v>
      </c>
      <c r="L177" s="711">
        <v>2</v>
      </c>
      <c r="M177" s="712">
        <v>386.52</v>
      </c>
    </row>
    <row r="178" spans="1:13" ht="14.4" customHeight="1" x14ac:dyDescent="0.3">
      <c r="A178" s="695" t="s">
        <v>1900</v>
      </c>
      <c r="B178" s="696" t="s">
        <v>1801</v>
      </c>
      <c r="C178" s="696" t="s">
        <v>1131</v>
      </c>
      <c r="D178" s="696" t="s">
        <v>1132</v>
      </c>
      <c r="E178" s="696" t="s">
        <v>1133</v>
      </c>
      <c r="F178" s="711"/>
      <c r="G178" s="711"/>
      <c r="H178" s="701">
        <v>0</v>
      </c>
      <c r="I178" s="711">
        <v>5</v>
      </c>
      <c r="J178" s="711">
        <v>163.70000000000002</v>
      </c>
      <c r="K178" s="701">
        <v>1</v>
      </c>
      <c r="L178" s="711">
        <v>5</v>
      </c>
      <c r="M178" s="712">
        <v>163.70000000000002</v>
      </c>
    </row>
    <row r="179" spans="1:13" ht="14.4" customHeight="1" x14ac:dyDescent="0.3">
      <c r="A179" s="695" t="s">
        <v>1900</v>
      </c>
      <c r="B179" s="696" t="s">
        <v>1801</v>
      </c>
      <c r="C179" s="696" t="s">
        <v>1147</v>
      </c>
      <c r="D179" s="696" t="s">
        <v>871</v>
      </c>
      <c r="E179" s="696" t="s">
        <v>1830</v>
      </c>
      <c r="F179" s="711"/>
      <c r="G179" s="711"/>
      <c r="H179" s="701">
        <v>0</v>
      </c>
      <c r="I179" s="711">
        <v>1</v>
      </c>
      <c r="J179" s="711">
        <v>32.74</v>
      </c>
      <c r="K179" s="701">
        <v>1</v>
      </c>
      <c r="L179" s="711">
        <v>1</v>
      </c>
      <c r="M179" s="712">
        <v>32.74</v>
      </c>
    </row>
    <row r="180" spans="1:13" ht="14.4" customHeight="1" x14ac:dyDescent="0.3">
      <c r="A180" s="695" t="s">
        <v>1900</v>
      </c>
      <c r="B180" s="696" t="s">
        <v>1801</v>
      </c>
      <c r="C180" s="696" t="s">
        <v>870</v>
      </c>
      <c r="D180" s="696" t="s">
        <v>871</v>
      </c>
      <c r="E180" s="696" t="s">
        <v>1802</v>
      </c>
      <c r="F180" s="711"/>
      <c r="G180" s="711"/>
      <c r="H180" s="701">
        <v>0</v>
      </c>
      <c r="I180" s="711">
        <v>2</v>
      </c>
      <c r="J180" s="711">
        <v>196.46</v>
      </c>
      <c r="K180" s="701">
        <v>1</v>
      </c>
      <c r="L180" s="711">
        <v>2</v>
      </c>
      <c r="M180" s="712">
        <v>196.46</v>
      </c>
    </row>
    <row r="181" spans="1:13" ht="14.4" customHeight="1" x14ac:dyDescent="0.3">
      <c r="A181" s="695" t="s">
        <v>1900</v>
      </c>
      <c r="B181" s="696" t="s">
        <v>1801</v>
      </c>
      <c r="C181" s="696" t="s">
        <v>1305</v>
      </c>
      <c r="D181" s="696" t="s">
        <v>871</v>
      </c>
      <c r="E181" s="696" t="s">
        <v>1846</v>
      </c>
      <c r="F181" s="711"/>
      <c r="G181" s="711"/>
      <c r="H181" s="701">
        <v>0</v>
      </c>
      <c r="I181" s="711">
        <v>1</v>
      </c>
      <c r="J181" s="711">
        <v>163.72999999999999</v>
      </c>
      <c r="K181" s="701">
        <v>1</v>
      </c>
      <c r="L181" s="711">
        <v>1</v>
      </c>
      <c r="M181" s="712">
        <v>163.72999999999999</v>
      </c>
    </row>
    <row r="182" spans="1:13" ht="14.4" customHeight="1" x14ac:dyDescent="0.3">
      <c r="A182" s="695" t="s">
        <v>1900</v>
      </c>
      <c r="B182" s="696" t="s">
        <v>1864</v>
      </c>
      <c r="C182" s="696" t="s">
        <v>2930</v>
      </c>
      <c r="D182" s="696" t="s">
        <v>2931</v>
      </c>
      <c r="E182" s="696" t="s">
        <v>2932</v>
      </c>
      <c r="F182" s="711"/>
      <c r="G182" s="711"/>
      <c r="H182" s="701">
        <v>0</v>
      </c>
      <c r="I182" s="711">
        <v>1</v>
      </c>
      <c r="J182" s="711">
        <v>162.13</v>
      </c>
      <c r="K182" s="701">
        <v>1</v>
      </c>
      <c r="L182" s="711">
        <v>1</v>
      </c>
      <c r="M182" s="712">
        <v>162.13</v>
      </c>
    </row>
    <row r="183" spans="1:13" ht="14.4" customHeight="1" x14ac:dyDescent="0.3">
      <c r="A183" s="695" t="s">
        <v>1901</v>
      </c>
      <c r="B183" s="696" t="s">
        <v>1769</v>
      </c>
      <c r="C183" s="696" t="s">
        <v>919</v>
      </c>
      <c r="D183" s="696" t="s">
        <v>852</v>
      </c>
      <c r="E183" s="696" t="s">
        <v>920</v>
      </c>
      <c r="F183" s="711"/>
      <c r="G183" s="711"/>
      <c r="H183" s="701">
        <v>0</v>
      </c>
      <c r="I183" s="711">
        <v>22</v>
      </c>
      <c r="J183" s="711">
        <v>13756.38</v>
      </c>
      <c r="K183" s="701">
        <v>1</v>
      </c>
      <c r="L183" s="711">
        <v>22</v>
      </c>
      <c r="M183" s="712">
        <v>13756.38</v>
      </c>
    </row>
    <row r="184" spans="1:13" ht="14.4" customHeight="1" x14ac:dyDescent="0.3">
      <c r="A184" s="695" t="s">
        <v>1901</v>
      </c>
      <c r="B184" s="696" t="s">
        <v>1769</v>
      </c>
      <c r="C184" s="696" t="s">
        <v>851</v>
      </c>
      <c r="D184" s="696" t="s">
        <v>852</v>
      </c>
      <c r="E184" s="696" t="s">
        <v>853</v>
      </c>
      <c r="F184" s="711"/>
      <c r="G184" s="711"/>
      <c r="H184" s="701">
        <v>0</v>
      </c>
      <c r="I184" s="711">
        <v>25</v>
      </c>
      <c r="J184" s="711">
        <v>23448.25</v>
      </c>
      <c r="K184" s="701">
        <v>1</v>
      </c>
      <c r="L184" s="711">
        <v>25</v>
      </c>
      <c r="M184" s="712">
        <v>23448.25</v>
      </c>
    </row>
    <row r="185" spans="1:13" ht="14.4" customHeight="1" x14ac:dyDescent="0.3">
      <c r="A185" s="695" t="s">
        <v>1901</v>
      </c>
      <c r="B185" s="696" t="s">
        <v>1784</v>
      </c>
      <c r="C185" s="696" t="s">
        <v>951</v>
      </c>
      <c r="D185" s="696" t="s">
        <v>1785</v>
      </c>
      <c r="E185" s="696" t="s">
        <v>1786</v>
      </c>
      <c r="F185" s="711"/>
      <c r="G185" s="711"/>
      <c r="H185" s="701">
        <v>0</v>
      </c>
      <c r="I185" s="711">
        <v>1</v>
      </c>
      <c r="J185" s="711">
        <v>333.31</v>
      </c>
      <c r="K185" s="701">
        <v>1</v>
      </c>
      <c r="L185" s="711">
        <v>1</v>
      </c>
      <c r="M185" s="712">
        <v>333.31</v>
      </c>
    </row>
    <row r="186" spans="1:13" ht="14.4" customHeight="1" x14ac:dyDescent="0.3">
      <c r="A186" s="695" t="s">
        <v>1901</v>
      </c>
      <c r="B186" s="696" t="s">
        <v>1791</v>
      </c>
      <c r="C186" s="696" t="s">
        <v>959</v>
      </c>
      <c r="D186" s="696" t="s">
        <v>960</v>
      </c>
      <c r="E186" s="696" t="s">
        <v>1792</v>
      </c>
      <c r="F186" s="711"/>
      <c r="G186" s="711"/>
      <c r="H186" s="701">
        <v>0</v>
      </c>
      <c r="I186" s="711">
        <v>3</v>
      </c>
      <c r="J186" s="711">
        <v>552.66</v>
      </c>
      <c r="K186" s="701">
        <v>1</v>
      </c>
      <c r="L186" s="711">
        <v>3</v>
      </c>
      <c r="M186" s="712">
        <v>552.66</v>
      </c>
    </row>
    <row r="187" spans="1:13" ht="14.4" customHeight="1" x14ac:dyDescent="0.3">
      <c r="A187" s="695" t="s">
        <v>1901</v>
      </c>
      <c r="B187" s="696" t="s">
        <v>1828</v>
      </c>
      <c r="C187" s="696" t="s">
        <v>2993</v>
      </c>
      <c r="D187" s="696" t="s">
        <v>2994</v>
      </c>
      <c r="E187" s="696" t="s">
        <v>1829</v>
      </c>
      <c r="F187" s="711">
        <v>2</v>
      </c>
      <c r="G187" s="711">
        <v>257.68</v>
      </c>
      <c r="H187" s="701">
        <v>1</v>
      </c>
      <c r="I187" s="711"/>
      <c r="J187" s="711"/>
      <c r="K187" s="701">
        <v>0</v>
      </c>
      <c r="L187" s="711">
        <v>2</v>
      </c>
      <c r="M187" s="712">
        <v>257.68</v>
      </c>
    </row>
    <row r="188" spans="1:13" ht="14.4" customHeight="1" x14ac:dyDescent="0.3">
      <c r="A188" s="695" t="s">
        <v>1901</v>
      </c>
      <c r="B188" s="696" t="s">
        <v>1799</v>
      </c>
      <c r="C188" s="696" t="s">
        <v>909</v>
      </c>
      <c r="D188" s="696" t="s">
        <v>586</v>
      </c>
      <c r="E188" s="696" t="s">
        <v>1800</v>
      </c>
      <c r="F188" s="711"/>
      <c r="G188" s="711"/>
      <c r="H188" s="701">
        <v>0</v>
      </c>
      <c r="I188" s="711">
        <v>1</v>
      </c>
      <c r="J188" s="711">
        <v>48.31</v>
      </c>
      <c r="K188" s="701">
        <v>1</v>
      </c>
      <c r="L188" s="711">
        <v>1</v>
      </c>
      <c r="M188" s="712">
        <v>48.31</v>
      </c>
    </row>
    <row r="189" spans="1:13" ht="14.4" customHeight="1" x14ac:dyDescent="0.3">
      <c r="A189" s="695" t="s">
        <v>1901</v>
      </c>
      <c r="B189" s="696" t="s">
        <v>1799</v>
      </c>
      <c r="C189" s="696" t="s">
        <v>845</v>
      </c>
      <c r="D189" s="696" t="s">
        <v>586</v>
      </c>
      <c r="E189" s="696" t="s">
        <v>587</v>
      </c>
      <c r="F189" s="711"/>
      <c r="G189" s="711"/>
      <c r="H189" s="701">
        <v>0</v>
      </c>
      <c r="I189" s="711">
        <v>5</v>
      </c>
      <c r="J189" s="711">
        <v>483.15</v>
      </c>
      <c r="K189" s="701">
        <v>1</v>
      </c>
      <c r="L189" s="711">
        <v>5</v>
      </c>
      <c r="M189" s="712">
        <v>483.15</v>
      </c>
    </row>
    <row r="190" spans="1:13" ht="14.4" customHeight="1" x14ac:dyDescent="0.3">
      <c r="A190" s="695" t="s">
        <v>1901</v>
      </c>
      <c r="B190" s="696" t="s">
        <v>1801</v>
      </c>
      <c r="C190" s="696" t="s">
        <v>2090</v>
      </c>
      <c r="D190" s="696" t="s">
        <v>1983</v>
      </c>
      <c r="E190" s="696" t="s">
        <v>2091</v>
      </c>
      <c r="F190" s="711"/>
      <c r="G190" s="711"/>
      <c r="H190" s="701">
        <v>0</v>
      </c>
      <c r="I190" s="711">
        <v>1</v>
      </c>
      <c r="J190" s="711">
        <v>314.33999999999997</v>
      </c>
      <c r="K190" s="701">
        <v>1</v>
      </c>
      <c r="L190" s="711">
        <v>1</v>
      </c>
      <c r="M190" s="712">
        <v>314.33999999999997</v>
      </c>
    </row>
    <row r="191" spans="1:13" ht="14.4" customHeight="1" x14ac:dyDescent="0.3">
      <c r="A191" s="695" t="s">
        <v>1902</v>
      </c>
      <c r="B191" s="696" t="s">
        <v>1769</v>
      </c>
      <c r="C191" s="696" t="s">
        <v>916</v>
      </c>
      <c r="D191" s="696" t="s">
        <v>852</v>
      </c>
      <c r="E191" s="696" t="s">
        <v>917</v>
      </c>
      <c r="F191" s="711"/>
      <c r="G191" s="711"/>
      <c r="H191" s="701">
        <v>0</v>
      </c>
      <c r="I191" s="711">
        <v>1</v>
      </c>
      <c r="J191" s="711">
        <v>468.96</v>
      </c>
      <c r="K191" s="701">
        <v>1</v>
      </c>
      <c r="L191" s="711">
        <v>1</v>
      </c>
      <c r="M191" s="712">
        <v>468.96</v>
      </c>
    </row>
    <row r="192" spans="1:13" ht="14.4" customHeight="1" x14ac:dyDescent="0.3">
      <c r="A192" s="695" t="s">
        <v>1902</v>
      </c>
      <c r="B192" s="696" t="s">
        <v>1769</v>
      </c>
      <c r="C192" s="696" t="s">
        <v>919</v>
      </c>
      <c r="D192" s="696" t="s">
        <v>852</v>
      </c>
      <c r="E192" s="696" t="s">
        <v>920</v>
      </c>
      <c r="F192" s="711"/>
      <c r="G192" s="711"/>
      <c r="H192" s="701">
        <v>0</v>
      </c>
      <c r="I192" s="711">
        <v>4</v>
      </c>
      <c r="J192" s="711">
        <v>2501.16</v>
      </c>
      <c r="K192" s="701">
        <v>1</v>
      </c>
      <c r="L192" s="711">
        <v>4</v>
      </c>
      <c r="M192" s="712">
        <v>2501.16</v>
      </c>
    </row>
    <row r="193" spans="1:13" ht="14.4" customHeight="1" x14ac:dyDescent="0.3">
      <c r="A193" s="695" t="s">
        <v>1902</v>
      </c>
      <c r="B193" s="696" t="s">
        <v>1769</v>
      </c>
      <c r="C193" s="696" t="s">
        <v>851</v>
      </c>
      <c r="D193" s="696" t="s">
        <v>852</v>
      </c>
      <c r="E193" s="696" t="s">
        <v>853</v>
      </c>
      <c r="F193" s="711"/>
      <c r="G193" s="711"/>
      <c r="H193" s="701">
        <v>0</v>
      </c>
      <c r="I193" s="711">
        <v>39</v>
      </c>
      <c r="J193" s="711">
        <v>36579.269999999997</v>
      </c>
      <c r="K193" s="701">
        <v>1</v>
      </c>
      <c r="L193" s="711">
        <v>39</v>
      </c>
      <c r="M193" s="712">
        <v>36579.269999999997</v>
      </c>
    </row>
    <row r="194" spans="1:13" ht="14.4" customHeight="1" x14ac:dyDescent="0.3">
      <c r="A194" s="695" t="s">
        <v>1902</v>
      </c>
      <c r="B194" s="696" t="s">
        <v>1784</v>
      </c>
      <c r="C194" s="696" t="s">
        <v>951</v>
      </c>
      <c r="D194" s="696" t="s">
        <v>1785</v>
      </c>
      <c r="E194" s="696" t="s">
        <v>1786</v>
      </c>
      <c r="F194" s="711"/>
      <c r="G194" s="711"/>
      <c r="H194" s="701">
        <v>0</v>
      </c>
      <c r="I194" s="711">
        <v>4</v>
      </c>
      <c r="J194" s="711">
        <v>1156.79</v>
      </c>
      <c r="K194" s="701">
        <v>1</v>
      </c>
      <c r="L194" s="711">
        <v>4</v>
      </c>
      <c r="M194" s="712">
        <v>1156.79</v>
      </c>
    </row>
    <row r="195" spans="1:13" ht="14.4" customHeight="1" x14ac:dyDescent="0.3">
      <c r="A195" s="695" t="s">
        <v>1902</v>
      </c>
      <c r="B195" s="696" t="s">
        <v>1791</v>
      </c>
      <c r="C195" s="696" t="s">
        <v>959</v>
      </c>
      <c r="D195" s="696" t="s">
        <v>960</v>
      </c>
      <c r="E195" s="696" t="s">
        <v>1792</v>
      </c>
      <c r="F195" s="711"/>
      <c r="G195" s="711"/>
      <c r="H195" s="701">
        <v>0</v>
      </c>
      <c r="I195" s="711">
        <v>3</v>
      </c>
      <c r="J195" s="711">
        <v>552.66</v>
      </c>
      <c r="K195" s="701">
        <v>1</v>
      </c>
      <c r="L195" s="711">
        <v>3</v>
      </c>
      <c r="M195" s="712">
        <v>552.66</v>
      </c>
    </row>
    <row r="196" spans="1:13" ht="14.4" customHeight="1" x14ac:dyDescent="0.3">
      <c r="A196" s="695" t="s">
        <v>1902</v>
      </c>
      <c r="B196" s="696" t="s">
        <v>1798</v>
      </c>
      <c r="C196" s="696" t="s">
        <v>963</v>
      </c>
      <c r="D196" s="696" t="s">
        <v>964</v>
      </c>
      <c r="E196" s="696" t="s">
        <v>1792</v>
      </c>
      <c r="F196" s="711"/>
      <c r="G196" s="711"/>
      <c r="H196" s="701">
        <v>0</v>
      </c>
      <c r="I196" s="711">
        <v>1</v>
      </c>
      <c r="J196" s="711">
        <v>69.86</v>
      </c>
      <c r="K196" s="701">
        <v>1</v>
      </c>
      <c r="L196" s="711">
        <v>1</v>
      </c>
      <c r="M196" s="712">
        <v>69.86</v>
      </c>
    </row>
    <row r="197" spans="1:13" ht="14.4" customHeight="1" x14ac:dyDescent="0.3">
      <c r="A197" s="695" t="s">
        <v>1902</v>
      </c>
      <c r="B197" s="696" t="s">
        <v>1799</v>
      </c>
      <c r="C197" s="696" t="s">
        <v>909</v>
      </c>
      <c r="D197" s="696" t="s">
        <v>586</v>
      </c>
      <c r="E197" s="696" t="s">
        <v>1800</v>
      </c>
      <c r="F197" s="711"/>
      <c r="G197" s="711"/>
      <c r="H197" s="701">
        <v>0</v>
      </c>
      <c r="I197" s="711">
        <v>3</v>
      </c>
      <c r="J197" s="711">
        <v>144.93</v>
      </c>
      <c r="K197" s="701">
        <v>1</v>
      </c>
      <c r="L197" s="711">
        <v>3</v>
      </c>
      <c r="M197" s="712">
        <v>144.93</v>
      </c>
    </row>
    <row r="198" spans="1:13" ht="14.4" customHeight="1" x14ac:dyDescent="0.3">
      <c r="A198" s="695" t="s">
        <v>1902</v>
      </c>
      <c r="B198" s="696" t="s">
        <v>1799</v>
      </c>
      <c r="C198" s="696" t="s">
        <v>845</v>
      </c>
      <c r="D198" s="696" t="s">
        <v>586</v>
      </c>
      <c r="E198" s="696" t="s">
        <v>587</v>
      </c>
      <c r="F198" s="711"/>
      <c r="G198" s="711"/>
      <c r="H198" s="701">
        <v>0</v>
      </c>
      <c r="I198" s="711">
        <v>13</v>
      </c>
      <c r="J198" s="711">
        <v>1256.19</v>
      </c>
      <c r="K198" s="701">
        <v>1</v>
      </c>
      <c r="L198" s="711">
        <v>13</v>
      </c>
      <c r="M198" s="712">
        <v>1256.19</v>
      </c>
    </row>
    <row r="199" spans="1:13" ht="14.4" customHeight="1" x14ac:dyDescent="0.3">
      <c r="A199" s="695" t="s">
        <v>1903</v>
      </c>
      <c r="B199" s="696" t="s">
        <v>1769</v>
      </c>
      <c r="C199" s="696" t="s">
        <v>919</v>
      </c>
      <c r="D199" s="696" t="s">
        <v>852</v>
      </c>
      <c r="E199" s="696" t="s">
        <v>920</v>
      </c>
      <c r="F199" s="711"/>
      <c r="G199" s="711"/>
      <c r="H199" s="701">
        <v>0</v>
      </c>
      <c r="I199" s="711">
        <v>51</v>
      </c>
      <c r="J199" s="711">
        <v>31889.79</v>
      </c>
      <c r="K199" s="701">
        <v>1</v>
      </c>
      <c r="L199" s="711">
        <v>51</v>
      </c>
      <c r="M199" s="712">
        <v>31889.79</v>
      </c>
    </row>
    <row r="200" spans="1:13" ht="14.4" customHeight="1" x14ac:dyDescent="0.3">
      <c r="A200" s="695" t="s">
        <v>1903</v>
      </c>
      <c r="B200" s="696" t="s">
        <v>1769</v>
      </c>
      <c r="C200" s="696" t="s">
        <v>851</v>
      </c>
      <c r="D200" s="696" t="s">
        <v>852</v>
      </c>
      <c r="E200" s="696" t="s">
        <v>853</v>
      </c>
      <c r="F200" s="711"/>
      <c r="G200" s="711"/>
      <c r="H200" s="701">
        <v>0</v>
      </c>
      <c r="I200" s="711">
        <v>59</v>
      </c>
      <c r="J200" s="711">
        <v>55337.87000000001</v>
      </c>
      <c r="K200" s="701">
        <v>1</v>
      </c>
      <c r="L200" s="711">
        <v>59</v>
      </c>
      <c r="M200" s="712">
        <v>55337.87000000001</v>
      </c>
    </row>
    <row r="201" spans="1:13" ht="14.4" customHeight="1" x14ac:dyDescent="0.3">
      <c r="A201" s="695" t="s">
        <v>1903</v>
      </c>
      <c r="B201" s="696" t="s">
        <v>1784</v>
      </c>
      <c r="C201" s="696" t="s">
        <v>951</v>
      </c>
      <c r="D201" s="696" t="s">
        <v>1785</v>
      </c>
      <c r="E201" s="696" t="s">
        <v>1786</v>
      </c>
      <c r="F201" s="711"/>
      <c r="G201" s="711"/>
      <c r="H201" s="701">
        <v>0</v>
      </c>
      <c r="I201" s="711">
        <v>2</v>
      </c>
      <c r="J201" s="711">
        <v>666.62</v>
      </c>
      <c r="K201" s="701">
        <v>1</v>
      </c>
      <c r="L201" s="711">
        <v>2</v>
      </c>
      <c r="M201" s="712">
        <v>666.62</v>
      </c>
    </row>
    <row r="202" spans="1:13" ht="14.4" customHeight="1" x14ac:dyDescent="0.3">
      <c r="A202" s="695" t="s">
        <v>1903</v>
      </c>
      <c r="B202" s="696" t="s">
        <v>1791</v>
      </c>
      <c r="C202" s="696" t="s">
        <v>959</v>
      </c>
      <c r="D202" s="696" t="s">
        <v>960</v>
      </c>
      <c r="E202" s="696" t="s">
        <v>1792</v>
      </c>
      <c r="F202" s="711"/>
      <c r="G202" s="711"/>
      <c r="H202" s="701">
        <v>0</v>
      </c>
      <c r="I202" s="711">
        <v>10</v>
      </c>
      <c r="J202" s="711">
        <v>1842.1999999999998</v>
      </c>
      <c r="K202" s="701">
        <v>1</v>
      </c>
      <c r="L202" s="711">
        <v>10</v>
      </c>
      <c r="M202" s="712">
        <v>1842.1999999999998</v>
      </c>
    </row>
    <row r="203" spans="1:13" ht="14.4" customHeight="1" x14ac:dyDescent="0.3">
      <c r="A203" s="695" t="s">
        <v>1903</v>
      </c>
      <c r="B203" s="696" t="s">
        <v>1799</v>
      </c>
      <c r="C203" s="696" t="s">
        <v>845</v>
      </c>
      <c r="D203" s="696" t="s">
        <v>586</v>
      </c>
      <c r="E203" s="696" t="s">
        <v>587</v>
      </c>
      <c r="F203" s="711"/>
      <c r="G203" s="711"/>
      <c r="H203" s="701">
        <v>0</v>
      </c>
      <c r="I203" s="711">
        <v>5</v>
      </c>
      <c r="J203" s="711">
        <v>483.15</v>
      </c>
      <c r="K203" s="701">
        <v>1</v>
      </c>
      <c r="L203" s="711">
        <v>5</v>
      </c>
      <c r="M203" s="712">
        <v>483.15</v>
      </c>
    </row>
    <row r="204" spans="1:13" ht="14.4" customHeight="1" x14ac:dyDescent="0.3">
      <c r="A204" s="695" t="s">
        <v>1903</v>
      </c>
      <c r="B204" s="696" t="s">
        <v>1799</v>
      </c>
      <c r="C204" s="696" t="s">
        <v>2179</v>
      </c>
      <c r="D204" s="696" t="s">
        <v>586</v>
      </c>
      <c r="E204" s="696" t="s">
        <v>2180</v>
      </c>
      <c r="F204" s="711"/>
      <c r="G204" s="711"/>
      <c r="H204" s="701">
        <v>0</v>
      </c>
      <c r="I204" s="711">
        <v>3</v>
      </c>
      <c r="J204" s="711">
        <v>579.78</v>
      </c>
      <c r="K204" s="701">
        <v>1</v>
      </c>
      <c r="L204" s="711">
        <v>3</v>
      </c>
      <c r="M204" s="712">
        <v>579.78</v>
      </c>
    </row>
    <row r="205" spans="1:13" ht="14.4" customHeight="1" x14ac:dyDescent="0.3">
      <c r="A205" s="695" t="s">
        <v>1903</v>
      </c>
      <c r="B205" s="696" t="s">
        <v>1850</v>
      </c>
      <c r="C205" s="696" t="s">
        <v>3026</v>
      </c>
      <c r="D205" s="696" t="s">
        <v>1309</v>
      </c>
      <c r="E205" s="696" t="s">
        <v>3027</v>
      </c>
      <c r="F205" s="711"/>
      <c r="G205" s="711"/>
      <c r="H205" s="701">
        <v>0</v>
      </c>
      <c r="I205" s="711">
        <v>1</v>
      </c>
      <c r="J205" s="711">
        <v>413.22</v>
      </c>
      <c r="K205" s="701">
        <v>1</v>
      </c>
      <c r="L205" s="711">
        <v>1</v>
      </c>
      <c r="M205" s="712">
        <v>413.22</v>
      </c>
    </row>
    <row r="206" spans="1:13" ht="14.4" customHeight="1" x14ac:dyDescent="0.3">
      <c r="A206" s="695" t="s">
        <v>1904</v>
      </c>
      <c r="B206" s="696" t="s">
        <v>1769</v>
      </c>
      <c r="C206" s="696" t="s">
        <v>919</v>
      </c>
      <c r="D206" s="696" t="s">
        <v>852</v>
      </c>
      <c r="E206" s="696" t="s">
        <v>920</v>
      </c>
      <c r="F206" s="711"/>
      <c r="G206" s="711"/>
      <c r="H206" s="701">
        <v>0</v>
      </c>
      <c r="I206" s="711">
        <v>1</v>
      </c>
      <c r="J206" s="711">
        <v>625.29</v>
      </c>
      <c r="K206" s="701">
        <v>1</v>
      </c>
      <c r="L206" s="711">
        <v>1</v>
      </c>
      <c r="M206" s="712">
        <v>625.29</v>
      </c>
    </row>
    <row r="207" spans="1:13" ht="14.4" customHeight="1" x14ac:dyDescent="0.3">
      <c r="A207" s="695" t="s">
        <v>1904</v>
      </c>
      <c r="B207" s="696" t="s">
        <v>1769</v>
      </c>
      <c r="C207" s="696" t="s">
        <v>851</v>
      </c>
      <c r="D207" s="696" t="s">
        <v>852</v>
      </c>
      <c r="E207" s="696" t="s">
        <v>853</v>
      </c>
      <c r="F207" s="711"/>
      <c r="G207" s="711"/>
      <c r="H207" s="701">
        <v>0</v>
      </c>
      <c r="I207" s="711">
        <v>10</v>
      </c>
      <c r="J207" s="711">
        <v>9379.3000000000011</v>
      </c>
      <c r="K207" s="701">
        <v>1</v>
      </c>
      <c r="L207" s="711">
        <v>10</v>
      </c>
      <c r="M207" s="712">
        <v>9379.3000000000011</v>
      </c>
    </row>
    <row r="208" spans="1:13" ht="14.4" customHeight="1" x14ac:dyDescent="0.3">
      <c r="A208" s="695" t="s">
        <v>1904</v>
      </c>
      <c r="B208" s="696" t="s">
        <v>1795</v>
      </c>
      <c r="C208" s="696" t="s">
        <v>978</v>
      </c>
      <c r="D208" s="696" t="s">
        <v>979</v>
      </c>
      <c r="E208" s="696" t="s">
        <v>980</v>
      </c>
      <c r="F208" s="711"/>
      <c r="G208" s="711"/>
      <c r="H208" s="701">
        <v>0</v>
      </c>
      <c r="I208" s="711">
        <v>1</v>
      </c>
      <c r="J208" s="711">
        <v>154.01</v>
      </c>
      <c r="K208" s="701">
        <v>1</v>
      </c>
      <c r="L208" s="711">
        <v>1</v>
      </c>
      <c r="M208" s="712">
        <v>154.01</v>
      </c>
    </row>
    <row r="209" spans="1:13" ht="14.4" customHeight="1" x14ac:dyDescent="0.3">
      <c r="A209" s="695" t="s">
        <v>1904</v>
      </c>
      <c r="B209" s="696" t="s">
        <v>1828</v>
      </c>
      <c r="C209" s="696" t="s">
        <v>2946</v>
      </c>
      <c r="D209" s="696" t="s">
        <v>1160</v>
      </c>
      <c r="E209" s="696" t="s">
        <v>2355</v>
      </c>
      <c r="F209" s="711"/>
      <c r="G209" s="711"/>
      <c r="H209" s="701"/>
      <c r="I209" s="711">
        <v>1</v>
      </c>
      <c r="J209" s="711">
        <v>0</v>
      </c>
      <c r="K209" s="701"/>
      <c r="L209" s="711">
        <v>1</v>
      </c>
      <c r="M209" s="712">
        <v>0</v>
      </c>
    </row>
    <row r="210" spans="1:13" ht="14.4" customHeight="1" x14ac:dyDescent="0.3">
      <c r="A210" s="695" t="s">
        <v>1904</v>
      </c>
      <c r="B210" s="696" t="s">
        <v>1828</v>
      </c>
      <c r="C210" s="696" t="s">
        <v>1159</v>
      </c>
      <c r="D210" s="696" t="s">
        <v>1160</v>
      </c>
      <c r="E210" s="696" t="s">
        <v>1829</v>
      </c>
      <c r="F210" s="711"/>
      <c r="G210" s="711"/>
      <c r="H210" s="701">
        <v>0</v>
      </c>
      <c r="I210" s="711">
        <v>1</v>
      </c>
      <c r="J210" s="711">
        <v>128.84</v>
      </c>
      <c r="K210" s="701">
        <v>1</v>
      </c>
      <c r="L210" s="711">
        <v>1</v>
      </c>
      <c r="M210" s="712">
        <v>128.84</v>
      </c>
    </row>
    <row r="211" spans="1:13" ht="14.4" customHeight="1" thickBot="1" x14ac:dyDescent="0.35">
      <c r="A211" s="703" t="s">
        <v>1904</v>
      </c>
      <c r="B211" s="704" t="s">
        <v>1799</v>
      </c>
      <c r="C211" s="704" t="s">
        <v>2179</v>
      </c>
      <c r="D211" s="704" t="s">
        <v>586</v>
      </c>
      <c r="E211" s="704" t="s">
        <v>2180</v>
      </c>
      <c r="F211" s="713"/>
      <c r="G211" s="713"/>
      <c r="H211" s="709">
        <v>0</v>
      </c>
      <c r="I211" s="713">
        <v>1</v>
      </c>
      <c r="J211" s="713">
        <v>193.26</v>
      </c>
      <c r="K211" s="709">
        <v>1</v>
      </c>
      <c r="L211" s="713">
        <v>1</v>
      </c>
      <c r="M211" s="714">
        <v>193.26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554</v>
      </c>
      <c r="B5" s="615" t="s">
        <v>555</v>
      </c>
      <c r="C5" s="616" t="s">
        <v>556</v>
      </c>
      <c r="D5" s="616" t="s">
        <v>556</v>
      </c>
      <c r="E5" s="616"/>
      <c r="F5" s="616" t="s">
        <v>556</v>
      </c>
      <c r="G5" s="616" t="s">
        <v>556</v>
      </c>
      <c r="H5" s="616" t="s">
        <v>556</v>
      </c>
      <c r="I5" s="617" t="s">
        <v>556</v>
      </c>
      <c r="J5" s="618" t="s">
        <v>74</v>
      </c>
    </row>
    <row r="6" spans="1:10" ht="14.4" customHeight="1" x14ac:dyDescent="0.3">
      <c r="A6" s="614" t="s">
        <v>554</v>
      </c>
      <c r="B6" s="615" t="s">
        <v>344</v>
      </c>
      <c r="C6" s="616">
        <v>12324.887229999998</v>
      </c>
      <c r="D6" s="616">
        <v>11543.83389</v>
      </c>
      <c r="E6" s="616"/>
      <c r="F6" s="616">
        <v>13576.243800000009</v>
      </c>
      <c r="G6" s="616">
        <v>10333.333333333334</v>
      </c>
      <c r="H6" s="616">
        <v>3242.9104666666753</v>
      </c>
      <c r="I6" s="617">
        <v>1.3138300451612912</v>
      </c>
      <c r="J6" s="618" t="s">
        <v>1</v>
      </c>
    </row>
    <row r="7" spans="1:10" ht="14.4" customHeight="1" x14ac:dyDescent="0.3">
      <c r="A7" s="614" t="s">
        <v>554</v>
      </c>
      <c r="B7" s="615" t="s">
        <v>345</v>
      </c>
      <c r="C7" s="616">
        <v>2121.8587599999996</v>
      </c>
      <c r="D7" s="616">
        <v>2180.4656899999991</v>
      </c>
      <c r="E7" s="616"/>
      <c r="F7" s="616">
        <v>1839.7590500000028</v>
      </c>
      <c r="G7" s="616">
        <v>1924.3333333333333</v>
      </c>
      <c r="H7" s="616">
        <v>-84.574283333330413</v>
      </c>
      <c r="I7" s="617">
        <v>0.95605008661008295</v>
      </c>
      <c r="J7" s="618" t="s">
        <v>1</v>
      </c>
    </row>
    <row r="8" spans="1:10" ht="14.4" customHeight="1" x14ac:dyDescent="0.3">
      <c r="A8" s="614" t="s">
        <v>554</v>
      </c>
      <c r="B8" s="615" t="s">
        <v>346</v>
      </c>
      <c r="C8" s="616" t="s">
        <v>556</v>
      </c>
      <c r="D8" s="616" t="s">
        <v>556</v>
      </c>
      <c r="E8" s="616"/>
      <c r="F8" s="616">
        <v>43.630330000000001</v>
      </c>
      <c r="G8" s="616">
        <v>418.33333333333331</v>
      </c>
      <c r="H8" s="616">
        <v>-374.7030033333333</v>
      </c>
      <c r="I8" s="617">
        <v>0.10429560956175299</v>
      </c>
      <c r="J8" s="618" t="s">
        <v>1</v>
      </c>
    </row>
    <row r="9" spans="1:10" ht="14.4" customHeight="1" x14ac:dyDescent="0.3">
      <c r="A9" s="614" t="s">
        <v>554</v>
      </c>
      <c r="B9" s="615" t="s">
        <v>347</v>
      </c>
      <c r="C9" s="616">
        <v>4.1487800000000004</v>
      </c>
      <c r="D9" s="616">
        <v>5.3054299999990002</v>
      </c>
      <c r="E9" s="616"/>
      <c r="F9" s="616">
        <v>1.82952</v>
      </c>
      <c r="G9" s="616">
        <v>5.333333333333333</v>
      </c>
      <c r="H9" s="616">
        <v>-3.503813333333333</v>
      </c>
      <c r="I9" s="617">
        <v>0.34303500000000003</v>
      </c>
      <c r="J9" s="618" t="s">
        <v>1</v>
      </c>
    </row>
    <row r="10" spans="1:10" ht="14.4" customHeight="1" x14ac:dyDescent="0.3">
      <c r="A10" s="614" t="s">
        <v>554</v>
      </c>
      <c r="B10" s="615" t="s">
        <v>348</v>
      </c>
      <c r="C10" s="616">
        <v>319.01056</v>
      </c>
      <c r="D10" s="616">
        <v>324.49747999999801</v>
      </c>
      <c r="E10" s="616"/>
      <c r="F10" s="616">
        <v>321.58481000000006</v>
      </c>
      <c r="G10" s="616">
        <v>365.33333333333331</v>
      </c>
      <c r="H10" s="616">
        <v>-43.748523333333253</v>
      </c>
      <c r="I10" s="617">
        <v>0.88025039233576663</v>
      </c>
      <c r="J10" s="618" t="s">
        <v>1</v>
      </c>
    </row>
    <row r="11" spans="1:10" ht="14.4" customHeight="1" x14ac:dyDescent="0.3">
      <c r="A11" s="614" t="s">
        <v>554</v>
      </c>
      <c r="B11" s="615" t="s">
        <v>349</v>
      </c>
      <c r="C11" s="616">
        <v>8.1795000000000009</v>
      </c>
      <c r="D11" s="616">
        <v>6.5838000000000001</v>
      </c>
      <c r="E11" s="616"/>
      <c r="F11" s="616" t="s">
        <v>556</v>
      </c>
      <c r="G11" s="616" t="s">
        <v>556</v>
      </c>
      <c r="H11" s="616" t="s">
        <v>556</v>
      </c>
      <c r="I11" s="617" t="s">
        <v>556</v>
      </c>
      <c r="J11" s="618" t="s">
        <v>1</v>
      </c>
    </row>
    <row r="12" spans="1:10" ht="14.4" customHeight="1" x14ac:dyDescent="0.3">
      <c r="A12" s="614" t="s">
        <v>554</v>
      </c>
      <c r="B12" s="615" t="s">
        <v>350</v>
      </c>
      <c r="C12" s="616">
        <v>2495.5791599999998</v>
      </c>
      <c r="D12" s="616">
        <v>1774.6580699999959</v>
      </c>
      <c r="E12" s="616"/>
      <c r="F12" s="616">
        <v>1915.1751600000032</v>
      </c>
      <c r="G12" s="616">
        <v>1626.6666666666667</v>
      </c>
      <c r="H12" s="616">
        <v>288.50849333333645</v>
      </c>
      <c r="I12" s="617">
        <v>1.1773617786885264</v>
      </c>
      <c r="J12" s="618" t="s">
        <v>1</v>
      </c>
    </row>
    <row r="13" spans="1:10" ht="14.4" customHeight="1" x14ac:dyDescent="0.3">
      <c r="A13" s="614" t="s">
        <v>554</v>
      </c>
      <c r="B13" s="615" t="s">
        <v>351</v>
      </c>
      <c r="C13" s="616">
        <v>39.693079999999995</v>
      </c>
      <c r="D13" s="616">
        <v>105.256379999998</v>
      </c>
      <c r="E13" s="616"/>
      <c r="F13" s="616">
        <v>90.489319999999992</v>
      </c>
      <c r="G13" s="616">
        <v>139.66666666666666</v>
      </c>
      <c r="H13" s="616">
        <v>-49.177346666666665</v>
      </c>
      <c r="I13" s="617">
        <v>0.64789489260143196</v>
      </c>
      <c r="J13" s="618" t="s">
        <v>1</v>
      </c>
    </row>
    <row r="14" spans="1:10" ht="14.4" customHeight="1" x14ac:dyDescent="0.3">
      <c r="A14" s="614" t="s">
        <v>554</v>
      </c>
      <c r="B14" s="615" t="s">
        <v>352</v>
      </c>
      <c r="C14" s="616">
        <v>253.44781999999998</v>
      </c>
      <c r="D14" s="616">
        <v>226.63009</v>
      </c>
      <c r="E14" s="616"/>
      <c r="F14" s="616">
        <v>251.15746000000001</v>
      </c>
      <c r="G14" s="616">
        <v>251.33333333333334</v>
      </c>
      <c r="H14" s="616">
        <v>-0.17587333333332822</v>
      </c>
      <c r="I14" s="617">
        <v>0.99930023872679052</v>
      </c>
      <c r="J14" s="618" t="s">
        <v>1</v>
      </c>
    </row>
    <row r="15" spans="1:10" ht="14.4" customHeight="1" x14ac:dyDescent="0.3">
      <c r="A15" s="614" t="s">
        <v>554</v>
      </c>
      <c r="B15" s="615" t="s">
        <v>353</v>
      </c>
      <c r="C15" s="616">
        <v>90.470649999999992</v>
      </c>
      <c r="D15" s="616">
        <v>70.363879999996996</v>
      </c>
      <c r="E15" s="616"/>
      <c r="F15" s="616">
        <v>83.412899999999993</v>
      </c>
      <c r="G15" s="616">
        <v>93.333333333333329</v>
      </c>
      <c r="H15" s="616">
        <v>-9.9204333333333352</v>
      </c>
      <c r="I15" s="617">
        <v>0.89370964285714283</v>
      </c>
      <c r="J15" s="618" t="s">
        <v>1</v>
      </c>
    </row>
    <row r="16" spans="1:10" ht="14.4" customHeight="1" x14ac:dyDescent="0.3">
      <c r="A16" s="614" t="s">
        <v>554</v>
      </c>
      <c r="B16" s="615" t="s">
        <v>354</v>
      </c>
      <c r="C16" s="616">
        <v>45.504300000000001</v>
      </c>
      <c r="D16" s="616">
        <v>72.810909999998998</v>
      </c>
      <c r="E16" s="616"/>
      <c r="F16" s="616">
        <v>94.904779999999988</v>
      </c>
      <c r="G16" s="616">
        <v>99.333333333333343</v>
      </c>
      <c r="H16" s="616">
        <v>-4.4285533333333547</v>
      </c>
      <c r="I16" s="617">
        <v>0.95541724832214747</v>
      </c>
      <c r="J16" s="618" t="s">
        <v>1</v>
      </c>
    </row>
    <row r="17" spans="1:10" ht="14.4" customHeight="1" x14ac:dyDescent="0.3">
      <c r="A17" s="614" t="s">
        <v>554</v>
      </c>
      <c r="B17" s="615" t="s">
        <v>355</v>
      </c>
      <c r="C17" s="616">
        <v>4.3194600000000003</v>
      </c>
      <c r="D17" s="616">
        <v>0</v>
      </c>
      <c r="E17" s="616"/>
      <c r="F17" s="616">
        <v>4.4238799999999996</v>
      </c>
      <c r="G17" s="616">
        <v>10</v>
      </c>
      <c r="H17" s="616">
        <v>-5.5761200000000004</v>
      </c>
      <c r="I17" s="617">
        <v>0.44238799999999995</v>
      </c>
      <c r="J17" s="618" t="s">
        <v>1</v>
      </c>
    </row>
    <row r="18" spans="1:10" ht="14.4" customHeight="1" x14ac:dyDescent="0.3">
      <c r="A18" s="614" t="s">
        <v>554</v>
      </c>
      <c r="B18" s="615" t="s">
        <v>356</v>
      </c>
      <c r="C18" s="616">
        <v>88.358999999999995</v>
      </c>
      <c r="D18" s="616">
        <v>0</v>
      </c>
      <c r="E18" s="616"/>
      <c r="F18" s="616">
        <v>36.179000000000002</v>
      </c>
      <c r="G18" s="616">
        <v>10</v>
      </c>
      <c r="H18" s="616">
        <v>26.179000000000002</v>
      </c>
      <c r="I18" s="617">
        <v>3.6179000000000001</v>
      </c>
      <c r="J18" s="618" t="s">
        <v>1</v>
      </c>
    </row>
    <row r="19" spans="1:10" ht="14.4" customHeight="1" x14ac:dyDescent="0.3">
      <c r="A19" s="614" t="s">
        <v>554</v>
      </c>
      <c r="B19" s="615" t="s">
        <v>3053</v>
      </c>
      <c r="C19" s="616">
        <v>0</v>
      </c>
      <c r="D19" s="616" t="s">
        <v>556</v>
      </c>
      <c r="E19" s="616"/>
      <c r="F19" s="616" t="s">
        <v>556</v>
      </c>
      <c r="G19" s="616" t="s">
        <v>556</v>
      </c>
      <c r="H19" s="616" t="s">
        <v>556</v>
      </c>
      <c r="I19" s="617" t="s">
        <v>556</v>
      </c>
      <c r="J19" s="618" t="s">
        <v>1</v>
      </c>
    </row>
    <row r="20" spans="1:10" ht="14.4" customHeight="1" x14ac:dyDescent="0.3">
      <c r="A20" s="614" t="s">
        <v>554</v>
      </c>
      <c r="B20" s="615" t="s">
        <v>558</v>
      </c>
      <c r="C20" s="616">
        <v>17795.458299999998</v>
      </c>
      <c r="D20" s="616">
        <v>16310.405619999987</v>
      </c>
      <c r="E20" s="616"/>
      <c r="F20" s="616">
        <v>18258.790010000012</v>
      </c>
      <c r="G20" s="616">
        <v>15277.000000000004</v>
      </c>
      <c r="H20" s="616">
        <v>2981.7900100000079</v>
      </c>
      <c r="I20" s="617">
        <v>1.1951816462656286</v>
      </c>
      <c r="J20" s="618" t="s">
        <v>559</v>
      </c>
    </row>
    <row r="22" spans="1:10" ht="14.4" customHeight="1" x14ac:dyDescent="0.3">
      <c r="A22" s="614" t="s">
        <v>554</v>
      </c>
      <c r="B22" s="615" t="s">
        <v>555</v>
      </c>
      <c r="C22" s="616" t="s">
        <v>556</v>
      </c>
      <c r="D22" s="616" t="s">
        <v>556</v>
      </c>
      <c r="E22" s="616"/>
      <c r="F22" s="616" t="s">
        <v>556</v>
      </c>
      <c r="G22" s="616" t="s">
        <v>556</v>
      </c>
      <c r="H22" s="616" t="s">
        <v>556</v>
      </c>
      <c r="I22" s="617" t="s">
        <v>556</v>
      </c>
      <c r="J22" s="618" t="s">
        <v>74</v>
      </c>
    </row>
    <row r="23" spans="1:10" ht="14.4" customHeight="1" x14ac:dyDescent="0.3">
      <c r="A23" s="614" t="s">
        <v>560</v>
      </c>
      <c r="B23" s="615" t="s">
        <v>561</v>
      </c>
      <c r="C23" s="616" t="s">
        <v>556</v>
      </c>
      <c r="D23" s="616" t="s">
        <v>556</v>
      </c>
      <c r="E23" s="616"/>
      <c r="F23" s="616" t="s">
        <v>556</v>
      </c>
      <c r="G23" s="616" t="s">
        <v>556</v>
      </c>
      <c r="H23" s="616" t="s">
        <v>556</v>
      </c>
      <c r="I23" s="617" t="s">
        <v>556</v>
      </c>
      <c r="J23" s="618" t="s">
        <v>0</v>
      </c>
    </row>
    <row r="24" spans="1:10" ht="14.4" customHeight="1" x14ac:dyDescent="0.3">
      <c r="A24" s="614" t="s">
        <v>560</v>
      </c>
      <c r="B24" s="615" t="s">
        <v>347</v>
      </c>
      <c r="C24" s="616">
        <v>0.80269000000000001</v>
      </c>
      <c r="D24" s="616">
        <v>0.27888000000000002</v>
      </c>
      <c r="E24" s="616"/>
      <c r="F24" s="616">
        <v>0</v>
      </c>
      <c r="G24" s="616">
        <v>0.33333333333333331</v>
      </c>
      <c r="H24" s="616">
        <v>-0.33333333333333331</v>
      </c>
      <c r="I24" s="617">
        <v>0</v>
      </c>
      <c r="J24" s="618" t="s">
        <v>1</v>
      </c>
    </row>
    <row r="25" spans="1:10" ht="14.4" customHeight="1" x14ac:dyDescent="0.3">
      <c r="A25" s="614" t="s">
        <v>560</v>
      </c>
      <c r="B25" s="615" t="s">
        <v>348</v>
      </c>
      <c r="C25" s="616">
        <v>30.472539999999999</v>
      </c>
      <c r="D25" s="616">
        <v>31.565479999999997</v>
      </c>
      <c r="E25" s="616"/>
      <c r="F25" s="616">
        <v>36.958509999999997</v>
      </c>
      <c r="G25" s="616">
        <v>32.666666666666664</v>
      </c>
      <c r="H25" s="616">
        <v>4.2918433333333326</v>
      </c>
      <c r="I25" s="617">
        <v>1.1313829591836735</v>
      </c>
      <c r="J25" s="618" t="s">
        <v>1</v>
      </c>
    </row>
    <row r="26" spans="1:10" ht="14.4" customHeight="1" x14ac:dyDescent="0.3">
      <c r="A26" s="614" t="s">
        <v>560</v>
      </c>
      <c r="B26" s="615" t="s">
        <v>350</v>
      </c>
      <c r="C26" s="616">
        <v>28.536569999999998</v>
      </c>
      <c r="D26" s="616">
        <v>29.788959999998998</v>
      </c>
      <c r="E26" s="616"/>
      <c r="F26" s="616">
        <v>27.983790000000003</v>
      </c>
      <c r="G26" s="616">
        <v>29</v>
      </c>
      <c r="H26" s="616">
        <v>-1.0162099999999974</v>
      </c>
      <c r="I26" s="617">
        <v>0.96495827586206906</v>
      </c>
      <c r="J26" s="618" t="s">
        <v>1</v>
      </c>
    </row>
    <row r="27" spans="1:10" ht="14.4" customHeight="1" x14ac:dyDescent="0.3">
      <c r="A27" s="614" t="s">
        <v>560</v>
      </c>
      <c r="B27" s="615" t="s">
        <v>351</v>
      </c>
      <c r="C27" s="616">
        <v>3.3200000000000003</v>
      </c>
      <c r="D27" s="616">
        <v>6.3163000000000009</v>
      </c>
      <c r="E27" s="616"/>
      <c r="F27" s="616">
        <v>6.9169999999999998</v>
      </c>
      <c r="G27" s="616">
        <v>7.333333333333333</v>
      </c>
      <c r="H27" s="616">
        <v>-0.41633333333333322</v>
      </c>
      <c r="I27" s="617">
        <v>0.94322727272727269</v>
      </c>
      <c r="J27" s="618" t="s">
        <v>1</v>
      </c>
    </row>
    <row r="28" spans="1:10" ht="14.4" customHeight="1" x14ac:dyDescent="0.3">
      <c r="A28" s="614" t="s">
        <v>560</v>
      </c>
      <c r="B28" s="615" t="s">
        <v>353</v>
      </c>
      <c r="C28" s="616">
        <v>0.32100000000000001</v>
      </c>
      <c r="D28" s="616">
        <v>0.26799999999899998</v>
      </c>
      <c r="E28" s="616"/>
      <c r="F28" s="616">
        <v>0.47899999999999998</v>
      </c>
      <c r="G28" s="616">
        <v>0.33333333333333331</v>
      </c>
      <c r="H28" s="616">
        <v>0.14566666666666667</v>
      </c>
      <c r="I28" s="617">
        <v>1.4370000000000001</v>
      </c>
      <c r="J28" s="618" t="s">
        <v>1</v>
      </c>
    </row>
    <row r="29" spans="1:10" ht="14.4" customHeight="1" x14ac:dyDescent="0.3">
      <c r="A29" s="614" t="s">
        <v>560</v>
      </c>
      <c r="B29" s="615" t="s">
        <v>354</v>
      </c>
      <c r="C29" s="616">
        <v>5.1859999999999999</v>
      </c>
      <c r="D29" s="616">
        <v>7.0570000000000004</v>
      </c>
      <c r="E29" s="616"/>
      <c r="F29" s="616">
        <v>9.3830000000000009</v>
      </c>
      <c r="G29" s="616">
        <v>8.3333333333333339</v>
      </c>
      <c r="H29" s="616">
        <v>1.049666666666667</v>
      </c>
      <c r="I29" s="617">
        <v>1.1259600000000001</v>
      </c>
      <c r="J29" s="618" t="s">
        <v>1</v>
      </c>
    </row>
    <row r="30" spans="1:10" ht="14.4" customHeight="1" x14ac:dyDescent="0.3">
      <c r="A30" s="614" t="s">
        <v>560</v>
      </c>
      <c r="B30" s="615" t="s">
        <v>562</v>
      </c>
      <c r="C30" s="616">
        <v>68.638799999999989</v>
      </c>
      <c r="D30" s="616">
        <v>75.274619999998009</v>
      </c>
      <c r="E30" s="616"/>
      <c r="F30" s="616">
        <v>81.721299999999999</v>
      </c>
      <c r="G30" s="616">
        <v>77.999999999999986</v>
      </c>
      <c r="H30" s="616">
        <v>3.7213000000000136</v>
      </c>
      <c r="I30" s="617">
        <v>1.0477089743589745</v>
      </c>
      <c r="J30" s="618" t="s">
        <v>563</v>
      </c>
    </row>
    <row r="31" spans="1:10" ht="14.4" customHeight="1" x14ac:dyDescent="0.3">
      <c r="A31" s="614" t="s">
        <v>556</v>
      </c>
      <c r="B31" s="615" t="s">
        <v>556</v>
      </c>
      <c r="C31" s="616" t="s">
        <v>556</v>
      </c>
      <c r="D31" s="616" t="s">
        <v>556</v>
      </c>
      <c r="E31" s="616"/>
      <c r="F31" s="616" t="s">
        <v>556</v>
      </c>
      <c r="G31" s="616" t="s">
        <v>556</v>
      </c>
      <c r="H31" s="616" t="s">
        <v>556</v>
      </c>
      <c r="I31" s="617" t="s">
        <v>556</v>
      </c>
      <c r="J31" s="618" t="s">
        <v>564</v>
      </c>
    </row>
    <row r="32" spans="1:10" ht="14.4" customHeight="1" x14ac:dyDescent="0.3">
      <c r="A32" s="614" t="s">
        <v>565</v>
      </c>
      <c r="B32" s="615" t="s">
        <v>566</v>
      </c>
      <c r="C32" s="616" t="s">
        <v>556</v>
      </c>
      <c r="D32" s="616" t="s">
        <v>556</v>
      </c>
      <c r="E32" s="616"/>
      <c r="F32" s="616" t="s">
        <v>556</v>
      </c>
      <c r="G32" s="616" t="s">
        <v>556</v>
      </c>
      <c r="H32" s="616" t="s">
        <v>556</v>
      </c>
      <c r="I32" s="617" t="s">
        <v>556</v>
      </c>
      <c r="J32" s="618" t="s">
        <v>0</v>
      </c>
    </row>
    <row r="33" spans="1:10" ht="14.4" customHeight="1" x14ac:dyDescent="0.3">
      <c r="A33" s="614" t="s">
        <v>565</v>
      </c>
      <c r="B33" s="615" t="s">
        <v>347</v>
      </c>
      <c r="C33" s="616">
        <v>0.76056999999999997</v>
      </c>
      <c r="D33" s="616">
        <v>0.98908999999900005</v>
      </c>
      <c r="E33" s="616"/>
      <c r="F33" s="616">
        <v>0</v>
      </c>
      <c r="G33" s="616">
        <v>0.66666666666666663</v>
      </c>
      <c r="H33" s="616">
        <v>-0.66666666666666663</v>
      </c>
      <c r="I33" s="617">
        <v>0</v>
      </c>
      <c r="J33" s="618" t="s">
        <v>1</v>
      </c>
    </row>
    <row r="34" spans="1:10" ht="14.4" customHeight="1" x14ac:dyDescent="0.3">
      <c r="A34" s="614" t="s">
        <v>565</v>
      </c>
      <c r="B34" s="615" t="s">
        <v>348</v>
      </c>
      <c r="C34" s="616">
        <v>33.17633</v>
      </c>
      <c r="D34" s="616">
        <v>31.918519999998999</v>
      </c>
      <c r="E34" s="616"/>
      <c r="F34" s="616">
        <v>31.702590000000001</v>
      </c>
      <c r="G34" s="616">
        <v>35.666666666666664</v>
      </c>
      <c r="H34" s="616">
        <v>-3.9640766666666636</v>
      </c>
      <c r="I34" s="617">
        <v>0.88885766355140194</v>
      </c>
      <c r="J34" s="618" t="s">
        <v>1</v>
      </c>
    </row>
    <row r="35" spans="1:10" ht="14.4" customHeight="1" x14ac:dyDescent="0.3">
      <c r="A35" s="614" t="s">
        <v>565</v>
      </c>
      <c r="B35" s="615" t="s">
        <v>350</v>
      </c>
      <c r="C35" s="616">
        <v>29.006509999999999</v>
      </c>
      <c r="D35" s="616">
        <v>25.769509999999002</v>
      </c>
      <c r="E35" s="616"/>
      <c r="F35" s="616">
        <v>30.338660000000001</v>
      </c>
      <c r="G35" s="616">
        <v>27.333333333333332</v>
      </c>
      <c r="H35" s="616">
        <v>3.0053266666666687</v>
      </c>
      <c r="I35" s="617">
        <v>1.1099509756097561</v>
      </c>
      <c r="J35" s="618" t="s">
        <v>1</v>
      </c>
    </row>
    <row r="36" spans="1:10" ht="14.4" customHeight="1" x14ac:dyDescent="0.3">
      <c r="A36" s="614" t="s">
        <v>565</v>
      </c>
      <c r="B36" s="615" t="s">
        <v>351</v>
      </c>
      <c r="C36" s="616">
        <v>1.54</v>
      </c>
      <c r="D36" s="616">
        <v>15.949999999999001</v>
      </c>
      <c r="E36" s="616"/>
      <c r="F36" s="616">
        <v>17.152000000000001</v>
      </c>
      <c r="G36" s="616">
        <v>17.333333333333332</v>
      </c>
      <c r="H36" s="616">
        <v>-0.18133333333333113</v>
      </c>
      <c r="I36" s="617">
        <v>0.9895384615384617</v>
      </c>
      <c r="J36" s="618" t="s">
        <v>1</v>
      </c>
    </row>
    <row r="37" spans="1:10" ht="14.4" customHeight="1" x14ac:dyDescent="0.3">
      <c r="A37" s="614" t="s">
        <v>565</v>
      </c>
      <c r="B37" s="615" t="s">
        <v>352</v>
      </c>
      <c r="C37" s="616">
        <v>0</v>
      </c>
      <c r="D37" s="616" t="s">
        <v>556</v>
      </c>
      <c r="E37" s="616"/>
      <c r="F37" s="616" t="s">
        <v>556</v>
      </c>
      <c r="G37" s="616" t="s">
        <v>556</v>
      </c>
      <c r="H37" s="616" t="s">
        <v>556</v>
      </c>
      <c r="I37" s="617" t="s">
        <v>556</v>
      </c>
      <c r="J37" s="618" t="s">
        <v>1</v>
      </c>
    </row>
    <row r="38" spans="1:10" ht="14.4" customHeight="1" x14ac:dyDescent="0.3">
      <c r="A38" s="614" t="s">
        <v>565</v>
      </c>
      <c r="B38" s="615" t="s">
        <v>353</v>
      </c>
      <c r="C38" s="616">
        <v>0.58099999999999996</v>
      </c>
      <c r="D38" s="616">
        <v>0.53400000000000003</v>
      </c>
      <c r="E38" s="616"/>
      <c r="F38" s="616">
        <v>0.99899999999999989</v>
      </c>
      <c r="G38" s="616">
        <v>0.66666666666666663</v>
      </c>
      <c r="H38" s="616">
        <v>0.33233333333333326</v>
      </c>
      <c r="I38" s="617">
        <v>1.4984999999999999</v>
      </c>
      <c r="J38" s="618" t="s">
        <v>1</v>
      </c>
    </row>
    <row r="39" spans="1:10" ht="14.4" customHeight="1" x14ac:dyDescent="0.3">
      <c r="A39" s="614" t="s">
        <v>565</v>
      </c>
      <c r="B39" s="615" t="s">
        <v>354</v>
      </c>
      <c r="C39" s="616">
        <v>5.1240000000000006</v>
      </c>
      <c r="D39" s="616">
        <v>2.922999999999</v>
      </c>
      <c r="E39" s="616"/>
      <c r="F39" s="616">
        <v>6.4260000000000002</v>
      </c>
      <c r="G39" s="616">
        <v>5</v>
      </c>
      <c r="H39" s="616">
        <v>1.4260000000000002</v>
      </c>
      <c r="I39" s="617">
        <v>1.2852000000000001</v>
      </c>
      <c r="J39" s="618" t="s">
        <v>1</v>
      </c>
    </row>
    <row r="40" spans="1:10" ht="14.4" customHeight="1" x14ac:dyDescent="0.3">
      <c r="A40" s="614" t="s">
        <v>565</v>
      </c>
      <c r="B40" s="615" t="s">
        <v>567</v>
      </c>
      <c r="C40" s="616">
        <v>70.188410000000005</v>
      </c>
      <c r="D40" s="616">
        <v>78.084119999995011</v>
      </c>
      <c r="E40" s="616"/>
      <c r="F40" s="616">
        <v>86.618250000000003</v>
      </c>
      <c r="G40" s="616">
        <v>86.666666666666657</v>
      </c>
      <c r="H40" s="616">
        <v>-4.8416666666653896E-2</v>
      </c>
      <c r="I40" s="617">
        <v>0.99944134615384628</v>
      </c>
      <c r="J40" s="618" t="s">
        <v>563</v>
      </c>
    </row>
    <row r="41" spans="1:10" ht="14.4" customHeight="1" x14ac:dyDescent="0.3">
      <c r="A41" s="614" t="s">
        <v>556</v>
      </c>
      <c r="B41" s="615" t="s">
        <v>556</v>
      </c>
      <c r="C41" s="616" t="s">
        <v>556</v>
      </c>
      <c r="D41" s="616" t="s">
        <v>556</v>
      </c>
      <c r="E41" s="616"/>
      <c r="F41" s="616" t="s">
        <v>556</v>
      </c>
      <c r="G41" s="616" t="s">
        <v>556</v>
      </c>
      <c r="H41" s="616" t="s">
        <v>556</v>
      </c>
      <c r="I41" s="617" t="s">
        <v>556</v>
      </c>
      <c r="J41" s="618" t="s">
        <v>564</v>
      </c>
    </row>
    <row r="42" spans="1:10" ht="14.4" customHeight="1" x14ac:dyDescent="0.3">
      <c r="A42" s="614" t="s">
        <v>568</v>
      </c>
      <c r="B42" s="615" t="s">
        <v>569</v>
      </c>
      <c r="C42" s="616" t="s">
        <v>556</v>
      </c>
      <c r="D42" s="616" t="s">
        <v>556</v>
      </c>
      <c r="E42" s="616"/>
      <c r="F42" s="616" t="s">
        <v>556</v>
      </c>
      <c r="G42" s="616" t="s">
        <v>556</v>
      </c>
      <c r="H42" s="616" t="s">
        <v>556</v>
      </c>
      <c r="I42" s="617" t="s">
        <v>556</v>
      </c>
      <c r="J42" s="618" t="s">
        <v>0</v>
      </c>
    </row>
    <row r="43" spans="1:10" ht="14.4" customHeight="1" x14ac:dyDescent="0.3">
      <c r="A43" s="614" t="s">
        <v>568</v>
      </c>
      <c r="B43" s="615" t="s">
        <v>345</v>
      </c>
      <c r="C43" s="616">
        <v>0</v>
      </c>
      <c r="D43" s="616" t="s">
        <v>556</v>
      </c>
      <c r="E43" s="616"/>
      <c r="F43" s="616" t="s">
        <v>556</v>
      </c>
      <c r="G43" s="616" t="s">
        <v>556</v>
      </c>
      <c r="H43" s="616" t="s">
        <v>556</v>
      </c>
      <c r="I43" s="617" t="s">
        <v>556</v>
      </c>
      <c r="J43" s="618" t="s">
        <v>1</v>
      </c>
    </row>
    <row r="44" spans="1:10" ht="14.4" customHeight="1" x14ac:dyDescent="0.3">
      <c r="A44" s="614" t="s">
        <v>568</v>
      </c>
      <c r="B44" s="615" t="s">
        <v>347</v>
      </c>
      <c r="C44" s="616">
        <v>0</v>
      </c>
      <c r="D44" s="616">
        <v>0.27888000000000002</v>
      </c>
      <c r="E44" s="616"/>
      <c r="F44" s="616">
        <v>0</v>
      </c>
      <c r="G44" s="616">
        <v>0.66666666666666663</v>
      </c>
      <c r="H44" s="616">
        <v>-0.66666666666666663</v>
      </c>
      <c r="I44" s="617">
        <v>0</v>
      </c>
      <c r="J44" s="618" t="s">
        <v>1</v>
      </c>
    </row>
    <row r="45" spans="1:10" ht="14.4" customHeight="1" x14ac:dyDescent="0.3">
      <c r="A45" s="614" t="s">
        <v>568</v>
      </c>
      <c r="B45" s="615" t="s">
        <v>348</v>
      </c>
      <c r="C45" s="616">
        <v>0</v>
      </c>
      <c r="D45" s="616">
        <v>12.398999999999999</v>
      </c>
      <c r="E45" s="616"/>
      <c r="F45" s="616">
        <v>36.953810000000004</v>
      </c>
      <c r="G45" s="616">
        <v>29</v>
      </c>
      <c r="H45" s="616">
        <v>7.9538100000000043</v>
      </c>
      <c r="I45" s="617">
        <v>1.2742693103448277</v>
      </c>
      <c r="J45" s="618" t="s">
        <v>1</v>
      </c>
    </row>
    <row r="46" spans="1:10" ht="14.4" customHeight="1" x14ac:dyDescent="0.3">
      <c r="A46" s="614" t="s">
        <v>568</v>
      </c>
      <c r="B46" s="615" t="s">
        <v>350</v>
      </c>
      <c r="C46" s="616">
        <v>0</v>
      </c>
      <c r="D46" s="616">
        <v>22.112029999998999</v>
      </c>
      <c r="E46" s="616"/>
      <c r="F46" s="616">
        <v>22.703209999999999</v>
      </c>
      <c r="G46" s="616">
        <v>29.666666666666668</v>
      </c>
      <c r="H46" s="616">
        <v>-6.9634566666666693</v>
      </c>
      <c r="I46" s="617">
        <v>0.7652767415730336</v>
      </c>
      <c r="J46" s="618" t="s">
        <v>1</v>
      </c>
    </row>
    <row r="47" spans="1:10" ht="14.4" customHeight="1" x14ac:dyDescent="0.3">
      <c r="A47" s="614" t="s">
        <v>568</v>
      </c>
      <c r="B47" s="615" t="s">
        <v>351</v>
      </c>
      <c r="C47" s="616">
        <v>0</v>
      </c>
      <c r="D47" s="616">
        <v>10.576999999999</v>
      </c>
      <c r="E47" s="616"/>
      <c r="F47" s="616">
        <v>12.651</v>
      </c>
      <c r="G47" s="616">
        <v>15.333333333333334</v>
      </c>
      <c r="H47" s="616">
        <v>-2.6823333333333341</v>
      </c>
      <c r="I47" s="617">
        <v>0.82506521739130434</v>
      </c>
      <c r="J47" s="618" t="s">
        <v>1</v>
      </c>
    </row>
    <row r="48" spans="1:10" ht="14.4" customHeight="1" x14ac:dyDescent="0.3">
      <c r="A48" s="614" t="s">
        <v>568</v>
      </c>
      <c r="B48" s="615" t="s">
        <v>353</v>
      </c>
      <c r="C48" s="616">
        <v>0</v>
      </c>
      <c r="D48" s="616">
        <v>0.59000000000000008</v>
      </c>
      <c r="E48" s="616"/>
      <c r="F48" s="616">
        <v>0.998</v>
      </c>
      <c r="G48" s="616">
        <v>0.66666666666666663</v>
      </c>
      <c r="H48" s="616">
        <v>0.33133333333333337</v>
      </c>
      <c r="I48" s="617">
        <v>1.4970000000000001</v>
      </c>
      <c r="J48" s="618" t="s">
        <v>1</v>
      </c>
    </row>
    <row r="49" spans="1:10" ht="14.4" customHeight="1" x14ac:dyDescent="0.3">
      <c r="A49" s="614" t="s">
        <v>568</v>
      </c>
      <c r="B49" s="615" t="s">
        <v>354</v>
      </c>
      <c r="C49" s="616">
        <v>0</v>
      </c>
      <c r="D49" s="616">
        <v>5.8170000000000002</v>
      </c>
      <c r="E49" s="616"/>
      <c r="F49" s="616">
        <v>3.4699999999999998</v>
      </c>
      <c r="G49" s="616">
        <v>7.333333333333333</v>
      </c>
      <c r="H49" s="616">
        <v>-3.8633333333333333</v>
      </c>
      <c r="I49" s="617">
        <v>0.47318181818181815</v>
      </c>
      <c r="J49" s="618" t="s">
        <v>1</v>
      </c>
    </row>
    <row r="50" spans="1:10" ht="14.4" customHeight="1" x14ac:dyDescent="0.3">
      <c r="A50" s="614" t="s">
        <v>568</v>
      </c>
      <c r="B50" s="615" t="s">
        <v>355</v>
      </c>
      <c r="C50" s="616">
        <v>0</v>
      </c>
      <c r="D50" s="616" t="s">
        <v>556</v>
      </c>
      <c r="E50" s="616"/>
      <c r="F50" s="616" t="s">
        <v>556</v>
      </c>
      <c r="G50" s="616" t="s">
        <v>556</v>
      </c>
      <c r="H50" s="616" t="s">
        <v>556</v>
      </c>
      <c r="I50" s="617" t="s">
        <v>556</v>
      </c>
      <c r="J50" s="618" t="s">
        <v>1</v>
      </c>
    </row>
    <row r="51" spans="1:10" ht="14.4" customHeight="1" x14ac:dyDescent="0.3">
      <c r="A51" s="614" t="s">
        <v>568</v>
      </c>
      <c r="B51" s="615" t="s">
        <v>570</v>
      </c>
      <c r="C51" s="616">
        <v>0</v>
      </c>
      <c r="D51" s="616">
        <v>51.773909999998004</v>
      </c>
      <c r="E51" s="616"/>
      <c r="F51" s="616">
        <v>76.776020000000003</v>
      </c>
      <c r="G51" s="616">
        <v>82.666666666666671</v>
      </c>
      <c r="H51" s="616">
        <v>-5.8906466666666688</v>
      </c>
      <c r="I51" s="617">
        <v>0.92874217741935483</v>
      </c>
      <c r="J51" s="618" t="s">
        <v>563</v>
      </c>
    </row>
    <row r="52" spans="1:10" ht="14.4" customHeight="1" x14ac:dyDescent="0.3">
      <c r="A52" s="614" t="s">
        <v>556</v>
      </c>
      <c r="B52" s="615" t="s">
        <v>556</v>
      </c>
      <c r="C52" s="616" t="s">
        <v>556</v>
      </c>
      <c r="D52" s="616" t="s">
        <v>556</v>
      </c>
      <c r="E52" s="616"/>
      <c r="F52" s="616" t="s">
        <v>556</v>
      </c>
      <c r="G52" s="616" t="s">
        <v>556</v>
      </c>
      <c r="H52" s="616" t="s">
        <v>556</v>
      </c>
      <c r="I52" s="617" t="s">
        <v>556</v>
      </c>
      <c r="J52" s="618" t="s">
        <v>564</v>
      </c>
    </row>
    <row r="53" spans="1:10" ht="14.4" customHeight="1" x14ac:dyDescent="0.3">
      <c r="A53" s="614" t="s">
        <v>571</v>
      </c>
      <c r="B53" s="615" t="s">
        <v>572</v>
      </c>
      <c r="C53" s="616" t="s">
        <v>556</v>
      </c>
      <c r="D53" s="616" t="s">
        <v>556</v>
      </c>
      <c r="E53" s="616"/>
      <c r="F53" s="616" t="s">
        <v>556</v>
      </c>
      <c r="G53" s="616" t="s">
        <v>556</v>
      </c>
      <c r="H53" s="616" t="s">
        <v>556</v>
      </c>
      <c r="I53" s="617" t="s">
        <v>556</v>
      </c>
      <c r="J53" s="618" t="s">
        <v>0</v>
      </c>
    </row>
    <row r="54" spans="1:10" ht="14.4" customHeight="1" x14ac:dyDescent="0.3">
      <c r="A54" s="614" t="s">
        <v>571</v>
      </c>
      <c r="B54" s="615" t="s">
        <v>348</v>
      </c>
      <c r="C54" s="616">
        <v>39.35624</v>
      </c>
      <c r="D54" s="616">
        <v>31.91686</v>
      </c>
      <c r="E54" s="616"/>
      <c r="F54" s="616">
        <v>18.407960000000003</v>
      </c>
      <c r="G54" s="616">
        <v>32</v>
      </c>
      <c r="H54" s="616">
        <v>-13.592039999999997</v>
      </c>
      <c r="I54" s="617">
        <v>0.57524875000000009</v>
      </c>
      <c r="J54" s="618" t="s">
        <v>1</v>
      </c>
    </row>
    <row r="55" spans="1:10" ht="14.4" customHeight="1" x14ac:dyDescent="0.3">
      <c r="A55" s="614" t="s">
        <v>571</v>
      </c>
      <c r="B55" s="615" t="s">
        <v>349</v>
      </c>
      <c r="C55" s="616">
        <v>8.1795000000000009</v>
      </c>
      <c r="D55" s="616">
        <v>6.5838000000000001</v>
      </c>
      <c r="E55" s="616"/>
      <c r="F55" s="616" t="s">
        <v>556</v>
      </c>
      <c r="G55" s="616" t="s">
        <v>556</v>
      </c>
      <c r="H55" s="616" t="s">
        <v>556</v>
      </c>
      <c r="I55" s="617" t="s">
        <v>556</v>
      </c>
      <c r="J55" s="618" t="s">
        <v>1</v>
      </c>
    </row>
    <row r="56" spans="1:10" ht="14.4" customHeight="1" x14ac:dyDescent="0.3">
      <c r="A56" s="614" t="s">
        <v>571</v>
      </c>
      <c r="B56" s="615" t="s">
        <v>350</v>
      </c>
      <c r="C56" s="616">
        <v>57.001480000000001</v>
      </c>
      <c r="D56" s="616">
        <v>7.6493000000000002</v>
      </c>
      <c r="E56" s="616"/>
      <c r="F56" s="616">
        <v>6.1127599999999997</v>
      </c>
      <c r="G56" s="616">
        <v>12</v>
      </c>
      <c r="H56" s="616">
        <v>-5.8872400000000003</v>
      </c>
      <c r="I56" s="617">
        <v>0.50939666666666661</v>
      </c>
      <c r="J56" s="618" t="s">
        <v>1</v>
      </c>
    </row>
    <row r="57" spans="1:10" ht="14.4" customHeight="1" x14ac:dyDescent="0.3">
      <c r="A57" s="614" t="s">
        <v>571</v>
      </c>
      <c r="B57" s="615" t="s">
        <v>351</v>
      </c>
      <c r="C57" s="616">
        <v>0</v>
      </c>
      <c r="D57" s="616" t="s">
        <v>556</v>
      </c>
      <c r="E57" s="616"/>
      <c r="F57" s="616">
        <v>39.799320000000002</v>
      </c>
      <c r="G57" s="616">
        <v>0</v>
      </c>
      <c r="H57" s="616">
        <v>39.799320000000002</v>
      </c>
      <c r="I57" s="617" t="s">
        <v>556</v>
      </c>
      <c r="J57" s="618" t="s">
        <v>1</v>
      </c>
    </row>
    <row r="58" spans="1:10" ht="14.4" customHeight="1" x14ac:dyDescent="0.3">
      <c r="A58" s="614" t="s">
        <v>571</v>
      </c>
      <c r="B58" s="615" t="s">
        <v>352</v>
      </c>
      <c r="C58" s="616">
        <v>0</v>
      </c>
      <c r="D58" s="616" t="s">
        <v>556</v>
      </c>
      <c r="E58" s="616"/>
      <c r="F58" s="616" t="s">
        <v>556</v>
      </c>
      <c r="G58" s="616" t="s">
        <v>556</v>
      </c>
      <c r="H58" s="616" t="s">
        <v>556</v>
      </c>
      <c r="I58" s="617" t="s">
        <v>556</v>
      </c>
      <c r="J58" s="618" t="s">
        <v>1</v>
      </c>
    </row>
    <row r="59" spans="1:10" ht="14.4" customHeight="1" x14ac:dyDescent="0.3">
      <c r="A59" s="614" t="s">
        <v>571</v>
      </c>
      <c r="B59" s="615" t="s">
        <v>353</v>
      </c>
      <c r="C59" s="616">
        <v>1.32429</v>
      </c>
      <c r="D59" s="616">
        <v>1.4519999999990001</v>
      </c>
      <c r="E59" s="616"/>
      <c r="F59" s="616">
        <v>1.3070000000000002</v>
      </c>
      <c r="G59" s="616">
        <v>1.3333333333333333</v>
      </c>
      <c r="H59" s="616">
        <v>-2.6333333333333098E-2</v>
      </c>
      <c r="I59" s="617">
        <v>0.98025000000000018</v>
      </c>
      <c r="J59" s="618" t="s">
        <v>1</v>
      </c>
    </row>
    <row r="60" spans="1:10" ht="14.4" customHeight="1" x14ac:dyDescent="0.3">
      <c r="A60" s="614" t="s">
        <v>571</v>
      </c>
      <c r="B60" s="615" t="s">
        <v>354</v>
      </c>
      <c r="C60" s="616">
        <v>1.7829999999999999</v>
      </c>
      <c r="D60" s="616">
        <v>3.5949999999999998</v>
      </c>
      <c r="E60" s="616"/>
      <c r="F60" s="616">
        <v>2.7119999999999997</v>
      </c>
      <c r="G60" s="616">
        <v>4.333333333333333</v>
      </c>
      <c r="H60" s="616">
        <v>-1.6213333333333333</v>
      </c>
      <c r="I60" s="617">
        <v>0.62584615384615383</v>
      </c>
      <c r="J60" s="618" t="s">
        <v>1</v>
      </c>
    </row>
    <row r="61" spans="1:10" ht="14.4" customHeight="1" x14ac:dyDescent="0.3">
      <c r="A61" s="614" t="s">
        <v>571</v>
      </c>
      <c r="B61" s="615" t="s">
        <v>573</v>
      </c>
      <c r="C61" s="616">
        <v>107.64451000000001</v>
      </c>
      <c r="D61" s="616">
        <v>51.196959999998995</v>
      </c>
      <c r="E61" s="616"/>
      <c r="F61" s="616">
        <v>68.339040000000011</v>
      </c>
      <c r="G61" s="616">
        <v>49.666666666666671</v>
      </c>
      <c r="H61" s="616">
        <v>18.67237333333334</v>
      </c>
      <c r="I61" s="617">
        <v>1.3759538255033559</v>
      </c>
      <c r="J61" s="618" t="s">
        <v>563</v>
      </c>
    </row>
    <row r="62" spans="1:10" ht="14.4" customHeight="1" x14ac:dyDescent="0.3">
      <c r="A62" s="614" t="s">
        <v>556</v>
      </c>
      <c r="B62" s="615" t="s">
        <v>556</v>
      </c>
      <c r="C62" s="616" t="s">
        <v>556</v>
      </c>
      <c r="D62" s="616" t="s">
        <v>556</v>
      </c>
      <c r="E62" s="616"/>
      <c r="F62" s="616" t="s">
        <v>556</v>
      </c>
      <c r="G62" s="616" t="s">
        <v>556</v>
      </c>
      <c r="H62" s="616" t="s">
        <v>556</v>
      </c>
      <c r="I62" s="617" t="s">
        <v>556</v>
      </c>
      <c r="J62" s="618" t="s">
        <v>564</v>
      </c>
    </row>
    <row r="63" spans="1:10" ht="14.4" customHeight="1" x14ac:dyDescent="0.3">
      <c r="A63" s="614" t="s">
        <v>574</v>
      </c>
      <c r="B63" s="615" t="s">
        <v>575</v>
      </c>
      <c r="C63" s="616" t="s">
        <v>556</v>
      </c>
      <c r="D63" s="616" t="s">
        <v>556</v>
      </c>
      <c r="E63" s="616"/>
      <c r="F63" s="616" t="s">
        <v>556</v>
      </c>
      <c r="G63" s="616" t="s">
        <v>556</v>
      </c>
      <c r="H63" s="616" t="s">
        <v>556</v>
      </c>
      <c r="I63" s="617" t="s">
        <v>556</v>
      </c>
      <c r="J63" s="618" t="s">
        <v>0</v>
      </c>
    </row>
    <row r="64" spans="1:10" ht="14.4" customHeight="1" x14ac:dyDescent="0.3">
      <c r="A64" s="614" t="s">
        <v>574</v>
      </c>
      <c r="B64" s="615" t="s">
        <v>347</v>
      </c>
      <c r="C64" s="616">
        <v>2.5855199999999998</v>
      </c>
      <c r="D64" s="616">
        <v>3.7585800000000003</v>
      </c>
      <c r="E64" s="616"/>
      <c r="F64" s="616">
        <v>1.82952</v>
      </c>
      <c r="G64" s="616">
        <v>3.3333333333333335</v>
      </c>
      <c r="H64" s="616">
        <v>-1.5038133333333334</v>
      </c>
      <c r="I64" s="617">
        <v>0.54885600000000001</v>
      </c>
      <c r="J64" s="618" t="s">
        <v>1</v>
      </c>
    </row>
    <row r="65" spans="1:10" ht="14.4" customHeight="1" x14ac:dyDescent="0.3">
      <c r="A65" s="614" t="s">
        <v>574</v>
      </c>
      <c r="B65" s="615" t="s">
        <v>348</v>
      </c>
      <c r="C65" s="616">
        <v>30.053359999999998</v>
      </c>
      <c r="D65" s="616">
        <v>39.242420000000003</v>
      </c>
      <c r="E65" s="616"/>
      <c r="F65" s="616">
        <v>53.273940000000003</v>
      </c>
      <c r="G65" s="616">
        <v>50.333333333333336</v>
      </c>
      <c r="H65" s="616">
        <v>2.9406066666666675</v>
      </c>
      <c r="I65" s="617">
        <v>1.0584226490066226</v>
      </c>
      <c r="J65" s="618" t="s">
        <v>1</v>
      </c>
    </row>
    <row r="66" spans="1:10" ht="14.4" customHeight="1" x14ac:dyDescent="0.3">
      <c r="A66" s="614" t="s">
        <v>574</v>
      </c>
      <c r="B66" s="615" t="s">
        <v>350</v>
      </c>
      <c r="C66" s="616">
        <v>62.086650000000006</v>
      </c>
      <c r="D66" s="616">
        <v>47.827060000000003</v>
      </c>
      <c r="E66" s="616"/>
      <c r="F66" s="616">
        <v>63.850059999999999</v>
      </c>
      <c r="G66" s="616">
        <v>70.666666666666671</v>
      </c>
      <c r="H66" s="616">
        <v>-6.8166066666666723</v>
      </c>
      <c r="I66" s="617">
        <v>0.9035385849056603</v>
      </c>
      <c r="J66" s="618" t="s">
        <v>1</v>
      </c>
    </row>
    <row r="67" spans="1:10" ht="14.4" customHeight="1" x14ac:dyDescent="0.3">
      <c r="A67" s="614" t="s">
        <v>574</v>
      </c>
      <c r="B67" s="615" t="s">
        <v>351</v>
      </c>
      <c r="C67" s="616">
        <v>8.2029999999999994</v>
      </c>
      <c r="D67" s="616">
        <v>14.450000000000001</v>
      </c>
      <c r="E67" s="616"/>
      <c r="F67" s="616">
        <v>13.969999999999999</v>
      </c>
      <c r="G67" s="616">
        <v>15.666666666666666</v>
      </c>
      <c r="H67" s="616">
        <v>-1.6966666666666672</v>
      </c>
      <c r="I67" s="617">
        <v>0.89170212765957446</v>
      </c>
      <c r="J67" s="618" t="s">
        <v>1</v>
      </c>
    </row>
    <row r="68" spans="1:10" ht="14.4" customHeight="1" x14ac:dyDescent="0.3">
      <c r="A68" s="614" t="s">
        <v>574</v>
      </c>
      <c r="B68" s="615" t="s">
        <v>353</v>
      </c>
      <c r="C68" s="616">
        <v>0.57600000000000007</v>
      </c>
      <c r="D68" s="616">
        <v>0.85600000000000009</v>
      </c>
      <c r="E68" s="616"/>
      <c r="F68" s="616">
        <v>1.002</v>
      </c>
      <c r="G68" s="616">
        <v>1</v>
      </c>
      <c r="H68" s="616">
        <v>2.0000000000000018E-3</v>
      </c>
      <c r="I68" s="617">
        <v>1.002</v>
      </c>
      <c r="J68" s="618" t="s">
        <v>1</v>
      </c>
    </row>
    <row r="69" spans="1:10" ht="14.4" customHeight="1" x14ac:dyDescent="0.3">
      <c r="A69" s="614" t="s">
        <v>574</v>
      </c>
      <c r="B69" s="615" t="s">
        <v>354</v>
      </c>
      <c r="C69" s="616">
        <v>7.1580000000000004</v>
      </c>
      <c r="D69" s="616">
        <v>9.1159999999999997</v>
      </c>
      <c r="E69" s="616"/>
      <c r="F69" s="616">
        <v>12.930999999999999</v>
      </c>
      <c r="G69" s="616">
        <v>15.333333333333334</v>
      </c>
      <c r="H69" s="616">
        <v>-2.4023333333333348</v>
      </c>
      <c r="I69" s="617">
        <v>0.84332608695652167</v>
      </c>
      <c r="J69" s="618" t="s">
        <v>1</v>
      </c>
    </row>
    <row r="70" spans="1:10" ht="14.4" customHeight="1" x14ac:dyDescent="0.3">
      <c r="A70" s="614" t="s">
        <v>574</v>
      </c>
      <c r="B70" s="615" t="s">
        <v>355</v>
      </c>
      <c r="C70" s="616">
        <v>4.3194600000000003</v>
      </c>
      <c r="D70" s="616">
        <v>0</v>
      </c>
      <c r="E70" s="616"/>
      <c r="F70" s="616">
        <v>4.4238799999999996</v>
      </c>
      <c r="G70" s="616">
        <v>10</v>
      </c>
      <c r="H70" s="616">
        <v>-5.5761200000000004</v>
      </c>
      <c r="I70" s="617">
        <v>0.44238799999999995</v>
      </c>
      <c r="J70" s="618" t="s">
        <v>1</v>
      </c>
    </row>
    <row r="71" spans="1:10" ht="14.4" customHeight="1" x14ac:dyDescent="0.3">
      <c r="A71" s="614" t="s">
        <v>574</v>
      </c>
      <c r="B71" s="615" t="s">
        <v>576</v>
      </c>
      <c r="C71" s="616">
        <v>114.98199000000001</v>
      </c>
      <c r="D71" s="616">
        <v>115.25006</v>
      </c>
      <c r="E71" s="616"/>
      <c r="F71" s="616">
        <v>151.28040000000001</v>
      </c>
      <c r="G71" s="616">
        <v>166.33333333333334</v>
      </c>
      <c r="H71" s="616">
        <v>-15.052933333333328</v>
      </c>
      <c r="I71" s="617">
        <v>0.9095014028056112</v>
      </c>
      <c r="J71" s="618" t="s">
        <v>563</v>
      </c>
    </row>
    <row r="72" spans="1:10" ht="14.4" customHeight="1" x14ac:dyDescent="0.3">
      <c r="A72" s="614" t="s">
        <v>556</v>
      </c>
      <c r="B72" s="615" t="s">
        <v>556</v>
      </c>
      <c r="C72" s="616" t="s">
        <v>556</v>
      </c>
      <c r="D72" s="616" t="s">
        <v>556</v>
      </c>
      <c r="E72" s="616"/>
      <c r="F72" s="616" t="s">
        <v>556</v>
      </c>
      <c r="G72" s="616" t="s">
        <v>556</v>
      </c>
      <c r="H72" s="616" t="s">
        <v>556</v>
      </c>
      <c r="I72" s="617" t="s">
        <v>556</v>
      </c>
      <c r="J72" s="618" t="s">
        <v>564</v>
      </c>
    </row>
    <row r="73" spans="1:10" ht="14.4" customHeight="1" x14ac:dyDescent="0.3">
      <c r="A73" s="614" t="s">
        <v>577</v>
      </c>
      <c r="B73" s="615" t="s">
        <v>578</v>
      </c>
      <c r="C73" s="616" t="s">
        <v>556</v>
      </c>
      <c r="D73" s="616" t="s">
        <v>556</v>
      </c>
      <c r="E73" s="616"/>
      <c r="F73" s="616" t="s">
        <v>556</v>
      </c>
      <c r="G73" s="616" t="s">
        <v>556</v>
      </c>
      <c r="H73" s="616" t="s">
        <v>556</v>
      </c>
      <c r="I73" s="617" t="s">
        <v>556</v>
      </c>
      <c r="J73" s="618" t="s">
        <v>0</v>
      </c>
    </row>
    <row r="74" spans="1:10" ht="14.4" customHeight="1" x14ac:dyDescent="0.3">
      <c r="A74" s="614" t="s">
        <v>577</v>
      </c>
      <c r="B74" s="615" t="s">
        <v>344</v>
      </c>
      <c r="C74" s="616">
        <v>12324.887229999998</v>
      </c>
      <c r="D74" s="616">
        <v>11543.83389</v>
      </c>
      <c r="E74" s="616"/>
      <c r="F74" s="616">
        <v>13576.243800000009</v>
      </c>
      <c r="G74" s="616">
        <v>10333.333333333334</v>
      </c>
      <c r="H74" s="616">
        <v>3242.9104666666753</v>
      </c>
      <c r="I74" s="617">
        <v>1.3138300451612912</v>
      </c>
      <c r="J74" s="618" t="s">
        <v>1</v>
      </c>
    </row>
    <row r="75" spans="1:10" ht="14.4" customHeight="1" x14ac:dyDescent="0.3">
      <c r="A75" s="614" t="s">
        <v>577</v>
      </c>
      <c r="B75" s="615" t="s">
        <v>345</v>
      </c>
      <c r="C75" s="616">
        <v>2121.8587599999996</v>
      </c>
      <c r="D75" s="616">
        <v>2180.4656899999991</v>
      </c>
      <c r="E75" s="616"/>
      <c r="F75" s="616">
        <v>1839.7590500000028</v>
      </c>
      <c r="G75" s="616">
        <v>1924.3333333333333</v>
      </c>
      <c r="H75" s="616">
        <v>-84.574283333330413</v>
      </c>
      <c r="I75" s="617">
        <v>0.95605008661008295</v>
      </c>
      <c r="J75" s="618" t="s">
        <v>1</v>
      </c>
    </row>
    <row r="76" spans="1:10" ht="14.4" customHeight="1" x14ac:dyDescent="0.3">
      <c r="A76" s="614" t="s">
        <v>577</v>
      </c>
      <c r="B76" s="615" t="s">
        <v>346</v>
      </c>
      <c r="C76" s="616" t="s">
        <v>556</v>
      </c>
      <c r="D76" s="616" t="s">
        <v>556</v>
      </c>
      <c r="E76" s="616"/>
      <c r="F76" s="616">
        <v>43.630330000000001</v>
      </c>
      <c r="G76" s="616">
        <v>418.33333333333331</v>
      </c>
      <c r="H76" s="616">
        <v>-374.7030033333333</v>
      </c>
      <c r="I76" s="617">
        <v>0.10429560956175299</v>
      </c>
      <c r="J76" s="618" t="s">
        <v>1</v>
      </c>
    </row>
    <row r="77" spans="1:10" ht="14.4" customHeight="1" x14ac:dyDescent="0.3">
      <c r="A77" s="614" t="s">
        <v>577</v>
      </c>
      <c r="B77" s="615" t="s">
        <v>347</v>
      </c>
      <c r="C77" s="616" t="s">
        <v>556</v>
      </c>
      <c r="D77" s="616">
        <v>0</v>
      </c>
      <c r="E77" s="616"/>
      <c r="F77" s="616">
        <v>0</v>
      </c>
      <c r="G77" s="616">
        <v>0.33333333333333331</v>
      </c>
      <c r="H77" s="616">
        <v>-0.33333333333333331</v>
      </c>
      <c r="I77" s="617">
        <v>0</v>
      </c>
      <c r="J77" s="618" t="s">
        <v>1</v>
      </c>
    </row>
    <row r="78" spans="1:10" ht="14.4" customHeight="1" x14ac:dyDescent="0.3">
      <c r="A78" s="614" t="s">
        <v>577</v>
      </c>
      <c r="B78" s="615" t="s">
        <v>348</v>
      </c>
      <c r="C78" s="616">
        <v>185.95209</v>
      </c>
      <c r="D78" s="616">
        <v>177.455199999999</v>
      </c>
      <c r="E78" s="616"/>
      <c r="F78" s="616">
        <v>144.28800000000001</v>
      </c>
      <c r="G78" s="616">
        <v>185.66666666666666</v>
      </c>
      <c r="H78" s="616">
        <v>-41.378666666666646</v>
      </c>
      <c r="I78" s="617">
        <v>0.77713464991023351</v>
      </c>
      <c r="J78" s="618" t="s">
        <v>1</v>
      </c>
    </row>
    <row r="79" spans="1:10" ht="14.4" customHeight="1" x14ac:dyDescent="0.3">
      <c r="A79" s="614" t="s">
        <v>577</v>
      </c>
      <c r="B79" s="615" t="s">
        <v>350</v>
      </c>
      <c r="C79" s="616">
        <v>2318.9479499999998</v>
      </c>
      <c r="D79" s="616">
        <v>1641.511209999999</v>
      </c>
      <c r="E79" s="616"/>
      <c r="F79" s="616">
        <v>1764.1866800000032</v>
      </c>
      <c r="G79" s="616">
        <v>1458</v>
      </c>
      <c r="H79" s="616">
        <v>306.18668000000321</v>
      </c>
      <c r="I79" s="617">
        <v>1.210004581618658</v>
      </c>
      <c r="J79" s="618" t="s">
        <v>1</v>
      </c>
    </row>
    <row r="80" spans="1:10" ht="14.4" customHeight="1" x14ac:dyDescent="0.3">
      <c r="A80" s="614" t="s">
        <v>577</v>
      </c>
      <c r="B80" s="615" t="s">
        <v>351</v>
      </c>
      <c r="C80" s="616">
        <v>26.63008</v>
      </c>
      <c r="D80" s="616">
        <v>57.963079999999998</v>
      </c>
      <c r="E80" s="616"/>
      <c r="F80" s="616">
        <v>0</v>
      </c>
      <c r="G80" s="616">
        <v>84</v>
      </c>
      <c r="H80" s="616">
        <v>-84</v>
      </c>
      <c r="I80" s="617">
        <v>0</v>
      </c>
      <c r="J80" s="618" t="s">
        <v>1</v>
      </c>
    </row>
    <row r="81" spans="1:10" ht="14.4" customHeight="1" x14ac:dyDescent="0.3">
      <c r="A81" s="614" t="s">
        <v>577</v>
      </c>
      <c r="B81" s="615" t="s">
        <v>352</v>
      </c>
      <c r="C81" s="616">
        <v>253.44781999999998</v>
      </c>
      <c r="D81" s="616">
        <v>226.63009</v>
      </c>
      <c r="E81" s="616"/>
      <c r="F81" s="616">
        <v>251.15746000000001</v>
      </c>
      <c r="G81" s="616">
        <v>251.33333333333334</v>
      </c>
      <c r="H81" s="616">
        <v>-0.17587333333332822</v>
      </c>
      <c r="I81" s="617">
        <v>0.99930023872679052</v>
      </c>
      <c r="J81" s="618" t="s">
        <v>1</v>
      </c>
    </row>
    <row r="82" spans="1:10" ht="14.4" customHeight="1" x14ac:dyDescent="0.3">
      <c r="A82" s="614" t="s">
        <v>577</v>
      </c>
      <c r="B82" s="615" t="s">
        <v>353</v>
      </c>
      <c r="C82" s="616">
        <v>87.668359999999993</v>
      </c>
      <c r="D82" s="616">
        <v>66.663879999998997</v>
      </c>
      <c r="E82" s="616"/>
      <c r="F82" s="616">
        <v>78.627899999999997</v>
      </c>
      <c r="G82" s="616">
        <v>89.333333333333329</v>
      </c>
      <c r="H82" s="616">
        <v>-10.705433333333332</v>
      </c>
      <c r="I82" s="617">
        <v>0.88016305970149256</v>
      </c>
      <c r="J82" s="618" t="s">
        <v>1</v>
      </c>
    </row>
    <row r="83" spans="1:10" ht="14.4" customHeight="1" x14ac:dyDescent="0.3">
      <c r="A83" s="614" t="s">
        <v>577</v>
      </c>
      <c r="B83" s="615" t="s">
        <v>354</v>
      </c>
      <c r="C83" s="616">
        <v>26.253299999999999</v>
      </c>
      <c r="D83" s="616">
        <v>44.302909999999997</v>
      </c>
      <c r="E83" s="616"/>
      <c r="F83" s="616">
        <v>59.982779999999998</v>
      </c>
      <c r="G83" s="616">
        <v>59</v>
      </c>
      <c r="H83" s="616">
        <v>0.98277999999999821</v>
      </c>
      <c r="I83" s="617">
        <v>1.0166572881355931</v>
      </c>
      <c r="J83" s="618" t="s">
        <v>1</v>
      </c>
    </row>
    <row r="84" spans="1:10" ht="14.4" customHeight="1" x14ac:dyDescent="0.3">
      <c r="A84" s="614" t="s">
        <v>577</v>
      </c>
      <c r="B84" s="615" t="s">
        <v>356</v>
      </c>
      <c r="C84" s="616">
        <v>88.358999999999995</v>
      </c>
      <c r="D84" s="616">
        <v>0</v>
      </c>
      <c r="E84" s="616"/>
      <c r="F84" s="616">
        <v>36.179000000000002</v>
      </c>
      <c r="G84" s="616">
        <v>10</v>
      </c>
      <c r="H84" s="616">
        <v>26.179000000000002</v>
      </c>
      <c r="I84" s="617">
        <v>3.6179000000000001</v>
      </c>
      <c r="J84" s="618" t="s">
        <v>1</v>
      </c>
    </row>
    <row r="85" spans="1:10" ht="14.4" customHeight="1" x14ac:dyDescent="0.3">
      <c r="A85" s="614" t="s">
        <v>577</v>
      </c>
      <c r="B85" s="615" t="s">
        <v>3053</v>
      </c>
      <c r="C85" s="616">
        <v>0</v>
      </c>
      <c r="D85" s="616" t="s">
        <v>556</v>
      </c>
      <c r="E85" s="616"/>
      <c r="F85" s="616" t="s">
        <v>556</v>
      </c>
      <c r="G85" s="616" t="s">
        <v>556</v>
      </c>
      <c r="H85" s="616" t="s">
        <v>556</v>
      </c>
      <c r="I85" s="617" t="s">
        <v>556</v>
      </c>
      <c r="J85" s="618" t="s">
        <v>1</v>
      </c>
    </row>
    <row r="86" spans="1:10" ht="14.4" customHeight="1" x14ac:dyDescent="0.3">
      <c r="A86" s="614" t="s">
        <v>577</v>
      </c>
      <c r="B86" s="615" t="s">
        <v>579</v>
      </c>
      <c r="C86" s="616">
        <v>17434.004589999997</v>
      </c>
      <c r="D86" s="616">
        <v>15938.825949999995</v>
      </c>
      <c r="E86" s="616"/>
      <c r="F86" s="616">
        <v>17794.055000000011</v>
      </c>
      <c r="G86" s="616">
        <v>14813.66666666667</v>
      </c>
      <c r="H86" s="616">
        <v>2980.3883333333415</v>
      </c>
      <c r="I86" s="617">
        <v>1.2011918048648775</v>
      </c>
      <c r="J86" s="618" t="s">
        <v>563</v>
      </c>
    </row>
    <row r="87" spans="1:10" ht="14.4" customHeight="1" x14ac:dyDescent="0.3">
      <c r="A87" s="614" t="s">
        <v>556</v>
      </c>
      <c r="B87" s="615" t="s">
        <v>556</v>
      </c>
      <c r="C87" s="616" t="s">
        <v>556</v>
      </c>
      <c r="D87" s="616" t="s">
        <v>556</v>
      </c>
      <c r="E87" s="616"/>
      <c r="F87" s="616" t="s">
        <v>556</v>
      </c>
      <c r="G87" s="616" t="s">
        <v>556</v>
      </c>
      <c r="H87" s="616" t="s">
        <v>556</v>
      </c>
      <c r="I87" s="617" t="s">
        <v>556</v>
      </c>
      <c r="J87" s="618" t="s">
        <v>564</v>
      </c>
    </row>
    <row r="88" spans="1:10" ht="14.4" customHeight="1" x14ac:dyDescent="0.3">
      <c r="A88" s="614" t="s">
        <v>3054</v>
      </c>
      <c r="B88" s="615" t="s">
        <v>3055</v>
      </c>
      <c r="C88" s="616" t="s">
        <v>556</v>
      </c>
      <c r="D88" s="616" t="s">
        <v>556</v>
      </c>
      <c r="E88" s="616"/>
      <c r="F88" s="616" t="s">
        <v>556</v>
      </c>
      <c r="G88" s="616" t="s">
        <v>556</v>
      </c>
      <c r="H88" s="616" t="s">
        <v>556</v>
      </c>
      <c r="I88" s="617" t="s">
        <v>556</v>
      </c>
      <c r="J88" s="618" t="s">
        <v>0</v>
      </c>
    </row>
    <row r="89" spans="1:10" ht="14.4" customHeight="1" x14ac:dyDescent="0.3">
      <c r="A89" s="614" t="s">
        <v>3054</v>
      </c>
      <c r="B89" s="615" t="s">
        <v>354</v>
      </c>
      <c r="C89" s="616">
        <v>0</v>
      </c>
      <c r="D89" s="616" t="s">
        <v>556</v>
      </c>
      <c r="E89" s="616"/>
      <c r="F89" s="616" t="s">
        <v>556</v>
      </c>
      <c r="G89" s="616" t="s">
        <v>556</v>
      </c>
      <c r="H89" s="616" t="s">
        <v>556</v>
      </c>
      <c r="I89" s="617" t="s">
        <v>556</v>
      </c>
      <c r="J89" s="618" t="s">
        <v>1</v>
      </c>
    </row>
    <row r="90" spans="1:10" ht="14.4" customHeight="1" x14ac:dyDescent="0.3">
      <c r="A90" s="614" t="s">
        <v>3054</v>
      </c>
      <c r="B90" s="615" t="s">
        <v>3056</v>
      </c>
      <c r="C90" s="616">
        <v>0</v>
      </c>
      <c r="D90" s="616" t="s">
        <v>556</v>
      </c>
      <c r="E90" s="616"/>
      <c r="F90" s="616" t="s">
        <v>556</v>
      </c>
      <c r="G90" s="616" t="s">
        <v>556</v>
      </c>
      <c r="H90" s="616" t="s">
        <v>556</v>
      </c>
      <c r="I90" s="617" t="s">
        <v>556</v>
      </c>
      <c r="J90" s="618" t="s">
        <v>563</v>
      </c>
    </row>
    <row r="91" spans="1:10" ht="14.4" customHeight="1" x14ac:dyDescent="0.3">
      <c r="A91" s="614" t="s">
        <v>556</v>
      </c>
      <c r="B91" s="615" t="s">
        <v>556</v>
      </c>
      <c r="C91" s="616" t="s">
        <v>556</v>
      </c>
      <c r="D91" s="616" t="s">
        <v>556</v>
      </c>
      <c r="E91" s="616"/>
      <c r="F91" s="616" t="s">
        <v>556</v>
      </c>
      <c r="G91" s="616" t="s">
        <v>556</v>
      </c>
      <c r="H91" s="616" t="s">
        <v>556</v>
      </c>
      <c r="I91" s="617" t="s">
        <v>556</v>
      </c>
      <c r="J91" s="618" t="s">
        <v>564</v>
      </c>
    </row>
    <row r="92" spans="1:10" ht="14.4" customHeight="1" x14ac:dyDescent="0.3">
      <c r="A92" s="614" t="s">
        <v>554</v>
      </c>
      <c r="B92" s="615" t="s">
        <v>558</v>
      </c>
      <c r="C92" s="616">
        <v>17795.458299999998</v>
      </c>
      <c r="D92" s="616">
        <v>16310.405619999985</v>
      </c>
      <c r="E92" s="616"/>
      <c r="F92" s="616">
        <v>18258.790010000012</v>
      </c>
      <c r="G92" s="616">
        <v>15277.000000000004</v>
      </c>
      <c r="H92" s="616">
        <v>2981.7900100000079</v>
      </c>
      <c r="I92" s="617">
        <v>1.1951816462656286</v>
      </c>
      <c r="J92" s="618" t="s">
        <v>559</v>
      </c>
    </row>
  </sheetData>
  <mergeCells count="3">
    <mergeCell ref="A1:I1"/>
    <mergeCell ref="F3:I3"/>
    <mergeCell ref="C4:D4"/>
  </mergeCells>
  <conditionalFormatting sqref="F21 F93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92">
    <cfRule type="expression" dxfId="27" priority="5">
      <formula>$H22&gt;0</formula>
    </cfRule>
  </conditionalFormatting>
  <conditionalFormatting sqref="A22:A92">
    <cfRule type="expression" dxfId="26" priority="2">
      <formula>AND($J22&lt;&gt;"mezeraKL",$J22&lt;&gt;"")</formula>
    </cfRule>
  </conditionalFormatting>
  <conditionalFormatting sqref="I22:I92">
    <cfRule type="expression" dxfId="25" priority="6">
      <formula>$I22&gt;1</formula>
    </cfRule>
  </conditionalFormatting>
  <conditionalFormatting sqref="B22:B92">
    <cfRule type="expression" dxfId="24" priority="1">
      <formula>OR($J22="NS",$J22="SumaNS",$J22="Účet")</formula>
    </cfRule>
  </conditionalFormatting>
  <conditionalFormatting sqref="A22:D92 F22:I92">
    <cfRule type="expression" dxfId="23" priority="8">
      <formula>AND($J22&lt;&gt;"",$J22&lt;&gt;"mezeraKL")</formula>
    </cfRule>
  </conditionalFormatting>
  <conditionalFormatting sqref="B22:D92 F22:I92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92 F22:I92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4487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78.934811144970965</v>
      </c>
      <c r="J3" s="210">
        <f>SUBTOTAL(9,J5:J1048576)</f>
        <v>217892</v>
      </c>
      <c r="K3" s="211">
        <f>SUBTOTAL(9,K5:K1048576)</f>
        <v>17199263.870000012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554</v>
      </c>
      <c r="B5" s="625" t="s">
        <v>555</v>
      </c>
      <c r="C5" s="626" t="s">
        <v>560</v>
      </c>
      <c r="D5" s="627" t="s">
        <v>1700</v>
      </c>
      <c r="E5" s="626" t="s">
        <v>4463</v>
      </c>
      <c r="F5" s="627" t="s">
        <v>4464</v>
      </c>
      <c r="G5" s="626" t="s">
        <v>3057</v>
      </c>
      <c r="H5" s="626" t="s">
        <v>3058</v>
      </c>
      <c r="I5" s="628">
        <v>260.3</v>
      </c>
      <c r="J5" s="628">
        <v>4</v>
      </c>
      <c r="K5" s="629">
        <v>1041.2</v>
      </c>
    </row>
    <row r="6" spans="1:11" ht="14.4" customHeight="1" x14ac:dyDescent="0.3">
      <c r="A6" s="695" t="s">
        <v>554</v>
      </c>
      <c r="B6" s="696" t="s">
        <v>555</v>
      </c>
      <c r="C6" s="699" t="s">
        <v>560</v>
      </c>
      <c r="D6" s="720" t="s">
        <v>1700</v>
      </c>
      <c r="E6" s="699" t="s">
        <v>4463</v>
      </c>
      <c r="F6" s="720" t="s">
        <v>4464</v>
      </c>
      <c r="G6" s="699" t="s">
        <v>3059</v>
      </c>
      <c r="H6" s="699" t="s">
        <v>3060</v>
      </c>
      <c r="I6" s="711">
        <v>3.585</v>
      </c>
      <c r="J6" s="711">
        <v>40</v>
      </c>
      <c r="K6" s="712">
        <v>143.39999999999998</v>
      </c>
    </row>
    <row r="7" spans="1:11" ht="14.4" customHeight="1" x14ac:dyDescent="0.3">
      <c r="A7" s="695" t="s">
        <v>554</v>
      </c>
      <c r="B7" s="696" t="s">
        <v>555</v>
      </c>
      <c r="C7" s="699" t="s">
        <v>560</v>
      </c>
      <c r="D7" s="720" t="s">
        <v>1700</v>
      </c>
      <c r="E7" s="699" t="s">
        <v>4463</v>
      </c>
      <c r="F7" s="720" t="s">
        <v>4464</v>
      </c>
      <c r="G7" s="699" t="s">
        <v>3061</v>
      </c>
      <c r="H7" s="699" t="s">
        <v>3062</v>
      </c>
      <c r="I7" s="711">
        <v>12.08</v>
      </c>
      <c r="J7" s="711">
        <v>480</v>
      </c>
      <c r="K7" s="712">
        <v>5798.4</v>
      </c>
    </row>
    <row r="8" spans="1:11" ht="14.4" customHeight="1" x14ac:dyDescent="0.3">
      <c r="A8" s="695" t="s">
        <v>554</v>
      </c>
      <c r="B8" s="696" t="s">
        <v>555</v>
      </c>
      <c r="C8" s="699" t="s">
        <v>560</v>
      </c>
      <c r="D8" s="720" t="s">
        <v>1700</v>
      </c>
      <c r="E8" s="699" t="s">
        <v>4463</v>
      </c>
      <c r="F8" s="720" t="s">
        <v>4464</v>
      </c>
      <c r="G8" s="699" t="s">
        <v>3063</v>
      </c>
      <c r="H8" s="699" t="s">
        <v>3064</v>
      </c>
      <c r="I8" s="711">
        <v>39.65</v>
      </c>
      <c r="J8" s="711">
        <v>8</v>
      </c>
      <c r="K8" s="712">
        <v>317.2</v>
      </c>
    </row>
    <row r="9" spans="1:11" ht="14.4" customHeight="1" x14ac:dyDescent="0.3">
      <c r="A9" s="695" t="s">
        <v>554</v>
      </c>
      <c r="B9" s="696" t="s">
        <v>555</v>
      </c>
      <c r="C9" s="699" t="s">
        <v>560</v>
      </c>
      <c r="D9" s="720" t="s">
        <v>1700</v>
      </c>
      <c r="E9" s="699" t="s">
        <v>4463</v>
      </c>
      <c r="F9" s="720" t="s">
        <v>4464</v>
      </c>
      <c r="G9" s="699" t="s">
        <v>3065</v>
      </c>
      <c r="H9" s="699" t="s">
        <v>3066</v>
      </c>
      <c r="I9" s="711">
        <v>5.95</v>
      </c>
      <c r="J9" s="711">
        <v>180</v>
      </c>
      <c r="K9" s="712">
        <v>1071</v>
      </c>
    </row>
    <row r="10" spans="1:11" ht="14.4" customHeight="1" x14ac:dyDescent="0.3">
      <c r="A10" s="695" t="s">
        <v>554</v>
      </c>
      <c r="B10" s="696" t="s">
        <v>555</v>
      </c>
      <c r="C10" s="699" t="s">
        <v>560</v>
      </c>
      <c r="D10" s="720" t="s">
        <v>1700</v>
      </c>
      <c r="E10" s="699" t="s">
        <v>4463</v>
      </c>
      <c r="F10" s="720" t="s">
        <v>4464</v>
      </c>
      <c r="G10" s="699" t="s">
        <v>3067</v>
      </c>
      <c r="H10" s="699" t="s">
        <v>3068</v>
      </c>
      <c r="I10" s="711">
        <v>6.7</v>
      </c>
      <c r="J10" s="711">
        <v>50</v>
      </c>
      <c r="K10" s="712">
        <v>334.82</v>
      </c>
    </row>
    <row r="11" spans="1:11" ht="14.4" customHeight="1" x14ac:dyDescent="0.3">
      <c r="A11" s="695" t="s">
        <v>554</v>
      </c>
      <c r="B11" s="696" t="s">
        <v>555</v>
      </c>
      <c r="C11" s="699" t="s">
        <v>560</v>
      </c>
      <c r="D11" s="720" t="s">
        <v>1700</v>
      </c>
      <c r="E11" s="699" t="s">
        <v>4463</v>
      </c>
      <c r="F11" s="720" t="s">
        <v>4464</v>
      </c>
      <c r="G11" s="699" t="s">
        <v>3069</v>
      </c>
      <c r="H11" s="699" t="s">
        <v>3070</v>
      </c>
      <c r="I11" s="711">
        <v>22.15</v>
      </c>
      <c r="J11" s="711">
        <v>20</v>
      </c>
      <c r="K11" s="712">
        <v>443</v>
      </c>
    </row>
    <row r="12" spans="1:11" ht="14.4" customHeight="1" x14ac:dyDescent="0.3">
      <c r="A12" s="695" t="s">
        <v>554</v>
      </c>
      <c r="B12" s="696" t="s">
        <v>555</v>
      </c>
      <c r="C12" s="699" t="s">
        <v>560</v>
      </c>
      <c r="D12" s="720" t="s">
        <v>1700</v>
      </c>
      <c r="E12" s="699" t="s">
        <v>4463</v>
      </c>
      <c r="F12" s="720" t="s">
        <v>4464</v>
      </c>
      <c r="G12" s="699" t="s">
        <v>3071</v>
      </c>
      <c r="H12" s="699" t="s">
        <v>3072</v>
      </c>
      <c r="I12" s="711">
        <v>30.17</v>
      </c>
      <c r="J12" s="711">
        <v>95</v>
      </c>
      <c r="K12" s="712">
        <v>2866.15</v>
      </c>
    </row>
    <row r="13" spans="1:11" ht="14.4" customHeight="1" x14ac:dyDescent="0.3">
      <c r="A13" s="695" t="s">
        <v>554</v>
      </c>
      <c r="B13" s="696" t="s">
        <v>555</v>
      </c>
      <c r="C13" s="699" t="s">
        <v>560</v>
      </c>
      <c r="D13" s="720" t="s">
        <v>1700</v>
      </c>
      <c r="E13" s="699" t="s">
        <v>4463</v>
      </c>
      <c r="F13" s="720" t="s">
        <v>4464</v>
      </c>
      <c r="G13" s="699" t="s">
        <v>3073</v>
      </c>
      <c r="H13" s="699" t="s">
        <v>3074</v>
      </c>
      <c r="I13" s="711">
        <v>39.1</v>
      </c>
      <c r="J13" s="711">
        <v>160</v>
      </c>
      <c r="K13" s="712">
        <v>6256</v>
      </c>
    </row>
    <row r="14" spans="1:11" ht="14.4" customHeight="1" x14ac:dyDescent="0.3">
      <c r="A14" s="695" t="s">
        <v>554</v>
      </c>
      <c r="B14" s="696" t="s">
        <v>555</v>
      </c>
      <c r="C14" s="699" t="s">
        <v>560</v>
      </c>
      <c r="D14" s="720" t="s">
        <v>1700</v>
      </c>
      <c r="E14" s="699" t="s">
        <v>4463</v>
      </c>
      <c r="F14" s="720" t="s">
        <v>4464</v>
      </c>
      <c r="G14" s="699" t="s">
        <v>3075</v>
      </c>
      <c r="H14" s="699" t="s">
        <v>3076</v>
      </c>
      <c r="I14" s="711">
        <v>0.59750000000000003</v>
      </c>
      <c r="J14" s="711">
        <v>5200</v>
      </c>
      <c r="K14" s="712">
        <v>3100</v>
      </c>
    </row>
    <row r="15" spans="1:11" ht="14.4" customHeight="1" x14ac:dyDescent="0.3">
      <c r="A15" s="695" t="s">
        <v>554</v>
      </c>
      <c r="B15" s="696" t="s">
        <v>555</v>
      </c>
      <c r="C15" s="699" t="s">
        <v>560</v>
      </c>
      <c r="D15" s="720" t="s">
        <v>1700</v>
      </c>
      <c r="E15" s="699" t="s">
        <v>4463</v>
      </c>
      <c r="F15" s="720" t="s">
        <v>4464</v>
      </c>
      <c r="G15" s="699" t="s">
        <v>3077</v>
      </c>
      <c r="H15" s="699" t="s">
        <v>3078</v>
      </c>
      <c r="I15" s="711">
        <v>3.44</v>
      </c>
      <c r="J15" s="711">
        <v>1500</v>
      </c>
      <c r="K15" s="712">
        <v>5156.8</v>
      </c>
    </row>
    <row r="16" spans="1:11" ht="14.4" customHeight="1" x14ac:dyDescent="0.3">
      <c r="A16" s="695" t="s">
        <v>554</v>
      </c>
      <c r="B16" s="696" t="s">
        <v>555</v>
      </c>
      <c r="C16" s="699" t="s">
        <v>560</v>
      </c>
      <c r="D16" s="720" t="s">
        <v>1700</v>
      </c>
      <c r="E16" s="699" t="s">
        <v>4463</v>
      </c>
      <c r="F16" s="720" t="s">
        <v>4464</v>
      </c>
      <c r="G16" s="699" t="s">
        <v>3079</v>
      </c>
      <c r="H16" s="699" t="s">
        <v>3080</v>
      </c>
      <c r="I16" s="711">
        <v>8.5766666666666662</v>
      </c>
      <c r="J16" s="711">
        <v>120</v>
      </c>
      <c r="K16" s="712">
        <v>1029</v>
      </c>
    </row>
    <row r="17" spans="1:11" ht="14.4" customHeight="1" x14ac:dyDescent="0.3">
      <c r="A17" s="695" t="s">
        <v>554</v>
      </c>
      <c r="B17" s="696" t="s">
        <v>555</v>
      </c>
      <c r="C17" s="699" t="s">
        <v>560</v>
      </c>
      <c r="D17" s="720" t="s">
        <v>1700</v>
      </c>
      <c r="E17" s="699" t="s">
        <v>4463</v>
      </c>
      <c r="F17" s="720" t="s">
        <v>4464</v>
      </c>
      <c r="G17" s="699" t="s">
        <v>3081</v>
      </c>
      <c r="H17" s="699" t="s">
        <v>3082</v>
      </c>
      <c r="I17" s="711">
        <v>8.59</v>
      </c>
      <c r="J17" s="711">
        <v>550</v>
      </c>
      <c r="K17" s="712">
        <v>4724.5</v>
      </c>
    </row>
    <row r="18" spans="1:11" ht="14.4" customHeight="1" x14ac:dyDescent="0.3">
      <c r="A18" s="695" t="s">
        <v>554</v>
      </c>
      <c r="B18" s="696" t="s">
        <v>555</v>
      </c>
      <c r="C18" s="699" t="s">
        <v>560</v>
      </c>
      <c r="D18" s="720" t="s">
        <v>1700</v>
      </c>
      <c r="E18" s="699" t="s">
        <v>4463</v>
      </c>
      <c r="F18" s="720" t="s">
        <v>4464</v>
      </c>
      <c r="G18" s="699" t="s">
        <v>3083</v>
      </c>
      <c r="H18" s="699" t="s">
        <v>3084</v>
      </c>
      <c r="I18" s="711">
        <v>0.85250000000000004</v>
      </c>
      <c r="J18" s="711">
        <v>430</v>
      </c>
      <c r="K18" s="712">
        <v>366.5</v>
      </c>
    </row>
    <row r="19" spans="1:11" ht="14.4" customHeight="1" x14ac:dyDescent="0.3">
      <c r="A19" s="695" t="s">
        <v>554</v>
      </c>
      <c r="B19" s="696" t="s">
        <v>555</v>
      </c>
      <c r="C19" s="699" t="s">
        <v>560</v>
      </c>
      <c r="D19" s="720" t="s">
        <v>1700</v>
      </c>
      <c r="E19" s="699" t="s">
        <v>4463</v>
      </c>
      <c r="F19" s="720" t="s">
        <v>4464</v>
      </c>
      <c r="G19" s="699" t="s">
        <v>3085</v>
      </c>
      <c r="H19" s="699" t="s">
        <v>3086</v>
      </c>
      <c r="I19" s="711">
        <v>5.873333333333334</v>
      </c>
      <c r="J19" s="711">
        <v>180</v>
      </c>
      <c r="K19" s="712">
        <v>1057.0999999999999</v>
      </c>
    </row>
    <row r="20" spans="1:11" ht="14.4" customHeight="1" x14ac:dyDescent="0.3">
      <c r="A20" s="695" t="s">
        <v>554</v>
      </c>
      <c r="B20" s="696" t="s">
        <v>555</v>
      </c>
      <c r="C20" s="699" t="s">
        <v>560</v>
      </c>
      <c r="D20" s="720" t="s">
        <v>1700</v>
      </c>
      <c r="E20" s="699" t="s">
        <v>4463</v>
      </c>
      <c r="F20" s="720" t="s">
        <v>4464</v>
      </c>
      <c r="G20" s="699" t="s">
        <v>3087</v>
      </c>
      <c r="H20" s="699" t="s">
        <v>3088</v>
      </c>
      <c r="I20" s="711">
        <v>191.13</v>
      </c>
      <c r="J20" s="711">
        <v>1</v>
      </c>
      <c r="K20" s="712">
        <v>191.13</v>
      </c>
    </row>
    <row r="21" spans="1:11" ht="14.4" customHeight="1" x14ac:dyDescent="0.3">
      <c r="A21" s="695" t="s">
        <v>554</v>
      </c>
      <c r="B21" s="696" t="s">
        <v>555</v>
      </c>
      <c r="C21" s="699" t="s">
        <v>560</v>
      </c>
      <c r="D21" s="720" t="s">
        <v>1700</v>
      </c>
      <c r="E21" s="699" t="s">
        <v>4463</v>
      </c>
      <c r="F21" s="720" t="s">
        <v>4464</v>
      </c>
      <c r="G21" s="699" t="s">
        <v>3089</v>
      </c>
      <c r="H21" s="699" t="s">
        <v>3090</v>
      </c>
      <c r="I21" s="711">
        <v>11.995000000000001</v>
      </c>
      <c r="J21" s="711">
        <v>200</v>
      </c>
      <c r="K21" s="712">
        <v>2399</v>
      </c>
    </row>
    <row r="22" spans="1:11" ht="14.4" customHeight="1" x14ac:dyDescent="0.3">
      <c r="A22" s="695" t="s">
        <v>554</v>
      </c>
      <c r="B22" s="696" t="s">
        <v>555</v>
      </c>
      <c r="C22" s="699" t="s">
        <v>560</v>
      </c>
      <c r="D22" s="720" t="s">
        <v>1700</v>
      </c>
      <c r="E22" s="699" t="s">
        <v>4463</v>
      </c>
      <c r="F22" s="720" t="s">
        <v>4464</v>
      </c>
      <c r="G22" s="699" t="s">
        <v>3091</v>
      </c>
      <c r="H22" s="699" t="s">
        <v>3092</v>
      </c>
      <c r="I22" s="711">
        <v>8.2799999999999994</v>
      </c>
      <c r="J22" s="711">
        <v>20</v>
      </c>
      <c r="K22" s="712">
        <v>165.6</v>
      </c>
    </row>
    <row r="23" spans="1:11" ht="14.4" customHeight="1" x14ac:dyDescent="0.3">
      <c r="A23" s="695" t="s">
        <v>554</v>
      </c>
      <c r="B23" s="696" t="s">
        <v>555</v>
      </c>
      <c r="C23" s="699" t="s">
        <v>560</v>
      </c>
      <c r="D23" s="720" t="s">
        <v>1700</v>
      </c>
      <c r="E23" s="699" t="s">
        <v>4463</v>
      </c>
      <c r="F23" s="720" t="s">
        <v>4464</v>
      </c>
      <c r="G23" s="699" t="s">
        <v>3093</v>
      </c>
      <c r="H23" s="699" t="s">
        <v>3094</v>
      </c>
      <c r="I23" s="711">
        <v>497.71</v>
      </c>
      <c r="J23" s="711">
        <v>1</v>
      </c>
      <c r="K23" s="712">
        <v>497.71</v>
      </c>
    </row>
    <row r="24" spans="1:11" ht="14.4" customHeight="1" x14ac:dyDescent="0.3">
      <c r="A24" s="695" t="s">
        <v>554</v>
      </c>
      <c r="B24" s="696" t="s">
        <v>555</v>
      </c>
      <c r="C24" s="699" t="s">
        <v>560</v>
      </c>
      <c r="D24" s="720" t="s">
        <v>1700</v>
      </c>
      <c r="E24" s="699" t="s">
        <v>4465</v>
      </c>
      <c r="F24" s="720" t="s">
        <v>4466</v>
      </c>
      <c r="G24" s="699" t="s">
        <v>3095</v>
      </c>
      <c r="H24" s="699" t="s">
        <v>3096</v>
      </c>
      <c r="I24" s="711">
        <v>11.146666666666667</v>
      </c>
      <c r="J24" s="711">
        <v>100</v>
      </c>
      <c r="K24" s="712">
        <v>1114.8</v>
      </c>
    </row>
    <row r="25" spans="1:11" ht="14.4" customHeight="1" x14ac:dyDescent="0.3">
      <c r="A25" s="695" t="s">
        <v>554</v>
      </c>
      <c r="B25" s="696" t="s">
        <v>555</v>
      </c>
      <c r="C25" s="699" t="s">
        <v>560</v>
      </c>
      <c r="D25" s="720" t="s">
        <v>1700</v>
      </c>
      <c r="E25" s="699" t="s">
        <v>4465</v>
      </c>
      <c r="F25" s="720" t="s">
        <v>4466</v>
      </c>
      <c r="G25" s="699" t="s">
        <v>3097</v>
      </c>
      <c r="H25" s="699" t="s">
        <v>3098</v>
      </c>
      <c r="I25" s="711">
        <v>0.93</v>
      </c>
      <c r="J25" s="711">
        <v>800</v>
      </c>
      <c r="K25" s="712">
        <v>744</v>
      </c>
    </row>
    <row r="26" spans="1:11" ht="14.4" customHeight="1" x14ac:dyDescent="0.3">
      <c r="A26" s="695" t="s">
        <v>554</v>
      </c>
      <c r="B26" s="696" t="s">
        <v>555</v>
      </c>
      <c r="C26" s="699" t="s">
        <v>560</v>
      </c>
      <c r="D26" s="720" t="s">
        <v>1700</v>
      </c>
      <c r="E26" s="699" t="s">
        <v>4465</v>
      </c>
      <c r="F26" s="720" t="s">
        <v>4466</v>
      </c>
      <c r="G26" s="699" t="s">
        <v>3099</v>
      </c>
      <c r="H26" s="699" t="s">
        <v>3100</v>
      </c>
      <c r="I26" s="711">
        <v>0.41749999999999998</v>
      </c>
      <c r="J26" s="711">
        <v>500</v>
      </c>
      <c r="K26" s="712">
        <v>209</v>
      </c>
    </row>
    <row r="27" spans="1:11" ht="14.4" customHeight="1" x14ac:dyDescent="0.3">
      <c r="A27" s="695" t="s">
        <v>554</v>
      </c>
      <c r="B27" s="696" t="s">
        <v>555</v>
      </c>
      <c r="C27" s="699" t="s">
        <v>560</v>
      </c>
      <c r="D27" s="720" t="s">
        <v>1700</v>
      </c>
      <c r="E27" s="699" t="s">
        <v>4465</v>
      </c>
      <c r="F27" s="720" t="s">
        <v>4466</v>
      </c>
      <c r="G27" s="699" t="s">
        <v>3101</v>
      </c>
      <c r="H27" s="699" t="s">
        <v>3102</v>
      </c>
      <c r="I27" s="711">
        <v>0.57999999999999996</v>
      </c>
      <c r="J27" s="711">
        <v>900</v>
      </c>
      <c r="K27" s="712">
        <v>522</v>
      </c>
    </row>
    <row r="28" spans="1:11" ht="14.4" customHeight="1" x14ac:dyDescent="0.3">
      <c r="A28" s="695" t="s">
        <v>554</v>
      </c>
      <c r="B28" s="696" t="s">
        <v>555</v>
      </c>
      <c r="C28" s="699" t="s">
        <v>560</v>
      </c>
      <c r="D28" s="720" t="s">
        <v>1700</v>
      </c>
      <c r="E28" s="699" t="s">
        <v>4465</v>
      </c>
      <c r="F28" s="720" t="s">
        <v>4466</v>
      </c>
      <c r="G28" s="699" t="s">
        <v>3103</v>
      </c>
      <c r="H28" s="699" t="s">
        <v>3104</v>
      </c>
      <c r="I28" s="711">
        <v>6.29</v>
      </c>
      <c r="J28" s="711">
        <v>10</v>
      </c>
      <c r="K28" s="712">
        <v>62.9</v>
      </c>
    </row>
    <row r="29" spans="1:11" ht="14.4" customHeight="1" x14ac:dyDescent="0.3">
      <c r="A29" s="695" t="s">
        <v>554</v>
      </c>
      <c r="B29" s="696" t="s">
        <v>555</v>
      </c>
      <c r="C29" s="699" t="s">
        <v>560</v>
      </c>
      <c r="D29" s="720" t="s">
        <v>1700</v>
      </c>
      <c r="E29" s="699" t="s">
        <v>4465</v>
      </c>
      <c r="F29" s="720" t="s">
        <v>4466</v>
      </c>
      <c r="G29" s="699" t="s">
        <v>3105</v>
      </c>
      <c r="H29" s="699" t="s">
        <v>3106</v>
      </c>
      <c r="I29" s="711">
        <v>5.32</v>
      </c>
      <c r="J29" s="711">
        <v>300</v>
      </c>
      <c r="K29" s="712">
        <v>1596</v>
      </c>
    </row>
    <row r="30" spans="1:11" ht="14.4" customHeight="1" x14ac:dyDescent="0.3">
      <c r="A30" s="695" t="s">
        <v>554</v>
      </c>
      <c r="B30" s="696" t="s">
        <v>555</v>
      </c>
      <c r="C30" s="699" t="s">
        <v>560</v>
      </c>
      <c r="D30" s="720" t="s">
        <v>1700</v>
      </c>
      <c r="E30" s="699" t="s">
        <v>4465</v>
      </c>
      <c r="F30" s="720" t="s">
        <v>4466</v>
      </c>
      <c r="G30" s="699" t="s">
        <v>3107</v>
      </c>
      <c r="H30" s="699" t="s">
        <v>3108</v>
      </c>
      <c r="I30" s="711">
        <v>2.36</v>
      </c>
      <c r="J30" s="711">
        <v>300</v>
      </c>
      <c r="K30" s="712">
        <v>708</v>
      </c>
    </row>
    <row r="31" spans="1:11" ht="14.4" customHeight="1" x14ac:dyDescent="0.3">
      <c r="A31" s="695" t="s">
        <v>554</v>
      </c>
      <c r="B31" s="696" t="s">
        <v>555</v>
      </c>
      <c r="C31" s="699" t="s">
        <v>560</v>
      </c>
      <c r="D31" s="720" t="s">
        <v>1700</v>
      </c>
      <c r="E31" s="699" t="s">
        <v>4465</v>
      </c>
      <c r="F31" s="720" t="s">
        <v>4466</v>
      </c>
      <c r="G31" s="699" t="s">
        <v>3109</v>
      </c>
      <c r="H31" s="699" t="s">
        <v>3110</v>
      </c>
      <c r="I31" s="711">
        <v>5.5666666666666664</v>
      </c>
      <c r="J31" s="711">
        <v>230</v>
      </c>
      <c r="K31" s="712">
        <v>1280.4000000000001</v>
      </c>
    </row>
    <row r="32" spans="1:11" ht="14.4" customHeight="1" x14ac:dyDescent="0.3">
      <c r="A32" s="695" t="s">
        <v>554</v>
      </c>
      <c r="B32" s="696" t="s">
        <v>555</v>
      </c>
      <c r="C32" s="699" t="s">
        <v>560</v>
      </c>
      <c r="D32" s="720" t="s">
        <v>1700</v>
      </c>
      <c r="E32" s="699" t="s">
        <v>4465</v>
      </c>
      <c r="F32" s="720" t="s">
        <v>4466</v>
      </c>
      <c r="G32" s="699" t="s">
        <v>3111</v>
      </c>
      <c r="H32" s="699" t="s">
        <v>3112</v>
      </c>
      <c r="I32" s="711">
        <v>175.56</v>
      </c>
      <c r="J32" s="711">
        <v>2</v>
      </c>
      <c r="K32" s="712">
        <v>351.12</v>
      </c>
    </row>
    <row r="33" spans="1:11" ht="14.4" customHeight="1" x14ac:dyDescent="0.3">
      <c r="A33" s="695" t="s">
        <v>554</v>
      </c>
      <c r="B33" s="696" t="s">
        <v>555</v>
      </c>
      <c r="C33" s="699" t="s">
        <v>560</v>
      </c>
      <c r="D33" s="720" t="s">
        <v>1700</v>
      </c>
      <c r="E33" s="699" t="s">
        <v>4465</v>
      </c>
      <c r="F33" s="720" t="s">
        <v>4466</v>
      </c>
      <c r="G33" s="699" t="s">
        <v>3113</v>
      </c>
      <c r="H33" s="699" t="s">
        <v>3114</v>
      </c>
      <c r="I33" s="711">
        <v>1.8</v>
      </c>
      <c r="J33" s="711">
        <v>50</v>
      </c>
      <c r="K33" s="712">
        <v>90</v>
      </c>
    </row>
    <row r="34" spans="1:11" ht="14.4" customHeight="1" x14ac:dyDescent="0.3">
      <c r="A34" s="695" t="s">
        <v>554</v>
      </c>
      <c r="B34" s="696" t="s">
        <v>555</v>
      </c>
      <c r="C34" s="699" t="s">
        <v>560</v>
      </c>
      <c r="D34" s="720" t="s">
        <v>1700</v>
      </c>
      <c r="E34" s="699" t="s">
        <v>4465</v>
      </c>
      <c r="F34" s="720" t="s">
        <v>4466</v>
      </c>
      <c r="G34" s="699" t="s">
        <v>3115</v>
      </c>
      <c r="H34" s="699" t="s">
        <v>3116</v>
      </c>
      <c r="I34" s="711">
        <v>1.8</v>
      </c>
      <c r="J34" s="711">
        <v>200</v>
      </c>
      <c r="K34" s="712">
        <v>358.5</v>
      </c>
    </row>
    <row r="35" spans="1:11" ht="14.4" customHeight="1" x14ac:dyDescent="0.3">
      <c r="A35" s="695" t="s">
        <v>554</v>
      </c>
      <c r="B35" s="696" t="s">
        <v>555</v>
      </c>
      <c r="C35" s="699" t="s">
        <v>560</v>
      </c>
      <c r="D35" s="720" t="s">
        <v>1700</v>
      </c>
      <c r="E35" s="699" t="s">
        <v>4465</v>
      </c>
      <c r="F35" s="720" t="s">
        <v>4466</v>
      </c>
      <c r="G35" s="699" t="s">
        <v>3117</v>
      </c>
      <c r="H35" s="699" t="s">
        <v>3118</v>
      </c>
      <c r="I35" s="711">
        <v>1.8</v>
      </c>
      <c r="J35" s="711">
        <v>250</v>
      </c>
      <c r="K35" s="712">
        <v>451.5</v>
      </c>
    </row>
    <row r="36" spans="1:11" ht="14.4" customHeight="1" x14ac:dyDescent="0.3">
      <c r="A36" s="695" t="s">
        <v>554</v>
      </c>
      <c r="B36" s="696" t="s">
        <v>555</v>
      </c>
      <c r="C36" s="699" t="s">
        <v>560</v>
      </c>
      <c r="D36" s="720" t="s">
        <v>1700</v>
      </c>
      <c r="E36" s="699" t="s">
        <v>4465</v>
      </c>
      <c r="F36" s="720" t="s">
        <v>4466</v>
      </c>
      <c r="G36" s="699" t="s">
        <v>3119</v>
      </c>
      <c r="H36" s="699" t="s">
        <v>3120</v>
      </c>
      <c r="I36" s="711">
        <v>1.76</v>
      </c>
      <c r="J36" s="711">
        <v>50</v>
      </c>
      <c r="K36" s="712">
        <v>88</v>
      </c>
    </row>
    <row r="37" spans="1:11" ht="14.4" customHeight="1" x14ac:dyDescent="0.3">
      <c r="A37" s="695" t="s">
        <v>554</v>
      </c>
      <c r="B37" s="696" t="s">
        <v>555</v>
      </c>
      <c r="C37" s="699" t="s">
        <v>560</v>
      </c>
      <c r="D37" s="720" t="s">
        <v>1700</v>
      </c>
      <c r="E37" s="699" t="s">
        <v>4465</v>
      </c>
      <c r="F37" s="720" t="s">
        <v>4466</v>
      </c>
      <c r="G37" s="699" t="s">
        <v>3121</v>
      </c>
      <c r="H37" s="699" t="s">
        <v>3122</v>
      </c>
      <c r="I37" s="711">
        <v>4.8099999999999996</v>
      </c>
      <c r="J37" s="711">
        <v>20</v>
      </c>
      <c r="K37" s="712">
        <v>96.2</v>
      </c>
    </row>
    <row r="38" spans="1:11" ht="14.4" customHeight="1" x14ac:dyDescent="0.3">
      <c r="A38" s="695" t="s">
        <v>554</v>
      </c>
      <c r="B38" s="696" t="s">
        <v>555</v>
      </c>
      <c r="C38" s="699" t="s">
        <v>560</v>
      </c>
      <c r="D38" s="720" t="s">
        <v>1700</v>
      </c>
      <c r="E38" s="699" t="s">
        <v>4465</v>
      </c>
      <c r="F38" s="720" t="s">
        <v>4466</v>
      </c>
      <c r="G38" s="699" t="s">
        <v>3123</v>
      </c>
      <c r="H38" s="699" t="s">
        <v>3124</v>
      </c>
      <c r="I38" s="711">
        <v>1.6666666666666666E-2</v>
      </c>
      <c r="J38" s="711">
        <v>250</v>
      </c>
      <c r="K38" s="712">
        <v>4.5</v>
      </c>
    </row>
    <row r="39" spans="1:11" ht="14.4" customHeight="1" x14ac:dyDescent="0.3">
      <c r="A39" s="695" t="s">
        <v>554</v>
      </c>
      <c r="B39" s="696" t="s">
        <v>555</v>
      </c>
      <c r="C39" s="699" t="s">
        <v>560</v>
      </c>
      <c r="D39" s="720" t="s">
        <v>1700</v>
      </c>
      <c r="E39" s="699" t="s">
        <v>4465</v>
      </c>
      <c r="F39" s="720" t="s">
        <v>4466</v>
      </c>
      <c r="G39" s="699" t="s">
        <v>3125</v>
      </c>
      <c r="H39" s="699" t="s">
        <v>3126</v>
      </c>
      <c r="I39" s="711">
        <v>2.04</v>
      </c>
      <c r="J39" s="711">
        <v>100</v>
      </c>
      <c r="K39" s="712">
        <v>204</v>
      </c>
    </row>
    <row r="40" spans="1:11" ht="14.4" customHeight="1" x14ac:dyDescent="0.3">
      <c r="A40" s="695" t="s">
        <v>554</v>
      </c>
      <c r="B40" s="696" t="s">
        <v>555</v>
      </c>
      <c r="C40" s="699" t="s">
        <v>560</v>
      </c>
      <c r="D40" s="720" t="s">
        <v>1700</v>
      </c>
      <c r="E40" s="699" t="s">
        <v>4465</v>
      </c>
      <c r="F40" s="720" t="s">
        <v>4466</v>
      </c>
      <c r="G40" s="699" t="s">
        <v>3127</v>
      </c>
      <c r="H40" s="699" t="s">
        <v>3128</v>
      </c>
      <c r="I40" s="711">
        <v>2.4066666666666667</v>
      </c>
      <c r="J40" s="711">
        <v>350</v>
      </c>
      <c r="K40" s="712">
        <v>842.5</v>
      </c>
    </row>
    <row r="41" spans="1:11" ht="14.4" customHeight="1" x14ac:dyDescent="0.3">
      <c r="A41" s="695" t="s">
        <v>554</v>
      </c>
      <c r="B41" s="696" t="s">
        <v>555</v>
      </c>
      <c r="C41" s="699" t="s">
        <v>560</v>
      </c>
      <c r="D41" s="720" t="s">
        <v>1700</v>
      </c>
      <c r="E41" s="699" t="s">
        <v>4465</v>
      </c>
      <c r="F41" s="720" t="s">
        <v>4466</v>
      </c>
      <c r="G41" s="699" t="s">
        <v>3129</v>
      </c>
      <c r="H41" s="699" t="s">
        <v>3130</v>
      </c>
      <c r="I41" s="711">
        <v>2.17</v>
      </c>
      <c r="J41" s="711">
        <v>50</v>
      </c>
      <c r="K41" s="712">
        <v>108.5</v>
      </c>
    </row>
    <row r="42" spans="1:11" ht="14.4" customHeight="1" x14ac:dyDescent="0.3">
      <c r="A42" s="695" t="s">
        <v>554</v>
      </c>
      <c r="B42" s="696" t="s">
        <v>555</v>
      </c>
      <c r="C42" s="699" t="s">
        <v>560</v>
      </c>
      <c r="D42" s="720" t="s">
        <v>1700</v>
      </c>
      <c r="E42" s="699" t="s">
        <v>4465</v>
      </c>
      <c r="F42" s="720" t="s">
        <v>4466</v>
      </c>
      <c r="G42" s="699" t="s">
        <v>3131</v>
      </c>
      <c r="H42" s="699" t="s">
        <v>3132</v>
      </c>
      <c r="I42" s="711">
        <v>2.86</v>
      </c>
      <c r="J42" s="711">
        <v>100</v>
      </c>
      <c r="K42" s="712">
        <v>286</v>
      </c>
    </row>
    <row r="43" spans="1:11" ht="14.4" customHeight="1" x14ac:dyDescent="0.3">
      <c r="A43" s="695" t="s">
        <v>554</v>
      </c>
      <c r="B43" s="696" t="s">
        <v>555</v>
      </c>
      <c r="C43" s="699" t="s">
        <v>560</v>
      </c>
      <c r="D43" s="720" t="s">
        <v>1700</v>
      </c>
      <c r="E43" s="699" t="s">
        <v>4465</v>
      </c>
      <c r="F43" s="720" t="s">
        <v>4466</v>
      </c>
      <c r="G43" s="699" t="s">
        <v>3133</v>
      </c>
      <c r="H43" s="699" t="s">
        <v>3134</v>
      </c>
      <c r="I43" s="711">
        <v>5.82</v>
      </c>
      <c r="J43" s="711">
        <v>150</v>
      </c>
      <c r="K43" s="712">
        <v>861.5</v>
      </c>
    </row>
    <row r="44" spans="1:11" ht="14.4" customHeight="1" x14ac:dyDescent="0.3">
      <c r="A44" s="695" t="s">
        <v>554</v>
      </c>
      <c r="B44" s="696" t="s">
        <v>555</v>
      </c>
      <c r="C44" s="699" t="s">
        <v>560</v>
      </c>
      <c r="D44" s="720" t="s">
        <v>1700</v>
      </c>
      <c r="E44" s="699" t="s">
        <v>4465</v>
      </c>
      <c r="F44" s="720" t="s">
        <v>4466</v>
      </c>
      <c r="G44" s="699" t="s">
        <v>3135</v>
      </c>
      <c r="H44" s="699" t="s">
        <v>3136</v>
      </c>
      <c r="I44" s="711">
        <v>2.0549999999999997</v>
      </c>
      <c r="J44" s="711">
        <v>30</v>
      </c>
      <c r="K44" s="712">
        <v>61.6</v>
      </c>
    </row>
    <row r="45" spans="1:11" ht="14.4" customHeight="1" x14ac:dyDescent="0.3">
      <c r="A45" s="695" t="s">
        <v>554</v>
      </c>
      <c r="B45" s="696" t="s">
        <v>555</v>
      </c>
      <c r="C45" s="699" t="s">
        <v>560</v>
      </c>
      <c r="D45" s="720" t="s">
        <v>1700</v>
      </c>
      <c r="E45" s="699" t="s">
        <v>4465</v>
      </c>
      <c r="F45" s="720" t="s">
        <v>4466</v>
      </c>
      <c r="G45" s="699" t="s">
        <v>3137</v>
      </c>
      <c r="H45" s="699" t="s">
        <v>3138</v>
      </c>
      <c r="I45" s="711">
        <v>5.1324999999999994</v>
      </c>
      <c r="J45" s="711">
        <v>310</v>
      </c>
      <c r="K45" s="712">
        <v>1591.1</v>
      </c>
    </row>
    <row r="46" spans="1:11" ht="14.4" customHeight="1" x14ac:dyDescent="0.3">
      <c r="A46" s="695" t="s">
        <v>554</v>
      </c>
      <c r="B46" s="696" t="s">
        <v>555</v>
      </c>
      <c r="C46" s="699" t="s">
        <v>560</v>
      </c>
      <c r="D46" s="720" t="s">
        <v>1700</v>
      </c>
      <c r="E46" s="699" t="s">
        <v>4465</v>
      </c>
      <c r="F46" s="720" t="s">
        <v>4466</v>
      </c>
      <c r="G46" s="699" t="s">
        <v>3139</v>
      </c>
      <c r="H46" s="699" t="s">
        <v>3140</v>
      </c>
      <c r="I46" s="711">
        <v>17.983333333333334</v>
      </c>
      <c r="J46" s="711">
        <v>150</v>
      </c>
      <c r="K46" s="712">
        <v>2697.5</v>
      </c>
    </row>
    <row r="47" spans="1:11" ht="14.4" customHeight="1" x14ac:dyDescent="0.3">
      <c r="A47" s="695" t="s">
        <v>554</v>
      </c>
      <c r="B47" s="696" t="s">
        <v>555</v>
      </c>
      <c r="C47" s="699" t="s">
        <v>560</v>
      </c>
      <c r="D47" s="720" t="s">
        <v>1700</v>
      </c>
      <c r="E47" s="699" t="s">
        <v>4465</v>
      </c>
      <c r="F47" s="720" t="s">
        <v>4466</v>
      </c>
      <c r="G47" s="699" t="s">
        <v>3141</v>
      </c>
      <c r="H47" s="699" t="s">
        <v>3142</v>
      </c>
      <c r="I47" s="711">
        <v>17.98</v>
      </c>
      <c r="J47" s="711">
        <v>50</v>
      </c>
      <c r="K47" s="712">
        <v>899</v>
      </c>
    </row>
    <row r="48" spans="1:11" ht="14.4" customHeight="1" x14ac:dyDescent="0.3">
      <c r="A48" s="695" t="s">
        <v>554</v>
      </c>
      <c r="B48" s="696" t="s">
        <v>555</v>
      </c>
      <c r="C48" s="699" t="s">
        <v>560</v>
      </c>
      <c r="D48" s="720" t="s">
        <v>1700</v>
      </c>
      <c r="E48" s="699" t="s">
        <v>4465</v>
      </c>
      <c r="F48" s="720" t="s">
        <v>4466</v>
      </c>
      <c r="G48" s="699" t="s">
        <v>3143</v>
      </c>
      <c r="H48" s="699" t="s">
        <v>3144</v>
      </c>
      <c r="I48" s="711">
        <v>15.01</v>
      </c>
      <c r="J48" s="711">
        <v>10</v>
      </c>
      <c r="K48" s="712">
        <v>150.1</v>
      </c>
    </row>
    <row r="49" spans="1:11" ht="14.4" customHeight="1" x14ac:dyDescent="0.3">
      <c r="A49" s="695" t="s">
        <v>554</v>
      </c>
      <c r="B49" s="696" t="s">
        <v>555</v>
      </c>
      <c r="C49" s="699" t="s">
        <v>560</v>
      </c>
      <c r="D49" s="720" t="s">
        <v>1700</v>
      </c>
      <c r="E49" s="699" t="s">
        <v>4465</v>
      </c>
      <c r="F49" s="720" t="s">
        <v>4466</v>
      </c>
      <c r="G49" s="699" t="s">
        <v>3145</v>
      </c>
      <c r="H49" s="699" t="s">
        <v>3146</v>
      </c>
      <c r="I49" s="711">
        <v>12.103333333333333</v>
      </c>
      <c r="J49" s="711">
        <v>70</v>
      </c>
      <c r="K49" s="712">
        <v>847.2</v>
      </c>
    </row>
    <row r="50" spans="1:11" ht="14.4" customHeight="1" x14ac:dyDescent="0.3">
      <c r="A50" s="695" t="s">
        <v>554</v>
      </c>
      <c r="B50" s="696" t="s">
        <v>555</v>
      </c>
      <c r="C50" s="699" t="s">
        <v>560</v>
      </c>
      <c r="D50" s="720" t="s">
        <v>1700</v>
      </c>
      <c r="E50" s="699" t="s">
        <v>4465</v>
      </c>
      <c r="F50" s="720" t="s">
        <v>4466</v>
      </c>
      <c r="G50" s="699" t="s">
        <v>3147</v>
      </c>
      <c r="H50" s="699" t="s">
        <v>3148</v>
      </c>
      <c r="I50" s="711">
        <v>2.8899999999999997</v>
      </c>
      <c r="J50" s="711">
        <v>100</v>
      </c>
      <c r="K50" s="712">
        <v>289</v>
      </c>
    </row>
    <row r="51" spans="1:11" ht="14.4" customHeight="1" x14ac:dyDescent="0.3">
      <c r="A51" s="695" t="s">
        <v>554</v>
      </c>
      <c r="B51" s="696" t="s">
        <v>555</v>
      </c>
      <c r="C51" s="699" t="s">
        <v>560</v>
      </c>
      <c r="D51" s="720" t="s">
        <v>1700</v>
      </c>
      <c r="E51" s="699" t="s">
        <v>4465</v>
      </c>
      <c r="F51" s="720" t="s">
        <v>4466</v>
      </c>
      <c r="G51" s="699" t="s">
        <v>3149</v>
      </c>
      <c r="H51" s="699" t="s">
        <v>3150</v>
      </c>
      <c r="I51" s="711">
        <v>13.2</v>
      </c>
      <c r="J51" s="711">
        <v>90</v>
      </c>
      <c r="K51" s="712">
        <v>1188</v>
      </c>
    </row>
    <row r="52" spans="1:11" ht="14.4" customHeight="1" x14ac:dyDescent="0.3">
      <c r="A52" s="695" t="s">
        <v>554</v>
      </c>
      <c r="B52" s="696" t="s">
        <v>555</v>
      </c>
      <c r="C52" s="699" t="s">
        <v>560</v>
      </c>
      <c r="D52" s="720" t="s">
        <v>1700</v>
      </c>
      <c r="E52" s="699" t="s">
        <v>4465</v>
      </c>
      <c r="F52" s="720" t="s">
        <v>4466</v>
      </c>
      <c r="G52" s="699" t="s">
        <v>3151</v>
      </c>
      <c r="H52" s="699" t="s">
        <v>3152</v>
      </c>
      <c r="I52" s="711">
        <v>13.202499999999999</v>
      </c>
      <c r="J52" s="711">
        <v>100</v>
      </c>
      <c r="K52" s="712">
        <v>1320.2</v>
      </c>
    </row>
    <row r="53" spans="1:11" ht="14.4" customHeight="1" x14ac:dyDescent="0.3">
      <c r="A53" s="695" t="s">
        <v>554</v>
      </c>
      <c r="B53" s="696" t="s">
        <v>555</v>
      </c>
      <c r="C53" s="699" t="s">
        <v>560</v>
      </c>
      <c r="D53" s="720" t="s">
        <v>1700</v>
      </c>
      <c r="E53" s="699" t="s">
        <v>4465</v>
      </c>
      <c r="F53" s="720" t="s">
        <v>4466</v>
      </c>
      <c r="G53" s="699" t="s">
        <v>3153</v>
      </c>
      <c r="H53" s="699" t="s">
        <v>3154</v>
      </c>
      <c r="I53" s="711">
        <v>21.24</v>
      </c>
      <c r="J53" s="711">
        <v>10</v>
      </c>
      <c r="K53" s="712">
        <v>212.4</v>
      </c>
    </row>
    <row r="54" spans="1:11" ht="14.4" customHeight="1" x14ac:dyDescent="0.3">
      <c r="A54" s="695" t="s">
        <v>554</v>
      </c>
      <c r="B54" s="696" t="s">
        <v>555</v>
      </c>
      <c r="C54" s="699" t="s">
        <v>560</v>
      </c>
      <c r="D54" s="720" t="s">
        <v>1700</v>
      </c>
      <c r="E54" s="699" t="s">
        <v>4465</v>
      </c>
      <c r="F54" s="720" t="s">
        <v>4466</v>
      </c>
      <c r="G54" s="699" t="s">
        <v>3155</v>
      </c>
      <c r="H54" s="699" t="s">
        <v>3156</v>
      </c>
      <c r="I54" s="711">
        <v>21.23</v>
      </c>
      <c r="J54" s="711">
        <v>20</v>
      </c>
      <c r="K54" s="712">
        <v>424.6</v>
      </c>
    </row>
    <row r="55" spans="1:11" ht="14.4" customHeight="1" x14ac:dyDescent="0.3">
      <c r="A55" s="695" t="s">
        <v>554</v>
      </c>
      <c r="B55" s="696" t="s">
        <v>555</v>
      </c>
      <c r="C55" s="699" t="s">
        <v>560</v>
      </c>
      <c r="D55" s="720" t="s">
        <v>1700</v>
      </c>
      <c r="E55" s="699" t="s">
        <v>4465</v>
      </c>
      <c r="F55" s="720" t="s">
        <v>4466</v>
      </c>
      <c r="G55" s="699" t="s">
        <v>3157</v>
      </c>
      <c r="H55" s="699" t="s">
        <v>3158</v>
      </c>
      <c r="I55" s="711">
        <v>13.2</v>
      </c>
      <c r="J55" s="711">
        <v>10</v>
      </c>
      <c r="K55" s="712">
        <v>132</v>
      </c>
    </row>
    <row r="56" spans="1:11" ht="14.4" customHeight="1" x14ac:dyDescent="0.3">
      <c r="A56" s="695" t="s">
        <v>554</v>
      </c>
      <c r="B56" s="696" t="s">
        <v>555</v>
      </c>
      <c r="C56" s="699" t="s">
        <v>560</v>
      </c>
      <c r="D56" s="720" t="s">
        <v>1700</v>
      </c>
      <c r="E56" s="699" t="s">
        <v>4465</v>
      </c>
      <c r="F56" s="720" t="s">
        <v>4466</v>
      </c>
      <c r="G56" s="699" t="s">
        <v>3159</v>
      </c>
      <c r="H56" s="699" t="s">
        <v>3160</v>
      </c>
      <c r="I56" s="711">
        <v>2.895</v>
      </c>
      <c r="J56" s="711">
        <v>100</v>
      </c>
      <c r="K56" s="712">
        <v>289.5</v>
      </c>
    </row>
    <row r="57" spans="1:11" ht="14.4" customHeight="1" x14ac:dyDescent="0.3">
      <c r="A57" s="695" t="s">
        <v>554</v>
      </c>
      <c r="B57" s="696" t="s">
        <v>555</v>
      </c>
      <c r="C57" s="699" t="s">
        <v>560</v>
      </c>
      <c r="D57" s="720" t="s">
        <v>1700</v>
      </c>
      <c r="E57" s="699" t="s">
        <v>4465</v>
      </c>
      <c r="F57" s="720" t="s">
        <v>4466</v>
      </c>
      <c r="G57" s="699" t="s">
        <v>3161</v>
      </c>
      <c r="H57" s="699" t="s">
        <v>3162</v>
      </c>
      <c r="I57" s="711">
        <v>9.6</v>
      </c>
      <c r="J57" s="711">
        <v>100</v>
      </c>
      <c r="K57" s="712">
        <v>960</v>
      </c>
    </row>
    <row r="58" spans="1:11" ht="14.4" customHeight="1" x14ac:dyDescent="0.3">
      <c r="A58" s="695" t="s">
        <v>554</v>
      </c>
      <c r="B58" s="696" t="s">
        <v>555</v>
      </c>
      <c r="C58" s="699" t="s">
        <v>560</v>
      </c>
      <c r="D58" s="720" t="s">
        <v>1700</v>
      </c>
      <c r="E58" s="699" t="s">
        <v>4465</v>
      </c>
      <c r="F58" s="720" t="s">
        <v>4466</v>
      </c>
      <c r="G58" s="699" t="s">
        <v>3163</v>
      </c>
      <c r="H58" s="699" t="s">
        <v>3164</v>
      </c>
      <c r="I58" s="711">
        <v>9.1999999999999993</v>
      </c>
      <c r="J58" s="711">
        <v>400</v>
      </c>
      <c r="K58" s="712">
        <v>3680</v>
      </c>
    </row>
    <row r="59" spans="1:11" ht="14.4" customHeight="1" x14ac:dyDescent="0.3">
      <c r="A59" s="695" t="s">
        <v>554</v>
      </c>
      <c r="B59" s="696" t="s">
        <v>555</v>
      </c>
      <c r="C59" s="699" t="s">
        <v>560</v>
      </c>
      <c r="D59" s="720" t="s">
        <v>1700</v>
      </c>
      <c r="E59" s="699" t="s">
        <v>4465</v>
      </c>
      <c r="F59" s="720" t="s">
        <v>4466</v>
      </c>
      <c r="G59" s="699" t="s">
        <v>3165</v>
      </c>
      <c r="H59" s="699" t="s">
        <v>3166</v>
      </c>
      <c r="I59" s="711">
        <v>172.5</v>
      </c>
      <c r="J59" s="711">
        <v>1</v>
      </c>
      <c r="K59" s="712">
        <v>172.5</v>
      </c>
    </row>
    <row r="60" spans="1:11" ht="14.4" customHeight="1" x14ac:dyDescent="0.3">
      <c r="A60" s="695" t="s">
        <v>554</v>
      </c>
      <c r="B60" s="696" t="s">
        <v>555</v>
      </c>
      <c r="C60" s="699" t="s">
        <v>560</v>
      </c>
      <c r="D60" s="720" t="s">
        <v>1700</v>
      </c>
      <c r="E60" s="699" t="s">
        <v>4465</v>
      </c>
      <c r="F60" s="720" t="s">
        <v>4466</v>
      </c>
      <c r="G60" s="699" t="s">
        <v>3167</v>
      </c>
      <c r="H60" s="699" t="s">
        <v>3168</v>
      </c>
      <c r="I60" s="711">
        <v>9.68</v>
      </c>
      <c r="J60" s="711">
        <v>80</v>
      </c>
      <c r="K60" s="712">
        <v>774.4</v>
      </c>
    </row>
    <row r="61" spans="1:11" ht="14.4" customHeight="1" x14ac:dyDescent="0.3">
      <c r="A61" s="695" t="s">
        <v>554</v>
      </c>
      <c r="B61" s="696" t="s">
        <v>555</v>
      </c>
      <c r="C61" s="699" t="s">
        <v>560</v>
      </c>
      <c r="D61" s="720" t="s">
        <v>1700</v>
      </c>
      <c r="E61" s="699" t="s">
        <v>4467</v>
      </c>
      <c r="F61" s="720" t="s">
        <v>4468</v>
      </c>
      <c r="G61" s="699" t="s">
        <v>3169</v>
      </c>
      <c r="H61" s="699" t="s">
        <v>3170</v>
      </c>
      <c r="I61" s="711">
        <v>8.17</v>
      </c>
      <c r="J61" s="711">
        <v>800</v>
      </c>
      <c r="K61" s="712">
        <v>6536</v>
      </c>
    </row>
    <row r="62" spans="1:11" ht="14.4" customHeight="1" x14ac:dyDescent="0.3">
      <c r="A62" s="695" t="s">
        <v>554</v>
      </c>
      <c r="B62" s="696" t="s">
        <v>555</v>
      </c>
      <c r="C62" s="699" t="s">
        <v>560</v>
      </c>
      <c r="D62" s="720" t="s">
        <v>1700</v>
      </c>
      <c r="E62" s="699" t="s">
        <v>4467</v>
      </c>
      <c r="F62" s="720" t="s">
        <v>4468</v>
      </c>
      <c r="G62" s="699" t="s">
        <v>3171</v>
      </c>
      <c r="H62" s="699" t="s">
        <v>3172</v>
      </c>
      <c r="I62" s="711">
        <v>12.7</v>
      </c>
      <c r="J62" s="711">
        <v>30</v>
      </c>
      <c r="K62" s="712">
        <v>381</v>
      </c>
    </row>
    <row r="63" spans="1:11" ht="14.4" customHeight="1" x14ac:dyDescent="0.3">
      <c r="A63" s="695" t="s">
        <v>554</v>
      </c>
      <c r="B63" s="696" t="s">
        <v>555</v>
      </c>
      <c r="C63" s="699" t="s">
        <v>560</v>
      </c>
      <c r="D63" s="720" t="s">
        <v>1700</v>
      </c>
      <c r="E63" s="699" t="s">
        <v>4469</v>
      </c>
      <c r="F63" s="720" t="s">
        <v>4470</v>
      </c>
      <c r="G63" s="699" t="s">
        <v>3173</v>
      </c>
      <c r="H63" s="699" t="s">
        <v>3174</v>
      </c>
      <c r="I63" s="711">
        <v>0.31</v>
      </c>
      <c r="J63" s="711">
        <v>100</v>
      </c>
      <c r="K63" s="712">
        <v>31</v>
      </c>
    </row>
    <row r="64" spans="1:11" ht="14.4" customHeight="1" x14ac:dyDescent="0.3">
      <c r="A64" s="695" t="s">
        <v>554</v>
      </c>
      <c r="B64" s="696" t="s">
        <v>555</v>
      </c>
      <c r="C64" s="699" t="s">
        <v>560</v>
      </c>
      <c r="D64" s="720" t="s">
        <v>1700</v>
      </c>
      <c r="E64" s="699" t="s">
        <v>4469</v>
      </c>
      <c r="F64" s="720" t="s">
        <v>4470</v>
      </c>
      <c r="G64" s="699" t="s">
        <v>3175</v>
      </c>
      <c r="H64" s="699" t="s">
        <v>3176</v>
      </c>
      <c r="I64" s="711">
        <v>0.3</v>
      </c>
      <c r="J64" s="711">
        <v>200</v>
      </c>
      <c r="K64" s="712">
        <v>60</v>
      </c>
    </row>
    <row r="65" spans="1:11" ht="14.4" customHeight="1" x14ac:dyDescent="0.3">
      <c r="A65" s="695" t="s">
        <v>554</v>
      </c>
      <c r="B65" s="696" t="s">
        <v>555</v>
      </c>
      <c r="C65" s="699" t="s">
        <v>560</v>
      </c>
      <c r="D65" s="720" t="s">
        <v>1700</v>
      </c>
      <c r="E65" s="699" t="s">
        <v>4469</v>
      </c>
      <c r="F65" s="720" t="s">
        <v>4470</v>
      </c>
      <c r="G65" s="699" t="s">
        <v>3177</v>
      </c>
      <c r="H65" s="699" t="s">
        <v>3178</v>
      </c>
      <c r="I65" s="711">
        <v>0.30499999999999999</v>
      </c>
      <c r="J65" s="711">
        <v>700</v>
      </c>
      <c r="K65" s="712">
        <v>213</v>
      </c>
    </row>
    <row r="66" spans="1:11" ht="14.4" customHeight="1" x14ac:dyDescent="0.3">
      <c r="A66" s="695" t="s">
        <v>554</v>
      </c>
      <c r="B66" s="696" t="s">
        <v>555</v>
      </c>
      <c r="C66" s="699" t="s">
        <v>560</v>
      </c>
      <c r="D66" s="720" t="s">
        <v>1700</v>
      </c>
      <c r="E66" s="699" t="s">
        <v>4469</v>
      </c>
      <c r="F66" s="720" t="s">
        <v>4470</v>
      </c>
      <c r="G66" s="699" t="s">
        <v>3179</v>
      </c>
      <c r="H66" s="699" t="s">
        <v>3180</v>
      </c>
      <c r="I66" s="711">
        <v>1.7566666666666666</v>
      </c>
      <c r="J66" s="711">
        <v>300</v>
      </c>
      <c r="K66" s="712">
        <v>527</v>
      </c>
    </row>
    <row r="67" spans="1:11" ht="14.4" customHeight="1" x14ac:dyDescent="0.3">
      <c r="A67" s="695" t="s">
        <v>554</v>
      </c>
      <c r="B67" s="696" t="s">
        <v>555</v>
      </c>
      <c r="C67" s="699" t="s">
        <v>560</v>
      </c>
      <c r="D67" s="720" t="s">
        <v>1700</v>
      </c>
      <c r="E67" s="699" t="s">
        <v>4471</v>
      </c>
      <c r="F67" s="720" t="s">
        <v>4472</v>
      </c>
      <c r="G67" s="699" t="s">
        <v>3181</v>
      </c>
      <c r="H67" s="699" t="s">
        <v>3182</v>
      </c>
      <c r="I67" s="711">
        <v>0.77750000000000008</v>
      </c>
      <c r="J67" s="711">
        <v>3800</v>
      </c>
      <c r="K67" s="712">
        <v>2954</v>
      </c>
    </row>
    <row r="68" spans="1:11" ht="14.4" customHeight="1" x14ac:dyDescent="0.3">
      <c r="A68" s="695" t="s">
        <v>554</v>
      </c>
      <c r="B68" s="696" t="s">
        <v>555</v>
      </c>
      <c r="C68" s="699" t="s">
        <v>560</v>
      </c>
      <c r="D68" s="720" t="s">
        <v>1700</v>
      </c>
      <c r="E68" s="699" t="s">
        <v>4471</v>
      </c>
      <c r="F68" s="720" t="s">
        <v>4472</v>
      </c>
      <c r="G68" s="699" t="s">
        <v>3183</v>
      </c>
      <c r="H68" s="699" t="s">
        <v>3184</v>
      </c>
      <c r="I68" s="711">
        <v>0.77500000000000013</v>
      </c>
      <c r="J68" s="711">
        <v>8300</v>
      </c>
      <c r="K68" s="712">
        <v>6429</v>
      </c>
    </row>
    <row r="69" spans="1:11" ht="14.4" customHeight="1" x14ac:dyDescent="0.3">
      <c r="A69" s="695" t="s">
        <v>554</v>
      </c>
      <c r="B69" s="696" t="s">
        <v>555</v>
      </c>
      <c r="C69" s="699" t="s">
        <v>565</v>
      </c>
      <c r="D69" s="720" t="s">
        <v>1701</v>
      </c>
      <c r="E69" s="699" t="s">
        <v>4463</v>
      </c>
      <c r="F69" s="720" t="s">
        <v>4464</v>
      </c>
      <c r="G69" s="699" t="s">
        <v>3057</v>
      </c>
      <c r="H69" s="699" t="s">
        <v>3058</v>
      </c>
      <c r="I69" s="711">
        <v>260.3</v>
      </c>
      <c r="J69" s="711">
        <v>2</v>
      </c>
      <c r="K69" s="712">
        <v>520.6</v>
      </c>
    </row>
    <row r="70" spans="1:11" ht="14.4" customHeight="1" x14ac:dyDescent="0.3">
      <c r="A70" s="695" t="s">
        <v>554</v>
      </c>
      <c r="B70" s="696" t="s">
        <v>555</v>
      </c>
      <c r="C70" s="699" t="s">
        <v>565</v>
      </c>
      <c r="D70" s="720" t="s">
        <v>1701</v>
      </c>
      <c r="E70" s="699" t="s">
        <v>4463</v>
      </c>
      <c r="F70" s="720" t="s">
        <v>4464</v>
      </c>
      <c r="G70" s="699" t="s">
        <v>3185</v>
      </c>
      <c r="H70" s="699" t="s">
        <v>3186</v>
      </c>
      <c r="I70" s="711">
        <v>1.84</v>
      </c>
      <c r="J70" s="711">
        <v>10</v>
      </c>
      <c r="K70" s="712">
        <v>18.399999999999999</v>
      </c>
    </row>
    <row r="71" spans="1:11" ht="14.4" customHeight="1" x14ac:dyDescent="0.3">
      <c r="A71" s="695" t="s">
        <v>554</v>
      </c>
      <c r="B71" s="696" t="s">
        <v>555</v>
      </c>
      <c r="C71" s="699" t="s">
        <v>565</v>
      </c>
      <c r="D71" s="720" t="s">
        <v>1701</v>
      </c>
      <c r="E71" s="699" t="s">
        <v>4463</v>
      </c>
      <c r="F71" s="720" t="s">
        <v>4464</v>
      </c>
      <c r="G71" s="699" t="s">
        <v>3059</v>
      </c>
      <c r="H71" s="699" t="s">
        <v>3060</v>
      </c>
      <c r="I71" s="711">
        <v>3.5866666666666664</v>
      </c>
      <c r="J71" s="711">
        <v>110</v>
      </c>
      <c r="K71" s="712">
        <v>394.6</v>
      </c>
    </row>
    <row r="72" spans="1:11" ht="14.4" customHeight="1" x14ac:dyDescent="0.3">
      <c r="A72" s="695" t="s">
        <v>554</v>
      </c>
      <c r="B72" s="696" t="s">
        <v>555</v>
      </c>
      <c r="C72" s="699" t="s">
        <v>565</v>
      </c>
      <c r="D72" s="720" t="s">
        <v>1701</v>
      </c>
      <c r="E72" s="699" t="s">
        <v>4463</v>
      </c>
      <c r="F72" s="720" t="s">
        <v>4464</v>
      </c>
      <c r="G72" s="699" t="s">
        <v>3061</v>
      </c>
      <c r="H72" s="699" t="s">
        <v>3062</v>
      </c>
      <c r="I72" s="711">
        <v>12.08</v>
      </c>
      <c r="J72" s="711">
        <v>1104</v>
      </c>
      <c r="K72" s="712">
        <v>13336.32</v>
      </c>
    </row>
    <row r="73" spans="1:11" ht="14.4" customHeight="1" x14ac:dyDescent="0.3">
      <c r="A73" s="695" t="s">
        <v>554</v>
      </c>
      <c r="B73" s="696" t="s">
        <v>555</v>
      </c>
      <c r="C73" s="699" t="s">
        <v>565</v>
      </c>
      <c r="D73" s="720" t="s">
        <v>1701</v>
      </c>
      <c r="E73" s="699" t="s">
        <v>4463</v>
      </c>
      <c r="F73" s="720" t="s">
        <v>4464</v>
      </c>
      <c r="G73" s="699" t="s">
        <v>3187</v>
      </c>
      <c r="H73" s="699" t="s">
        <v>3188</v>
      </c>
      <c r="I73" s="711">
        <v>4.29</v>
      </c>
      <c r="J73" s="711">
        <v>50</v>
      </c>
      <c r="K73" s="712">
        <v>214.5</v>
      </c>
    </row>
    <row r="74" spans="1:11" ht="14.4" customHeight="1" x14ac:dyDescent="0.3">
      <c r="A74" s="695" t="s">
        <v>554</v>
      </c>
      <c r="B74" s="696" t="s">
        <v>555</v>
      </c>
      <c r="C74" s="699" t="s">
        <v>565</v>
      </c>
      <c r="D74" s="720" t="s">
        <v>1701</v>
      </c>
      <c r="E74" s="699" t="s">
        <v>4463</v>
      </c>
      <c r="F74" s="720" t="s">
        <v>4464</v>
      </c>
      <c r="G74" s="699" t="s">
        <v>3189</v>
      </c>
      <c r="H74" s="699" t="s">
        <v>3190</v>
      </c>
      <c r="I74" s="711">
        <v>7.71</v>
      </c>
      <c r="J74" s="711">
        <v>60</v>
      </c>
      <c r="K74" s="712">
        <v>461.15999999999997</v>
      </c>
    </row>
    <row r="75" spans="1:11" ht="14.4" customHeight="1" x14ac:dyDescent="0.3">
      <c r="A75" s="695" t="s">
        <v>554</v>
      </c>
      <c r="B75" s="696" t="s">
        <v>555</v>
      </c>
      <c r="C75" s="699" t="s">
        <v>565</v>
      </c>
      <c r="D75" s="720" t="s">
        <v>1701</v>
      </c>
      <c r="E75" s="699" t="s">
        <v>4463</v>
      </c>
      <c r="F75" s="720" t="s">
        <v>4464</v>
      </c>
      <c r="G75" s="699" t="s">
        <v>3063</v>
      </c>
      <c r="H75" s="699" t="s">
        <v>3064</v>
      </c>
      <c r="I75" s="711">
        <v>39.652499999999996</v>
      </c>
      <c r="J75" s="711">
        <v>22</v>
      </c>
      <c r="K75" s="712">
        <v>872.36</v>
      </c>
    </row>
    <row r="76" spans="1:11" ht="14.4" customHeight="1" x14ac:dyDescent="0.3">
      <c r="A76" s="695" t="s">
        <v>554</v>
      </c>
      <c r="B76" s="696" t="s">
        <v>555</v>
      </c>
      <c r="C76" s="699" t="s">
        <v>565</v>
      </c>
      <c r="D76" s="720" t="s">
        <v>1701</v>
      </c>
      <c r="E76" s="699" t="s">
        <v>4463</v>
      </c>
      <c r="F76" s="720" t="s">
        <v>4464</v>
      </c>
      <c r="G76" s="699" t="s">
        <v>3191</v>
      </c>
      <c r="H76" s="699" t="s">
        <v>3192</v>
      </c>
      <c r="I76" s="711">
        <v>0.87</v>
      </c>
      <c r="J76" s="711">
        <v>1600</v>
      </c>
      <c r="K76" s="712">
        <v>1392</v>
      </c>
    </row>
    <row r="77" spans="1:11" ht="14.4" customHeight="1" x14ac:dyDescent="0.3">
      <c r="A77" s="695" t="s">
        <v>554</v>
      </c>
      <c r="B77" s="696" t="s">
        <v>555</v>
      </c>
      <c r="C77" s="699" t="s">
        <v>565</v>
      </c>
      <c r="D77" s="720" t="s">
        <v>1701</v>
      </c>
      <c r="E77" s="699" t="s">
        <v>4463</v>
      </c>
      <c r="F77" s="720" t="s">
        <v>4464</v>
      </c>
      <c r="G77" s="699" t="s">
        <v>3071</v>
      </c>
      <c r="H77" s="699" t="s">
        <v>3072</v>
      </c>
      <c r="I77" s="711">
        <v>30.179999999999996</v>
      </c>
      <c r="J77" s="711">
        <v>75</v>
      </c>
      <c r="K77" s="712">
        <v>2263.5</v>
      </c>
    </row>
    <row r="78" spans="1:11" ht="14.4" customHeight="1" x14ac:dyDescent="0.3">
      <c r="A78" s="695" t="s">
        <v>554</v>
      </c>
      <c r="B78" s="696" t="s">
        <v>555</v>
      </c>
      <c r="C78" s="699" t="s">
        <v>565</v>
      </c>
      <c r="D78" s="720" t="s">
        <v>1701</v>
      </c>
      <c r="E78" s="699" t="s">
        <v>4463</v>
      </c>
      <c r="F78" s="720" t="s">
        <v>4464</v>
      </c>
      <c r="G78" s="699" t="s">
        <v>3073</v>
      </c>
      <c r="H78" s="699" t="s">
        <v>3074</v>
      </c>
      <c r="I78" s="711">
        <v>39.11</v>
      </c>
      <c r="J78" s="711">
        <v>40</v>
      </c>
      <c r="K78" s="712">
        <v>1564.46</v>
      </c>
    </row>
    <row r="79" spans="1:11" ht="14.4" customHeight="1" x14ac:dyDescent="0.3">
      <c r="A79" s="695" t="s">
        <v>554</v>
      </c>
      <c r="B79" s="696" t="s">
        <v>555</v>
      </c>
      <c r="C79" s="699" t="s">
        <v>565</v>
      </c>
      <c r="D79" s="720" t="s">
        <v>1701</v>
      </c>
      <c r="E79" s="699" t="s">
        <v>4463</v>
      </c>
      <c r="F79" s="720" t="s">
        <v>4464</v>
      </c>
      <c r="G79" s="699" t="s">
        <v>3075</v>
      </c>
      <c r="H79" s="699" t="s">
        <v>3076</v>
      </c>
      <c r="I79" s="711">
        <v>0.59499999999999997</v>
      </c>
      <c r="J79" s="711">
        <v>4500</v>
      </c>
      <c r="K79" s="712">
        <v>2675</v>
      </c>
    </row>
    <row r="80" spans="1:11" ht="14.4" customHeight="1" x14ac:dyDescent="0.3">
      <c r="A80" s="695" t="s">
        <v>554</v>
      </c>
      <c r="B80" s="696" t="s">
        <v>555</v>
      </c>
      <c r="C80" s="699" t="s">
        <v>565</v>
      </c>
      <c r="D80" s="720" t="s">
        <v>1701</v>
      </c>
      <c r="E80" s="699" t="s">
        <v>4463</v>
      </c>
      <c r="F80" s="720" t="s">
        <v>4464</v>
      </c>
      <c r="G80" s="699" t="s">
        <v>3077</v>
      </c>
      <c r="H80" s="699" t="s">
        <v>3078</v>
      </c>
      <c r="I80" s="711">
        <v>3.44</v>
      </c>
      <c r="J80" s="711">
        <v>750</v>
      </c>
      <c r="K80" s="712">
        <v>2577</v>
      </c>
    </row>
    <row r="81" spans="1:11" ht="14.4" customHeight="1" x14ac:dyDescent="0.3">
      <c r="A81" s="695" t="s">
        <v>554</v>
      </c>
      <c r="B81" s="696" t="s">
        <v>555</v>
      </c>
      <c r="C81" s="699" t="s">
        <v>565</v>
      </c>
      <c r="D81" s="720" t="s">
        <v>1701</v>
      </c>
      <c r="E81" s="699" t="s">
        <v>4463</v>
      </c>
      <c r="F81" s="720" t="s">
        <v>4464</v>
      </c>
      <c r="G81" s="699" t="s">
        <v>3079</v>
      </c>
      <c r="H81" s="699" t="s">
        <v>3080</v>
      </c>
      <c r="I81" s="711">
        <v>8.5766666666666662</v>
      </c>
      <c r="J81" s="711">
        <v>84</v>
      </c>
      <c r="K81" s="712">
        <v>720.3599999999999</v>
      </c>
    </row>
    <row r="82" spans="1:11" ht="14.4" customHeight="1" x14ac:dyDescent="0.3">
      <c r="A82" s="695" t="s">
        <v>554</v>
      </c>
      <c r="B82" s="696" t="s">
        <v>555</v>
      </c>
      <c r="C82" s="699" t="s">
        <v>565</v>
      </c>
      <c r="D82" s="720" t="s">
        <v>1701</v>
      </c>
      <c r="E82" s="699" t="s">
        <v>4463</v>
      </c>
      <c r="F82" s="720" t="s">
        <v>4464</v>
      </c>
      <c r="G82" s="699" t="s">
        <v>3193</v>
      </c>
      <c r="H82" s="699" t="s">
        <v>3194</v>
      </c>
      <c r="I82" s="711">
        <v>27.94</v>
      </c>
      <c r="J82" s="711">
        <v>1</v>
      </c>
      <c r="K82" s="712">
        <v>27.94</v>
      </c>
    </row>
    <row r="83" spans="1:11" ht="14.4" customHeight="1" x14ac:dyDescent="0.3">
      <c r="A83" s="695" t="s">
        <v>554</v>
      </c>
      <c r="B83" s="696" t="s">
        <v>555</v>
      </c>
      <c r="C83" s="699" t="s">
        <v>565</v>
      </c>
      <c r="D83" s="720" t="s">
        <v>1701</v>
      </c>
      <c r="E83" s="699" t="s">
        <v>4463</v>
      </c>
      <c r="F83" s="720" t="s">
        <v>4464</v>
      </c>
      <c r="G83" s="699" t="s">
        <v>3195</v>
      </c>
      <c r="H83" s="699" t="s">
        <v>3196</v>
      </c>
      <c r="I83" s="711">
        <v>217.61500000000001</v>
      </c>
      <c r="J83" s="711">
        <v>2</v>
      </c>
      <c r="K83" s="712">
        <v>435.23</v>
      </c>
    </row>
    <row r="84" spans="1:11" ht="14.4" customHeight="1" x14ac:dyDescent="0.3">
      <c r="A84" s="695" t="s">
        <v>554</v>
      </c>
      <c r="B84" s="696" t="s">
        <v>555</v>
      </c>
      <c r="C84" s="699" t="s">
        <v>565</v>
      </c>
      <c r="D84" s="720" t="s">
        <v>1701</v>
      </c>
      <c r="E84" s="699" t="s">
        <v>4463</v>
      </c>
      <c r="F84" s="720" t="s">
        <v>4464</v>
      </c>
      <c r="G84" s="699" t="s">
        <v>3083</v>
      </c>
      <c r="H84" s="699" t="s">
        <v>3084</v>
      </c>
      <c r="I84" s="711">
        <v>0.85400000000000009</v>
      </c>
      <c r="J84" s="711">
        <v>750</v>
      </c>
      <c r="K84" s="712">
        <v>642</v>
      </c>
    </row>
    <row r="85" spans="1:11" ht="14.4" customHeight="1" x14ac:dyDescent="0.3">
      <c r="A85" s="695" t="s">
        <v>554</v>
      </c>
      <c r="B85" s="696" t="s">
        <v>555</v>
      </c>
      <c r="C85" s="699" t="s">
        <v>565</v>
      </c>
      <c r="D85" s="720" t="s">
        <v>1701</v>
      </c>
      <c r="E85" s="699" t="s">
        <v>4463</v>
      </c>
      <c r="F85" s="720" t="s">
        <v>4464</v>
      </c>
      <c r="G85" s="699" t="s">
        <v>3197</v>
      </c>
      <c r="H85" s="699" t="s">
        <v>3198</v>
      </c>
      <c r="I85" s="711">
        <v>1.5166666666666666</v>
      </c>
      <c r="J85" s="711">
        <v>150</v>
      </c>
      <c r="K85" s="712">
        <v>227.5</v>
      </c>
    </row>
    <row r="86" spans="1:11" ht="14.4" customHeight="1" x14ac:dyDescent="0.3">
      <c r="A86" s="695" t="s">
        <v>554</v>
      </c>
      <c r="B86" s="696" t="s">
        <v>555</v>
      </c>
      <c r="C86" s="699" t="s">
        <v>565</v>
      </c>
      <c r="D86" s="720" t="s">
        <v>1701</v>
      </c>
      <c r="E86" s="699" t="s">
        <v>4463</v>
      </c>
      <c r="F86" s="720" t="s">
        <v>4464</v>
      </c>
      <c r="G86" s="699" t="s">
        <v>3199</v>
      </c>
      <c r="H86" s="699" t="s">
        <v>3200</v>
      </c>
      <c r="I86" s="711">
        <v>2.0699999999999998</v>
      </c>
      <c r="J86" s="711">
        <v>125</v>
      </c>
      <c r="K86" s="712">
        <v>258.75</v>
      </c>
    </row>
    <row r="87" spans="1:11" ht="14.4" customHeight="1" x14ac:dyDescent="0.3">
      <c r="A87" s="695" t="s">
        <v>554</v>
      </c>
      <c r="B87" s="696" t="s">
        <v>555</v>
      </c>
      <c r="C87" s="699" t="s">
        <v>565</v>
      </c>
      <c r="D87" s="720" t="s">
        <v>1701</v>
      </c>
      <c r="E87" s="699" t="s">
        <v>4463</v>
      </c>
      <c r="F87" s="720" t="s">
        <v>4464</v>
      </c>
      <c r="G87" s="699" t="s">
        <v>3085</v>
      </c>
      <c r="H87" s="699" t="s">
        <v>3086</v>
      </c>
      <c r="I87" s="711">
        <v>5.88</v>
      </c>
      <c r="J87" s="711">
        <v>20</v>
      </c>
      <c r="K87" s="712">
        <v>117.6</v>
      </c>
    </row>
    <row r="88" spans="1:11" ht="14.4" customHeight="1" x14ac:dyDescent="0.3">
      <c r="A88" s="695" t="s">
        <v>554</v>
      </c>
      <c r="B88" s="696" t="s">
        <v>555</v>
      </c>
      <c r="C88" s="699" t="s">
        <v>565</v>
      </c>
      <c r="D88" s="720" t="s">
        <v>1701</v>
      </c>
      <c r="E88" s="699" t="s">
        <v>4463</v>
      </c>
      <c r="F88" s="720" t="s">
        <v>4464</v>
      </c>
      <c r="G88" s="699" t="s">
        <v>3087</v>
      </c>
      <c r="H88" s="699" t="s">
        <v>3088</v>
      </c>
      <c r="I88" s="711">
        <v>191.13</v>
      </c>
      <c r="J88" s="711">
        <v>3</v>
      </c>
      <c r="K88" s="712">
        <v>573.39</v>
      </c>
    </row>
    <row r="89" spans="1:11" ht="14.4" customHeight="1" x14ac:dyDescent="0.3">
      <c r="A89" s="695" t="s">
        <v>554</v>
      </c>
      <c r="B89" s="696" t="s">
        <v>555</v>
      </c>
      <c r="C89" s="699" t="s">
        <v>565</v>
      </c>
      <c r="D89" s="720" t="s">
        <v>1701</v>
      </c>
      <c r="E89" s="699" t="s">
        <v>4463</v>
      </c>
      <c r="F89" s="720" t="s">
        <v>4464</v>
      </c>
      <c r="G89" s="699" t="s">
        <v>3089</v>
      </c>
      <c r="H89" s="699" t="s">
        <v>3090</v>
      </c>
      <c r="I89" s="711">
        <v>12</v>
      </c>
      <c r="J89" s="711">
        <v>200</v>
      </c>
      <c r="K89" s="712">
        <v>2399.9499999999998</v>
      </c>
    </row>
    <row r="90" spans="1:11" ht="14.4" customHeight="1" x14ac:dyDescent="0.3">
      <c r="A90" s="695" t="s">
        <v>554</v>
      </c>
      <c r="B90" s="696" t="s">
        <v>555</v>
      </c>
      <c r="C90" s="699" t="s">
        <v>565</v>
      </c>
      <c r="D90" s="720" t="s">
        <v>1701</v>
      </c>
      <c r="E90" s="699" t="s">
        <v>4463</v>
      </c>
      <c r="F90" s="720" t="s">
        <v>4464</v>
      </c>
      <c r="G90" s="699" t="s">
        <v>3201</v>
      </c>
      <c r="H90" s="699" t="s">
        <v>3202</v>
      </c>
      <c r="I90" s="711">
        <v>0.31</v>
      </c>
      <c r="J90" s="711">
        <v>10</v>
      </c>
      <c r="K90" s="712">
        <v>3.1</v>
      </c>
    </row>
    <row r="91" spans="1:11" ht="14.4" customHeight="1" x14ac:dyDescent="0.3">
      <c r="A91" s="695" t="s">
        <v>554</v>
      </c>
      <c r="B91" s="696" t="s">
        <v>555</v>
      </c>
      <c r="C91" s="699" t="s">
        <v>565</v>
      </c>
      <c r="D91" s="720" t="s">
        <v>1701</v>
      </c>
      <c r="E91" s="699" t="s">
        <v>4463</v>
      </c>
      <c r="F91" s="720" t="s">
        <v>4464</v>
      </c>
      <c r="G91" s="699" t="s">
        <v>3203</v>
      </c>
      <c r="H91" s="699" t="s">
        <v>3204</v>
      </c>
      <c r="I91" s="711">
        <v>2.29</v>
      </c>
      <c r="J91" s="711">
        <v>3</v>
      </c>
      <c r="K91" s="712">
        <v>6.87</v>
      </c>
    </row>
    <row r="92" spans="1:11" ht="14.4" customHeight="1" x14ac:dyDescent="0.3">
      <c r="A92" s="695" t="s">
        <v>554</v>
      </c>
      <c r="B92" s="696" t="s">
        <v>555</v>
      </c>
      <c r="C92" s="699" t="s">
        <v>565</v>
      </c>
      <c r="D92" s="720" t="s">
        <v>1701</v>
      </c>
      <c r="E92" s="699" t="s">
        <v>4465</v>
      </c>
      <c r="F92" s="720" t="s">
        <v>4466</v>
      </c>
      <c r="G92" s="699" t="s">
        <v>3205</v>
      </c>
      <c r="H92" s="699" t="s">
        <v>3206</v>
      </c>
      <c r="I92" s="711">
        <v>5.2050000000000001</v>
      </c>
      <c r="J92" s="711">
        <v>160</v>
      </c>
      <c r="K92" s="712">
        <v>832.8</v>
      </c>
    </row>
    <row r="93" spans="1:11" ht="14.4" customHeight="1" x14ac:dyDescent="0.3">
      <c r="A93" s="695" t="s">
        <v>554</v>
      </c>
      <c r="B93" s="696" t="s">
        <v>555</v>
      </c>
      <c r="C93" s="699" t="s">
        <v>565</v>
      </c>
      <c r="D93" s="720" t="s">
        <v>1701</v>
      </c>
      <c r="E93" s="699" t="s">
        <v>4465</v>
      </c>
      <c r="F93" s="720" t="s">
        <v>4466</v>
      </c>
      <c r="G93" s="699" t="s">
        <v>3095</v>
      </c>
      <c r="H93" s="699" t="s">
        <v>3096</v>
      </c>
      <c r="I93" s="711">
        <v>11.1425</v>
      </c>
      <c r="J93" s="711">
        <v>130</v>
      </c>
      <c r="K93" s="712">
        <v>1448.6</v>
      </c>
    </row>
    <row r="94" spans="1:11" ht="14.4" customHeight="1" x14ac:dyDescent="0.3">
      <c r="A94" s="695" t="s">
        <v>554</v>
      </c>
      <c r="B94" s="696" t="s">
        <v>555</v>
      </c>
      <c r="C94" s="699" t="s">
        <v>565</v>
      </c>
      <c r="D94" s="720" t="s">
        <v>1701</v>
      </c>
      <c r="E94" s="699" t="s">
        <v>4465</v>
      </c>
      <c r="F94" s="720" t="s">
        <v>4466</v>
      </c>
      <c r="G94" s="699" t="s">
        <v>3097</v>
      </c>
      <c r="H94" s="699" t="s">
        <v>3098</v>
      </c>
      <c r="I94" s="711">
        <v>0.93499999999999994</v>
      </c>
      <c r="J94" s="711">
        <v>650</v>
      </c>
      <c r="K94" s="712">
        <v>608.5</v>
      </c>
    </row>
    <row r="95" spans="1:11" ht="14.4" customHeight="1" x14ac:dyDescent="0.3">
      <c r="A95" s="695" t="s">
        <v>554</v>
      </c>
      <c r="B95" s="696" t="s">
        <v>555</v>
      </c>
      <c r="C95" s="699" t="s">
        <v>565</v>
      </c>
      <c r="D95" s="720" t="s">
        <v>1701</v>
      </c>
      <c r="E95" s="699" t="s">
        <v>4465</v>
      </c>
      <c r="F95" s="720" t="s">
        <v>4466</v>
      </c>
      <c r="G95" s="699" t="s">
        <v>3207</v>
      </c>
      <c r="H95" s="699" t="s">
        <v>3208</v>
      </c>
      <c r="I95" s="711">
        <v>1.4350000000000001</v>
      </c>
      <c r="J95" s="711">
        <v>50</v>
      </c>
      <c r="K95" s="712">
        <v>71.800000000000011</v>
      </c>
    </row>
    <row r="96" spans="1:11" ht="14.4" customHeight="1" x14ac:dyDescent="0.3">
      <c r="A96" s="695" t="s">
        <v>554</v>
      </c>
      <c r="B96" s="696" t="s">
        <v>555</v>
      </c>
      <c r="C96" s="699" t="s">
        <v>565</v>
      </c>
      <c r="D96" s="720" t="s">
        <v>1701</v>
      </c>
      <c r="E96" s="699" t="s">
        <v>4465</v>
      </c>
      <c r="F96" s="720" t="s">
        <v>4466</v>
      </c>
      <c r="G96" s="699" t="s">
        <v>3099</v>
      </c>
      <c r="H96" s="699" t="s">
        <v>3100</v>
      </c>
      <c r="I96" s="711">
        <v>0.42</v>
      </c>
      <c r="J96" s="711">
        <v>900</v>
      </c>
      <c r="K96" s="712">
        <v>378</v>
      </c>
    </row>
    <row r="97" spans="1:11" ht="14.4" customHeight="1" x14ac:dyDescent="0.3">
      <c r="A97" s="695" t="s">
        <v>554</v>
      </c>
      <c r="B97" s="696" t="s">
        <v>555</v>
      </c>
      <c r="C97" s="699" t="s">
        <v>565</v>
      </c>
      <c r="D97" s="720" t="s">
        <v>1701</v>
      </c>
      <c r="E97" s="699" t="s">
        <v>4465</v>
      </c>
      <c r="F97" s="720" t="s">
        <v>4466</v>
      </c>
      <c r="G97" s="699" t="s">
        <v>3101</v>
      </c>
      <c r="H97" s="699" t="s">
        <v>3102</v>
      </c>
      <c r="I97" s="711">
        <v>0.5724999999999999</v>
      </c>
      <c r="J97" s="711">
        <v>2200</v>
      </c>
      <c r="K97" s="712">
        <v>1260</v>
      </c>
    </row>
    <row r="98" spans="1:11" ht="14.4" customHeight="1" x14ac:dyDescent="0.3">
      <c r="A98" s="695" t="s">
        <v>554</v>
      </c>
      <c r="B98" s="696" t="s">
        <v>555</v>
      </c>
      <c r="C98" s="699" t="s">
        <v>565</v>
      </c>
      <c r="D98" s="720" t="s">
        <v>1701</v>
      </c>
      <c r="E98" s="699" t="s">
        <v>4465</v>
      </c>
      <c r="F98" s="720" t="s">
        <v>4466</v>
      </c>
      <c r="G98" s="699" t="s">
        <v>3209</v>
      </c>
      <c r="H98" s="699" t="s">
        <v>3210</v>
      </c>
      <c r="I98" s="711">
        <v>6.19</v>
      </c>
      <c r="J98" s="711">
        <v>5</v>
      </c>
      <c r="K98" s="712">
        <v>30.95</v>
      </c>
    </row>
    <row r="99" spans="1:11" ht="14.4" customHeight="1" x14ac:dyDescent="0.3">
      <c r="A99" s="695" t="s">
        <v>554</v>
      </c>
      <c r="B99" s="696" t="s">
        <v>555</v>
      </c>
      <c r="C99" s="699" t="s">
        <v>565</v>
      </c>
      <c r="D99" s="720" t="s">
        <v>1701</v>
      </c>
      <c r="E99" s="699" t="s">
        <v>4465</v>
      </c>
      <c r="F99" s="720" t="s">
        <v>4466</v>
      </c>
      <c r="G99" s="699" t="s">
        <v>3105</v>
      </c>
      <c r="H99" s="699" t="s">
        <v>3106</v>
      </c>
      <c r="I99" s="711">
        <v>5.3275000000000006</v>
      </c>
      <c r="J99" s="711">
        <v>400</v>
      </c>
      <c r="K99" s="712">
        <v>2130.6</v>
      </c>
    </row>
    <row r="100" spans="1:11" ht="14.4" customHeight="1" x14ac:dyDescent="0.3">
      <c r="A100" s="695" t="s">
        <v>554</v>
      </c>
      <c r="B100" s="696" t="s">
        <v>555</v>
      </c>
      <c r="C100" s="699" t="s">
        <v>565</v>
      </c>
      <c r="D100" s="720" t="s">
        <v>1701</v>
      </c>
      <c r="E100" s="699" t="s">
        <v>4465</v>
      </c>
      <c r="F100" s="720" t="s">
        <v>4466</v>
      </c>
      <c r="G100" s="699" t="s">
        <v>3107</v>
      </c>
      <c r="H100" s="699" t="s">
        <v>3108</v>
      </c>
      <c r="I100" s="711">
        <v>2.36</v>
      </c>
      <c r="J100" s="711">
        <v>300</v>
      </c>
      <c r="K100" s="712">
        <v>708</v>
      </c>
    </row>
    <row r="101" spans="1:11" ht="14.4" customHeight="1" x14ac:dyDescent="0.3">
      <c r="A101" s="695" t="s">
        <v>554</v>
      </c>
      <c r="B101" s="696" t="s">
        <v>555</v>
      </c>
      <c r="C101" s="699" t="s">
        <v>565</v>
      </c>
      <c r="D101" s="720" t="s">
        <v>1701</v>
      </c>
      <c r="E101" s="699" t="s">
        <v>4465</v>
      </c>
      <c r="F101" s="720" t="s">
        <v>4466</v>
      </c>
      <c r="G101" s="699" t="s">
        <v>3115</v>
      </c>
      <c r="H101" s="699" t="s">
        <v>3116</v>
      </c>
      <c r="I101" s="711">
        <v>1.7766666666666666</v>
      </c>
      <c r="J101" s="711">
        <v>101</v>
      </c>
      <c r="K101" s="712">
        <v>179.28</v>
      </c>
    </row>
    <row r="102" spans="1:11" ht="14.4" customHeight="1" x14ac:dyDescent="0.3">
      <c r="A102" s="695" t="s">
        <v>554</v>
      </c>
      <c r="B102" s="696" t="s">
        <v>555</v>
      </c>
      <c r="C102" s="699" t="s">
        <v>565</v>
      </c>
      <c r="D102" s="720" t="s">
        <v>1701</v>
      </c>
      <c r="E102" s="699" t="s">
        <v>4465</v>
      </c>
      <c r="F102" s="720" t="s">
        <v>4466</v>
      </c>
      <c r="G102" s="699" t="s">
        <v>3123</v>
      </c>
      <c r="H102" s="699" t="s">
        <v>3124</v>
      </c>
      <c r="I102" s="711">
        <v>1.4999999999999999E-2</v>
      </c>
      <c r="J102" s="711">
        <v>110</v>
      </c>
      <c r="K102" s="712">
        <v>1.5</v>
      </c>
    </row>
    <row r="103" spans="1:11" ht="14.4" customHeight="1" x14ac:dyDescent="0.3">
      <c r="A103" s="695" t="s">
        <v>554</v>
      </c>
      <c r="B103" s="696" t="s">
        <v>555</v>
      </c>
      <c r="C103" s="699" t="s">
        <v>565</v>
      </c>
      <c r="D103" s="720" t="s">
        <v>1701</v>
      </c>
      <c r="E103" s="699" t="s">
        <v>4465</v>
      </c>
      <c r="F103" s="720" t="s">
        <v>4466</v>
      </c>
      <c r="G103" s="699" t="s">
        <v>3125</v>
      </c>
      <c r="H103" s="699" t="s">
        <v>3126</v>
      </c>
      <c r="I103" s="711">
        <v>1.99</v>
      </c>
      <c r="J103" s="711">
        <v>50</v>
      </c>
      <c r="K103" s="712">
        <v>99.5</v>
      </c>
    </row>
    <row r="104" spans="1:11" ht="14.4" customHeight="1" x14ac:dyDescent="0.3">
      <c r="A104" s="695" t="s">
        <v>554</v>
      </c>
      <c r="B104" s="696" t="s">
        <v>555</v>
      </c>
      <c r="C104" s="699" t="s">
        <v>565</v>
      </c>
      <c r="D104" s="720" t="s">
        <v>1701</v>
      </c>
      <c r="E104" s="699" t="s">
        <v>4465</v>
      </c>
      <c r="F104" s="720" t="s">
        <v>4466</v>
      </c>
      <c r="G104" s="699" t="s">
        <v>3127</v>
      </c>
      <c r="H104" s="699" t="s">
        <v>3128</v>
      </c>
      <c r="I104" s="711">
        <v>2.4050000000000002</v>
      </c>
      <c r="J104" s="711">
        <v>100</v>
      </c>
      <c r="K104" s="712">
        <v>240.5</v>
      </c>
    </row>
    <row r="105" spans="1:11" ht="14.4" customHeight="1" x14ac:dyDescent="0.3">
      <c r="A105" s="695" t="s">
        <v>554</v>
      </c>
      <c r="B105" s="696" t="s">
        <v>555</v>
      </c>
      <c r="C105" s="699" t="s">
        <v>565</v>
      </c>
      <c r="D105" s="720" t="s">
        <v>1701</v>
      </c>
      <c r="E105" s="699" t="s">
        <v>4465</v>
      </c>
      <c r="F105" s="720" t="s">
        <v>4466</v>
      </c>
      <c r="G105" s="699" t="s">
        <v>3129</v>
      </c>
      <c r="H105" s="699" t="s">
        <v>3130</v>
      </c>
      <c r="I105" s="711">
        <v>2.1775000000000002</v>
      </c>
      <c r="J105" s="711">
        <v>100</v>
      </c>
      <c r="K105" s="712">
        <v>217.70000000000002</v>
      </c>
    </row>
    <row r="106" spans="1:11" ht="14.4" customHeight="1" x14ac:dyDescent="0.3">
      <c r="A106" s="695" t="s">
        <v>554</v>
      </c>
      <c r="B106" s="696" t="s">
        <v>555</v>
      </c>
      <c r="C106" s="699" t="s">
        <v>565</v>
      </c>
      <c r="D106" s="720" t="s">
        <v>1701</v>
      </c>
      <c r="E106" s="699" t="s">
        <v>4465</v>
      </c>
      <c r="F106" s="720" t="s">
        <v>4466</v>
      </c>
      <c r="G106" s="699" t="s">
        <v>3131</v>
      </c>
      <c r="H106" s="699" t="s">
        <v>3132</v>
      </c>
      <c r="I106" s="711">
        <v>2.85</v>
      </c>
      <c r="J106" s="711">
        <v>100</v>
      </c>
      <c r="K106" s="712">
        <v>285</v>
      </c>
    </row>
    <row r="107" spans="1:11" ht="14.4" customHeight="1" x14ac:dyDescent="0.3">
      <c r="A107" s="695" t="s">
        <v>554</v>
      </c>
      <c r="B107" s="696" t="s">
        <v>555</v>
      </c>
      <c r="C107" s="699" t="s">
        <v>565</v>
      </c>
      <c r="D107" s="720" t="s">
        <v>1701</v>
      </c>
      <c r="E107" s="699" t="s">
        <v>4465</v>
      </c>
      <c r="F107" s="720" t="s">
        <v>4466</v>
      </c>
      <c r="G107" s="699" t="s">
        <v>3135</v>
      </c>
      <c r="H107" s="699" t="s">
        <v>3136</v>
      </c>
      <c r="I107" s="711">
        <v>2.0499999999999998</v>
      </c>
      <c r="J107" s="711">
        <v>20</v>
      </c>
      <c r="K107" s="712">
        <v>41</v>
      </c>
    </row>
    <row r="108" spans="1:11" ht="14.4" customHeight="1" x14ac:dyDescent="0.3">
      <c r="A108" s="695" t="s">
        <v>554</v>
      </c>
      <c r="B108" s="696" t="s">
        <v>555</v>
      </c>
      <c r="C108" s="699" t="s">
        <v>565</v>
      </c>
      <c r="D108" s="720" t="s">
        <v>1701</v>
      </c>
      <c r="E108" s="699" t="s">
        <v>4465</v>
      </c>
      <c r="F108" s="720" t="s">
        <v>4466</v>
      </c>
      <c r="G108" s="699" t="s">
        <v>3137</v>
      </c>
      <c r="H108" s="699" t="s">
        <v>3138</v>
      </c>
      <c r="I108" s="711">
        <v>5.1349999999999998</v>
      </c>
      <c r="J108" s="711">
        <v>160</v>
      </c>
      <c r="K108" s="712">
        <v>821.59999999999991</v>
      </c>
    </row>
    <row r="109" spans="1:11" ht="14.4" customHeight="1" x14ac:dyDescent="0.3">
      <c r="A109" s="695" t="s">
        <v>554</v>
      </c>
      <c r="B109" s="696" t="s">
        <v>555</v>
      </c>
      <c r="C109" s="699" t="s">
        <v>565</v>
      </c>
      <c r="D109" s="720" t="s">
        <v>1701</v>
      </c>
      <c r="E109" s="699" t="s">
        <v>4465</v>
      </c>
      <c r="F109" s="720" t="s">
        <v>4466</v>
      </c>
      <c r="G109" s="699" t="s">
        <v>3211</v>
      </c>
      <c r="H109" s="699" t="s">
        <v>3212</v>
      </c>
      <c r="I109" s="711">
        <v>17.983333333333334</v>
      </c>
      <c r="J109" s="711">
        <v>150</v>
      </c>
      <c r="K109" s="712">
        <v>2697.5</v>
      </c>
    </row>
    <row r="110" spans="1:11" ht="14.4" customHeight="1" x14ac:dyDescent="0.3">
      <c r="A110" s="695" t="s">
        <v>554</v>
      </c>
      <c r="B110" s="696" t="s">
        <v>555</v>
      </c>
      <c r="C110" s="699" t="s">
        <v>565</v>
      </c>
      <c r="D110" s="720" t="s">
        <v>1701</v>
      </c>
      <c r="E110" s="699" t="s">
        <v>4465</v>
      </c>
      <c r="F110" s="720" t="s">
        <v>4466</v>
      </c>
      <c r="G110" s="699" t="s">
        <v>3139</v>
      </c>
      <c r="H110" s="699" t="s">
        <v>3140</v>
      </c>
      <c r="I110" s="711">
        <v>17.98</v>
      </c>
      <c r="J110" s="711">
        <v>150</v>
      </c>
      <c r="K110" s="712">
        <v>2697</v>
      </c>
    </row>
    <row r="111" spans="1:11" ht="14.4" customHeight="1" x14ac:dyDescent="0.3">
      <c r="A111" s="695" t="s">
        <v>554</v>
      </c>
      <c r="B111" s="696" t="s">
        <v>555</v>
      </c>
      <c r="C111" s="699" t="s">
        <v>565</v>
      </c>
      <c r="D111" s="720" t="s">
        <v>1701</v>
      </c>
      <c r="E111" s="699" t="s">
        <v>4465</v>
      </c>
      <c r="F111" s="720" t="s">
        <v>4466</v>
      </c>
      <c r="G111" s="699" t="s">
        <v>3143</v>
      </c>
      <c r="H111" s="699" t="s">
        <v>3144</v>
      </c>
      <c r="I111" s="711">
        <v>15.0025</v>
      </c>
      <c r="J111" s="711">
        <v>33</v>
      </c>
      <c r="K111" s="712">
        <v>495.1</v>
      </c>
    </row>
    <row r="112" spans="1:11" ht="14.4" customHeight="1" x14ac:dyDescent="0.3">
      <c r="A112" s="695" t="s">
        <v>554</v>
      </c>
      <c r="B112" s="696" t="s">
        <v>555</v>
      </c>
      <c r="C112" s="699" t="s">
        <v>565</v>
      </c>
      <c r="D112" s="720" t="s">
        <v>1701</v>
      </c>
      <c r="E112" s="699" t="s">
        <v>4465</v>
      </c>
      <c r="F112" s="720" t="s">
        <v>4466</v>
      </c>
      <c r="G112" s="699" t="s">
        <v>3145</v>
      </c>
      <c r="H112" s="699" t="s">
        <v>3146</v>
      </c>
      <c r="I112" s="711">
        <v>12.102499999999999</v>
      </c>
      <c r="J112" s="711">
        <v>100</v>
      </c>
      <c r="K112" s="712">
        <v>1210.3</v>
      </c>
    </row>
    <row r="113" spans="1:11" ht="14.4" customHeight="1" x14ac:dyDescent="0.3">
      <c r="A113" s="695" t="s">
        <v>554</v>
      </c>
      <c r="B113" s="696" t="s">
        <v>555</v>
      </c>
      <c r="C113" s="699" t="s">
        <v>565</v>
      </c>
      <c r="D113" s="720" t="s">
        <v>1701</v>
      </c>
      <c r="E113" s="699" t="s">
        <v>4465</v>
      </c>
      <c r="F113" s="720" t="s">
        <v>4466</v>
      </c>
      <c r="G113" s="699" t="s">
        <v>3147</v>
      </c>
      <c r="H113" s="699" t="s">
        <v>3148</v>
      </c>
      <c r="I113" s="711">
        <v>2.9249999999999998</v>
      </c>
      <c r="J113" s="711">
        <v>40</v>
      </c>
      <c r="K113" s="712">
        <v>117</v>
      </c>
    </row>
    <row r="114" spans="1:11" ht="14.4" customHeight="1" x14ac:dyDescent="0.3">
      <c r="A114" s="695" t="s">
        <v>554</v>
      </c>
      <c r="B114" s="696" t="s">
        <v>555</v>
      </c>
      <c r="C114" s="699" t="s">
        <v>565</v>
      </c>
      <c r="D114" s="720" t="s">
        <v>1701</v>
      </c>
      <c r="E114" s="699" t="s">
        <v>4465</v>
      </c>
      <c r="F114" s="720" t="s">
        <v>4466</v>
      </c>
      <c r="G114" s="699" t="s">
        <v>3149</v>
      </c>
      <c r="H114" s="699" t="s">
        <v>3150</v>
      </c>
      <c r="I114" s="711">
        <v>13.2</v>
      </c>
      <c r="J114" s="711">
        <v>10</v>
      </c>
      <c r="K114" s="712">
        <v>132</v>
      </c>
    </row>
    <row r="115" spans="1:11" ht="14.4" customHeight="1" x14ac:dyDescent="0.3">
      <c r="A115" s="695" t="s">
        <v>554</v>
      </c>
      <c r="B115" s="696" t="s">
        <v>555</v>
      </c>
      <c r="C115" s="699" t="s">
        <v>565</v>
      </c>
      <c r="D115" s="720" t="s">
        <v>1701</v>
      </c>
      <c r="E115" s="699" t="s">
        <v>4465</v>
      </c>
      <c r="F115" s="720" t="s">
        <v>4466</v>
      </c>
      <c r="G115" s="699" t="s">
        <v>3151</v>
      </c>
      <c r="H115" s="699" t="s">
        <v>3152</v>
      </c>
      <c r="I115" s="711">
        <v>13.199999999999998</v>
      </c>
      <c r="J115" s="711">
        <v>35</v>
      </c>
      <c r="K115" s="712">
        <v>462</v>
      </c>
    </row>
    <row r="116" spans="1:11" ht="14.4" customHeight="1" x14ac:dyDescent="0.3">
      <c r="A116" s="695" t="s">
        <v>554</v>
      </c>
      <c r="B116" s="696" t="s">
        <v>555</v>
      </c>
      <c r="C116" s="699" t="s">
        <v>565</v>
      </c>
      <c r="D116" s="720" t="s">
        <v>1701</v>
      </c>
      <c r="E116" s="699" t="s">
        <v>4465</v>
      </c>
      <c r="F116" s="720" t="s">
        <v>4466</v>
      </c>
      <c r="G116" s="699" t="s">
        <v>3153</v>
      </c>
      <c r="H116" s="699" t="s">
        <v>3154</v>
      </c>
      <c r="I116" s="711">
        <v>21.24</v>
      </c>
      <c r="J116" s="711">
        <v>3</v>
      </c>
      <c r="K116" s="712">
        <v>63.72</v>
      </c>
    </row>
    <row r="117" spans="1:11" ht="14.4" customHeight="1" x14ac:dyDescent="0.3">
      <c r="A117" s="695" t="s">
        <v>554</v>
      </c>
      <c r="B117" s="696" t="s">
        <v>555</v>
      </c>
      <c r="C117" s="699" t="s">
        <v>565</v>
      </c>
      <c r="D117" s="720" t="s">
        <v>1701</v>
      </c>
      <c r="E117" s="699" t="s">
        <v>4465</v>
      </c>
      <c r="F117" s="720" t="s">
        <v>4466</v>
      </c>
      <c r="G117" s="699" t="s">
        <v>3159</v>
      </c>
      <c r="H117" s="699" t="s">
        <v>3160</v>
      </c>
      <c r="I117" s="711">
        <v>2.895</v>
      </c>
      <c r="J117" s="711">
        <v>40</v>
      </c>
      <c r="K117" s="712">
        <v>115.80000000000001</v>
      </c>
    </row>
    <row r="118" spans="1:11" ht="14.4" customHeight="1" x14ac:dyDescent="0.3">
      <c r="A118" s="695" t="s">
        <v>554</v>
      </c>
      <c r="B118" s="696" t="s">
        <v>555</v>
      </c>
      <c r="C118" s="699" t="s">
        <v>565</v>
      </c>
      <c r="D118" s="720" t="s">
        <v>1701</v>
      </c>
      <c r="E118" s="699" t="s">
        <v>4465</v>
      </c>
      <c r="F118" s="720" t="s">
        <v>4466</v>
      </c>
      <c r="G118" s="699" t="s">
        <v>3161</v>
      </c>
      <c r="H118" s="699" t="s">
        <v>3162</v>
      </c>
      <c r="I118" s="711">
        <v>9.6</v>
      </c>
      <c r="J118" s="711">
        <v>200</v>
      </c>
      <c r="K118" s="712">
        <v>1920</v>
      </c>
    </row>
    <row r="119" spans="1:11" ht="14.4" customHeight="1" x14ac:dyDescent="0.3">
      <c r="A119" s="695" t="s">
        <v>554</v>
      </c>
      <c r="B119" s="696" t="s">
        <v>555</v>
      </c>
      <c r="C119" s="699" t="s">
        <v>565</v>
      </c>
      <c r="D119" s="720" t="s">
        <v>1701</v>
      </c>
      <c r="E119" s="699" t="s">
        <v>4465</v>
      </c>
      <c r="F119" s="720" t="s">
        <v>4466</v>
      </c>
      <c r="G119" s="699" t="s">
        <v>3163</v>
      </c>
      <c r="H119" s="699" t="s">
        <v>3164</v>
      </c>
      <c r="I119" s="711">
        <v>9.1999999999999993</v>
      </c>
      <c r="J119" s="711">
        <v>500</v>
      </c>
      <c r="K119" s="712">
        <v>4600</v>
      </c>
    </row>
    <row r="120" spans="1:11" ht="14.4" customHeight="1" x14ac:dyDescent="0.3">
      <c r="A120" s="695" t="s">
        <v>554</v>
      </c>
      <c r="B120" s="696" t="s">
        <v>555</v>
      </c>
      <c r="C120" s="699" t="s">
        <v>565</v>
      </c>
      <c r="D120" s="720" t="s">
        <v>1701</v>
      </c>
      <c r="E120" s="699" t="s">
        <v>4465</v>
      </c>
      <c r="F120" s="720" t="s">
        <v>4466</v>
      </c>
      <c r="G120" s="699" t="s">
        <v>3167</v>
      </c>
      <c r="H120" s="699" t="s">
        <v>3168</v>
      </c>
      <c r="I120" s="711">
        <v>9.68</v>
      </c>
      <c r="J120" s="711">
        <v>180</v>
      </c>
      <c r="K120" s="712">
        <v>1742.4</v>
      </c>
    </row>
    <row r="121" spans="1:11" ht="14.4" customHeight="1" x14ac:dyDescent="0.3">
      <c r="A121" s="695" t="s">
        <v>554</v>
      </c>
      <c r="B121" s="696" t="s">
        <v>555</v>
      </c>
      <c r="C121" s="699" t="s">
        <v>565</v>
      </c>
      <c r="D121" s="720" t="s">
        <v>1701</v>
      </c>
      <c r="E121" s="699" t="s">
        <v>4465</v>
      </c>
      <c r="F121" s="720" t="s">
        <v>4466</v>
      </c>
      <c r="G121" s="699" t="s">
        <v>3213</v>
      </c>
      <c r="H121" s="699" t="s">
        <v>3214</v>
      </c>
      <c r="I121" s="711">
        <v>32.386666666666663</v>
      </c>
      <c r="J121" s="711">
        <v>140</v>
      </c>
      <c r="K121" s="712">
        <v>4534.1000000000004</v>
      </c>
    </row>
    <row r="122" spans="1:11" ht="14.4" customHeight="1" x14ac:dyDescent="0.3">
      <c r="A122" s="695" t="s">
        <v>554</v>
      </c>
      <c r="B122" s="696" t="s">
        <v>555</v>
      </c>
      <c r="C122" s="699" t="s">
        <v>565</v>
      </c>
      <c r="D122" s="720" t="s">
        <v>1701</v>
      </c>
      <c r="E122" s="699" t="s">
        <v>4465</v>
      </c>
      <c r="F122" s="720" t="s">
        <v>4466</v>
      </c>
      <c r="G122" s="699" t="s">
        <v>3215</v>
      </c>
      <c r="H122" s="699" t="s">
        <v>3216</v>
      </c>
      <c r="I122" s="711">
        <v>21.41</v>
      </c>
      <c r="J122" s="711">
        <v>1</v>
      </c>
      <c r="K122" s="712">
        <v>21.41</v>
      </c>
    </row>
    <row r="123" spans="1:11" ht="14.4" customHeight="1" x14ac:dyDescent="0.3">
      <c r="A123" s="695" t="s">
        <v>554</v>
      </c>
      <c r="B123" s="696" t="s">
        <v>555</v>
      </c>
      <c r="C123" s="699" t="s">
        <v>565</v>
      </c>
      <c r="D123" s="720" t="s">
        <v>1701</v>
      </c>
      <c r="E123" s="699" t="s">
        <v>4467</v>
      </c>
      <c r="F123" s="720" t="s">
        <v>4468</v>
      </c>
      <c r="G123" s="699" t="s">
        <v>3169</v>
      </c>
      <c r="H123" s="699" t="s">
        <v>3170</v>
      </c>
      <c r="I123" s="711">
        <v>8.1675000000000004</v>
      </c>
      <c r="J123" s="711">
        <v>2100</v>
      </c>
      <c r="K123" s="712">
        <v>17152</v>
      </c>
    </row>
    <row r="124" spans="1:11" ht="14.4" customHeight="1" x14ac:dyDescent="0.3">
      <c r="A124" s="695" t="s">
        <v>554</v>
      </c>
      <c r="B124" s="696" t="s">
        <v>555</v>
      </c>
      <c r="C124" s="699" t="s">
        <v>565</v>
      </c>
      <c r="D124" s="720" t="s">
        <v>1701</v>
      </c>
      <c r="E124" s="699" t="s">
        <v>4469</v>
      </c>
      <c r="F124" s="720" t="s">
        <v>4470</v>
      </c>
      <c r="G124" s="699" t="s">
        <v>3217</v>
      </c>
      <c r="H124" s="699" t="s">
        <v>3218</v>
      </c>
      <c r="I124" s="711">
        <v>0.3</v>
      </c>
      <c r="J124" s="711">
        <v>100</v>
      </c>
      <c r="K124" s="712">
        <v>30</v>
      </c>
    </row>
    <row r="125" spans="1:11" ht="14.4" customHeight="1" x14ac:dyDescent="0.3">
      <c r="A125" s="695" t="s">
        <v>554</v>
      </c>
      <c r="B125" s="696" t="s">
        <v>555</v>
      </c>
      <c r="C125" s="699" t="s">
        <v>565</v>
      </c>
      <c r="D125" s="720" t="s">
        <v>1701</v>
      </c>
      <c r="E125" s="699" t="s">
        <v>4469</v>
      </c>
      <c r="F125" s="720" t="s">
        <v>4470</v>
      </c>
      <c r="G125" s="699" t="s">
        <v>3177</v>
      </c>
      <c r="H125" s="699" t="s">
        <v>3178</v>
      </c>
      <c r="I125" s="711">
        <v>0.30499999999999999</v>
      </c>
      <c r="J125" s="711">
        <v>2600</v>
      </c>
      <c r="K125" s="712">
        <v>794</v>
      </c>
    </row>
    <row r="126" spans="1:11" ht="14.4" customHeight="1" x14ac:dyDescent="0.3">
      <c r="A126" s="695" t="s">
        <v>554</v>
      </c>
      <c r="B126" s="696" t="s">
        <v>555</v>
      </c>
      <c r="C126" s="699" t="s">
        <v>565</v>
      </c>
      <c r="D126" s="720" t="s">
        <v>1701</v>
      </c>
      <c r="E126" s="699" t="s">
        <v>4469</v>
      </c>
      <c r="F126" s="720" t="s">
        <v>4470</v>
      </c>
      <c r="G126" s="699" t="s">
        <v>3179</v>
      </c>
      <c r="H126" s="699" t="s">
        <v>3180</v>
      </c>
      <c r="I126" s="711">
        <v>1.75</v>
      </c>
      <c r="J126" s="711">
        <v>200</v>
      </c>
      <c r="K126" s="712">
        <v>350</v>
      </c>
    </row>
    <row r="127" spans="1:11" ht="14.4" customHeight="1" x14ac:dyDescent="0.3">
      <c r="A127" s="695" t="s">
        <v>554</v>
      </c>
      <c r="B127" s="696" t="s">
        <v>555</v>
      </c>
      <c r="C127" s="699" t="s">
        <v>565</v>
      </c>
      <c r="D127" s="720" t="s">
        <v>1701</v>
      </c>
      <c r="E127" s="699" t="s">
        <v>4471</v>
      </c>
      <c r="F127" s="720" t="s">
        <v>4472</v>
      </c>
      <c r="G127" s="699" t="s">
        <v>3181</v>
      </c>
      <c r="H127" s="699" t="s">
        <v>3182</v>
      </c>
      <c r="I127" s="711">
        <v>0.77250000000000008</v>
      </c>
      <c r="J127" s="711">
        <v>2500</v>
      </c>
      <c r="K127" s="712">
        <v>1930</v>
      </c>
    </row>
    <row r="128" spans="1:11" ht="14.4" customHeight="1" x14ac:dyDescent="0.3">
      <c r="A128" s="695" t="s">
        <v>554</v>
      </c>
      <c r="B128" s="696" t="s">
        <v>555</v>
      </c>
      <c r="C128" s="699" t="s">
        <v>565</v>
      </c>
      <c r="D128" s="720" t="s">
        <v>1701</v>
      </c>
      <c r="E128" s="699" t="s">
        <v>4471</v>
      </c>
      <c r="F128" s="720" t="s">
        <v>4472</v>
      </c>
      <c r="G128" s="699" t="s">
        <v>3183</v>
      </c>
      <c r="H128" s="699" t="s">
        <v>3184</v>
      </c>
      <c r="I128" s="711">
        <v>0.77500000000000013</v>
      </c>
      <c r="J128" s="711">
        <v>5800</v>
      </c>
      <c r="K128" s="712">
        <v>4496</v>
      </c>
    </row>
    <row r="129" spans="1:11" ht="14.4" customHeight="1" x14ac:dyDescent="0.3">
      <c r="A129" s="695" t="s">
        <v>554</v>
      </c>
      <c r="B129" s="696" t="s">
        <v>555</v>
      </c>
      <c r="C129" s="699" t="s">
        <v>568</v>
      </c>
      <c r="D129" s="720" t="s">
        <v>1702</v>
      </c>
      <c r="E129" s="699" t="s">
        <v>4463</v>
      </c>
      <c r="F129" s="720" t="s">
        <v>4464</v>
      </c>
      <c r="G129" s="699" t="s">
        <v>3057</v>
      </c>
      <c r="H129" s="699" t="s">
        <v>3058</v>
      </c>
      <c r="I129" s="711">
        <v>260.3</v>
      </c>
      <c r="J129" s="711">
        <v>4</v>
      </c>
      <c r="K129" s="712">
        <v>1041.2</v>
      </c>
    </row>
    <row r="130" spans="1:11" ht="14.4" customHeight="1" x14ac:dyDescent="0.3">
      <c r="A130" s="695" t="s">
        <v>554</v>
      </c>
      <c r="B130" s="696" t="s">
        <v>555</v>
      </c>
      <c r="C130" s="699" t="s">
        <v>568</v>
      </c>
      <c r="D130" s="720" t="s">
        <v>1702</v>
      </c>
      <c r="E130" s="699" t="s">
        <v>4463</v>
      </c>
      <c r="F130" s="720" t="s">
        <v>4464</v>
      </c>
      <c r="G130" s="699" t="s">
        <v>3185</v>
      </c>
      <c r="H130" s="699" t="s">
        <v>3186</v>
      </c>
      <c r="I130" s="711">
        <v>1.84</v>
      </c>
      <c r="J130" s="711">
        <v>100</v>
      </c>
      <c r="K130" s="712">
        <v>184</v>
      </c>
    </row>
    <row r="131" spans="1:11" ht="14.4" customHeight="1" x14ac:dyDescent="0.3">
      <c r="A131" s="695" t="s">
        <v>554</v>
      </c>
      <c r="B131" s="696" t="s">
        <v>555</v>
      </c>
      <c r="C131" s="699" t="s">
        <v>568</v>
      </c>
      <c r="D131" s="720" t="s">
        <v>1702</v>
      </c>
      <c r="E131" s="699" t="s">
        <v>4463</v>
      </c>
      <c r="F131" s="720" t="s">
        <v>4464</v>
      </c>
      <c r="G131" s="699" t="s">
        <v>3061</v>
      </c>
      <c r="H131" s="699" t="s">
        <v>3062</v>
      </c>
      <c r="I131" s="711">
        <v>12.08</v>
      </c>
      <c r="J131" s="711">
        <v>40</v>
      </c>
      <c r="K131" s="712">
        <v>483.2</v>
      </c>
    </row>
    <row r="132" spans="1:11" ht="14.4" customHeight="1" x14ac:dyDescent="0.3">
      <c r="A132" s="695" t="s">
        <v>554</v>
      </c>
      <c r="B132" s="696" t="s">
        <v>555</v>
      </c>
      <c r="C132" s="699" t="s">
        <v>568</v>
      </c>
      <c r="D132" s="720" t="s">
        <v>1702</v>
      </c>
      <c r="E132" s="699" t="s">
        <v>4463</v>
      </c>
      <c r="F132" s="720" t="s">
        <v>4464</v>
      </c>
      <c r="G132" s="699" t="s">
        <v>3219</v>
      </c>
      <c r="H132" s="699" t="s">
        <v>3220</v>
      </c>
      <c r="I132" s="711">
        <v>2.96</v>
      </c>
      <c r="J132" s="711">
        <v>100</v>
      </c>
      <c r="K132" s="712">
        <v>296.25</v>
      </c>
    </row>
    <row r="133" spans="1:11" ht="14.4" customHeight="1" x14ac:dyDescent="0.3">
      <c r="A133" s="695" t="s">
        <v>554</v>
      </c>
      <c r="B133" s="696" t="s">
        <v>555</v>
      </c>
      <c r="C133" s="699" t="s">
        <v>568</v>
      </c>
      <c r="D133" s="720" t="s">
        <v>1702</v>
      </c>
      <c r="E133" s="699" t="s">
        <v>4463</v>
      </c>
      <c r="F133" s="720" t="s">
        <v>4464</v>
      </c>
      <c r="G133" s="699" t="s">
        <v>3187</v>
      </c>
      <c r="H133" s="699" t="s">
        <v>3188</v>
      </c>
      <c r="I133" s="711">
        <v>4.29</v>
      </c>
      <c r="J133" s="711">
        <v>100</v>
      </c>
      <c r="K133" s="712">
        <v>429</v>
      </c>
    </row>
    <row r="134" spans="1:11" ht="14.4" customHeight="1" x14ac:dyDescent="0.3">
      <c r="A134" s="695" t="s">
        <v>554</v>
      </c>
      <c r="B134" s="696" t="s">
        <v>555</v>
      </c>
      <c r="C134" s="699" t="s">
        <v>568</v>
      </c>
      <c r="D134" s="720" t="s">
        <v>1702</v>
      </c>
      <c r="E134" s="699" t="s">
        <v>4463</v>
      </c>
      <c r="F134" s="720" t="s">
        <v>4464</v>
      </c>
      <c r="G134" s="699" t="s">
        <v>3065</v>
      </c>
      <c r="H134" s="699" t="s">
        <v>3066</v>
      </c>
      <c r="I134" s="711">
        <v>5.9466666666666663</v>
      </c>
      <c r="J134" s="711">
        <v>1000</v>
      </c>
      <c r="K134" s="712">
        <v>5944</v>
      </c>
    </row>
    <row r="135" spans="1:11" ht="14.4" customHeight="1" x14ac:dyDescent="0.3">
      <c r="A135" s="695" t="s">
        <v>554</v>
      </c>
      <c r="B135" s="696" t="s">
        <v>555</v>
      </c>
      <c r="C135" s="699" t="s">
        <v>568</v>
      </c>
      <c r="D135" s="720" t="s">
        <v>1702</v>
      </c>
      <c r="E135" s="699" t="s">
        <v>4463</v>
      </c>
      <c r="F135" s="720" t="s">
        <v>4464</v>
      </c>
      <c r="G135" s="699" t="s">
        <v>3221</v>
      </c>
      <c r="H135" s="699" t="s">
        <v>3222</v>
      </c>
      <c r="I135" s="711">
        <v>3.01</v>
      </c>
      <c r="J135" s="711">
        <v>800</v>
      </c>
      <c r="K135" s="712">
        <v>2408</v>
      </c>
    </row>
    <row r="136" spans="1:11" ht="14.4" customHeight="1" x14ac:dyDescent="0.3">
      <c r="A136" s="695" t="s">
        <v>554</v>
      </c>
      <c r="B136" s="696" t="s">
        <v>555</v>
      </c>
      <c r="C136" s="699" t="s">
        <v>568</v>
      </c>
      <c r="D136" s="720" t="s">
        <v>1702</v>
      </c>
      <c r="E136" s="699" t="s">
        <v>4463</v>
      </c>
      <c r="F136" s="720" t="s">
        <v>4464</v>
      </c>
      <c r="G136" s="699" t="s">
        <v>3191</v>
      </c>
      <c r="H136" s="699" t="s">
        <v>3192</v>
      </c>
      <c r="I136" s="711">
        <v>0.84</v>
      </c>
      <c r="J136" s="711">
        <v>4000</v>
      </c>
      <c r="K136" s="712">
        <v>3360</v>
      </c>
    </row>
    <row r="137" spans="1:11" ht="14.4" customHeight="1" x14ac:dyDescent="0.3">
      <c r="A137" s="695" t="s">
        <v>554</v>
      </c>
      <c r="B137" s="696" t="s">
        <v>555</v>
      </c>
      <c r="C137" s="699" t="s">
        <v>568</v>
      </c>
      <c r="D137" s="720" t="s">
        <v>1702</v>
      </c>
      <c r="E137" s="699" t="s">
        <v>4463</v>
      </c>
      <c r="F137" s="720" t="s">
        <v>4464</v>
      </c>
      <c r="G137" s="699" t="s">
        <v>3067</v>
      </c>
      <c r="H137" s="699" t="s">
        <v>3068</v>
      </c>
      <c r="I137" s="711">
        <v>6.7</v>
      </c>
      <c r="J137" s="711">
        <v>100</v>
      </c>
      <c r="K137" s="712">
        <v>669.65</v>
      </c>
    </row>
    <row r="138" spans="1:11" ht="14.4" customHeight="1" x14ac:dyDescent="0.3">
      <c r="A138" s="695" t="s">
        <v>554</v>
      </c>
      <c r="B138" s="696" t="s">
        <v>555</v>
      </c>
      <c r="C138" s="699" t="s">
        <v>568</v>
      </c>
      <c r="D138" s="720" t="s">
        <v>1702</v>
      </c>
      <c r="E138" s="699" t="s">
        <v>4463</v>
      </c>
      <c r="F138" s="720" t="s">
        <v>4464</v>
      </c>
      <c r="G138" s="699" t="s">
        <v>3223</v>
      </c>
      <c r="H138" s="699" t="s">
        <v>3224</v>
      </c>
      <c r="I138" s="711">
        <v>13.66</v>
      </c>
      <c r="J138" s="711">
        <v>20</v>
      </c>
      <c r="K138" s="712">
        <v>273.24</v>
      </c>
    </row>
    <row r="139" spans="1:11" ht="14.4" customHeight="1" x14ac:dyDescent="0.3">
      <c r="A139" s="695" t="s">
        <v>554</v>
      </c>
      <c r="B139" s="696" t="s">
        <v>555</v>
      </c>
      <c r="C139" s="699" t="s">
        <v>568</v>
      </c>
      <c r="D139" s="720" t="s">
        <v>1702</v>
      </c>
      <c r="E139" s="699" t="s">
        <v>4463</v>
      </c>
      <c r="F139" s="720" t="s">
        <v>4464</v>
      </c>
      <c r="G139" s="699" t="s">
        <v>3225</v>
      </c>
      <c r="H139" s="699" t="s">
        <v>3226</v>
      </c>
      <c r="I139" s="711">
        <v>10.559999999999999</v>
      </c>
      <c r="J139" s="711">
        <v>150</v>
      </c>
      <c r="K139" s="712">
        <v>1586.5</v>
      </c>
    </row>
    <row r="140" spans="1:11" ht="14.4" customHeight="1" x14ac:dyDescent="0.3">
      <c r="A140" s="695" t="s">
        <v>554</v>
      </c>
      <c r="B140" s="696" t="s">
        <v>555</v>
      </c>
      <c r="C140" s="699" t="s">
        <v>568</v>
      </c>
      <c r="D140" s="720" t="s">
        <v>1702</v>
      </c>
      <c r="E140" s="699" t="s">
        <v>4463</v>
      </c>
      <c r="F140" s="720" t="s">
        <v>4464</v>
      </c>
      <c r="G140" s="699" t="s">
        <v>3227</v>
      </c>
      <c r="H140" s="699" t="s">
        <v>3228</v>
      </c>
      <c r="I140" s="711">
        <v>0.23</v>
      </c>
      <c r="J140" s="711">
        <v>4000</v>
      </c>
      <c r="K140" s="712">
        <v>920</v>
      </c>
    </row>
    <row r="141" spans="1:11" ht="14.4" customHeight="1" x14ac:dyDescent="0.3">
      <c r="A141" s="695" t="s">
        <v>554</v>
      </c>
      <c r="B141" s="696" t="s">
        <v>555</v>
      </c>
      <c r="C141" s="699" t="s">
        <v>568</v>
      </c>
      <c r="D141" s="720" t="s">
        <v>1702</v>
      </c>
      <c r="E141" s="699" t="s">
        <v>4463</v>
      </c>
      <c r="F141" s="720" t="s">
        <v>4464</v>
      </c>
      <c r="G141" s="699" t="s">
        <v>3069</v>
      </c>
      <c r="H141" s="699" t="s">
        <v>3070</v>
      </c>
      <c r="I141" s="711">
        <v>22.149999999999995</v>
      </c>
      <c r="J141" s="711">
        <v>225</v>
      </c>
      <c r="K141" s="712">
        <v>4983.75</v>
      </c>
    </row>
    <row r="142" spans="1:11" ht="14.4" customHeight="1" x14ac:dyDescent="0.3">
      <c r="A142" s="695" t="s">
        <v>554</v>
      </c>
      <c r="B142" s="696" t="s">
        <v>555</v>
      </c>
      <c r="C142" s="699" t="s">
        <v>568</v>
      </c>
      <c r="D142" s="720" t="s">
        <v>1702</v>
      </c>
      <c r="E142" s="699" t="s">
        <v>4463</v>
      </c>
      <c r="F142" s="720" t="s">
        <v>4464</v>
      </c>
      <c r="G142" s="699" t="s">
        <v>3071</v>
      </c>
      <c r="H142" s="699" t="s">
        <v>3072</v>
      </c>
      <c r="I142" s="711">
        <v>30.176666666666666</v>
      </c>
      <c r="J142" s="711">
        <v>180</v>
      </c>
      <c r="K142" s="712">
        <v>5432.1</v>
      </c>
    </row>
    <row r="143" spans="1:11" ht="14.4" customHeight="1" x14ac:dyDescent="0.3">
      <c r="A143" s="695" t="s">
        <v>554</v>
      </c>
      <c r="B143" s="696" t="s">
        <v>555</v>
      </c>
      <c r="C143" s="699" t="s">
        <v>568</v>
      </c>
      <c r="D143" s="720" t="s">
        <v>1702</v>
      </c>
      <c r="E143" s="699" t="s">
        <v>4463</v>
      </c>
      <c r="F143" s="720" t="s">
        <v>4464</v>
      </c>
      <c r="G143" s="699" t="s">
        <v>3073</v>
      </c>
      <c r="H143" s="699" t="s">
        <v>3074</v>
      </c>
      <c r="I143" s="711">
        <v>39.1</v>
      </c>
      <c r="J143" s="711">
        <v>20</v>
      </c>
      <c r="K143" s="712">
        <v>782</v>
      </c>
    </row>
    <row r="144" spans="1:11" ht="14.4" customHeight="1" x14ac:dyDescent="0.3">
      <c r="A144" s="695" t="s">
        <v>554</v>
      </c>
      <c r="B144" s="696" t="s">
        <v>555</v>
      </c>
      <c r="C144" s="699" t="s">
        <v>568</v>
      </c>
      <c r="D144" s="720" t="s">
        <v>1702</v>
      </c>
      <c r="E144" s="699" t="s">
        <v>4463</v>
      </c>
      <c r="F144" s="720" t="s">
        <v>4464</v>
      </c>
      <c r="G144" s="699" t="s">
        <v>3075</v>
      </c>
      <c r="H144" s="699" t="s">
        <v>3076</v>
      </c>
      <c r="I144" s="711">
        <v>0.6</v>
      </c>
      <c r="J144" s="711">
        <v>1000</v>
      </c>
      <c r="K144" s="712">
        <v>600</v>
      </c>
    </row>
    <row r="145" spans="1:11" ht="14.4" customHeight="1" x14ac:dyDescent="0.3">
      <c r="A145" s="695" t="s">
        <v>554</v>
      </c>
      <c r="B145" s="696" t="s">
        <v>555</v>
      </c>
      <c r="C145" s="699" t="s">
        <v>568</v>
      </c>
      <c r="D145" s="720" t="s">
        <v>1702</v>
      </c>
      <c r="E145" s="699" t="s">
        <v>4463</v>
      </c>
      <c r="F145" s="720" t="s">
        <v>4464</v>
      </c>
      <c r="G145" s="699" t="s">
        <v>3229</v>
      </c>
      <c r="H145" s="699" t="s">
        <v>3230</v>
      </c>
      <c r="I145" s="711">
        <v>3.2549999999999999</v>
      </c>
      <c r="J145" s="711">
        <v>200</v>
      </c>
      <c r="K145" s="712">
        <v>651</v>
      </c>
    </row>
    <row r="146" spans="1:11" ht="14.4" customHeight="1" x14ac:dyDescent="0.3">
      <c r="A146" s="695" t="s">
        <v>554</v>
      </c>
      <c r="B146" s="696" t="s">
        <v>555</v>
      </c>
      <c r="C146" s="699" t="s">
        <v>568</v>
      </c>
      <c r="D146" s="720" t="s">
        <v>1702</v>
      </c>
      <c r="E146" s="699" t="s">
        <v>4463</v>
      </c>
      <c r="F146" s="720" t="s">
        <v>4464</v>
      </c>
      <c r="G146" s="699" t="s">
        <v>3193</v>
      </c>
      <c r="H146" s="699" t="s">
        <v>3194</v>
      </c>
      <c r="I146" s="711">
        <v>27.94</v>
      </c>
      <c r="J146" s="711">
        <v>2</v>
      </c>
      <c r="K146" s="712">
        <v>55.88</v>
      </c>
    </row>
    <row r="147" spans="1:11" ht="14.4" customHeight="1" x14ac:dyDescent="0.3">
      <c r="A147" s="695" t="s">
        <v>554</v>
      </c>
      <c r="B147" s="696" t="s">
        <v>555</v>
      </c>
      <c r="C147" s="699" t="s">
        <v>568</v>
      </c>
      <c r="D147" s="720" t="s">
        <v>1702</v>
      </c>
      <c r="E147" s="699" t="s">
        <v>4463</v>
      </c>
      <c r="F147" s="720" t="s">
        <v>4464</v>
      </c>
      <c r="G147" s="699" t="s">
        <v>3231</v>
      </c>
      <c r="H147" s="699" t="s">
        <v>3232</v>
      </c>
      <c r="I147" s="711">
        <v>13.160000000000002</v>
      </c>
      <c r="J147" s="711">
        <v>72</v>
      </c>
      <c r="K147" s="712">
        <v>947.22</v>
      </c>
    </row>
    <row r="148" spans="1:11" ht="14.4" customHeight="1" x14ac:dyDescent="0.3">
      <c r="A148" s="695" t="s">
        <v>554</v>
      </c>
      <c r="B148" s="696" t="s">
        <v>555</v>
      </c>
      <c r="C148" s="699" t="s">
        <v>568</v>
      </c>
      <c r="D148" s="720" t="s">
        <v>1702</v>
      </c>
      <c r="E148" s="699" t="s">
        <v>4463</v>
      </c>
      <c r="F148" s="720" t="s">
        <v>4464</v>
      </c>
      <c r="G148" s="699" t="s">
        <v>3233</v>
      </c>
      <c r="H148" s="699" t="s">
        <v>3234</v>
      </c>
      <c r="I148" s="711">
        <v>26.37</v>
      </c>
      <c r="J148" s="711">
        <v>36</v>
      </c>
      <c r="K148" s="712">
        <v>949.27</v>
      </c>
    </row>
    <row r="149" spans="1:11" ht="14.4" customHeight="1" x14ac:dyDescent="0.3">
      <c r="A149" s="695" t="s">
        <v>554</v>
      </c>
      <c r="B149" s="696" t="s">
        <v>555</v>
      </c>
      <c r="C149" s="699" t="s">
        <v>568</v>
      </c>
      <c r="D149" s="720" t="s">
        <v>1702</v>
      </c>
      <c r="E149" s="699" t="s">
        <v>4463</v>
      </c>
      <c r="F149" s="720" t="s">
        <v>4464</v>
      </c>
      <c r="G149" s="699" t="s">
        <v>3083</v>
      </c>
      <c r="H149" s="699" t="s">
        <v>3084</v>
      </c>
      <c r="I149" s="711">
        <v>0.85499999999999998</v>
      </c>
      <c r="J149" s="711">
        <v>400</v>
      </c>
      <c r="K149" s="712">
        <v>341.5</v>
      </c>
    </row>
    <row r="150" spans="1:11" ht="14.4" customHeight="1" x14ac:dyDescent="0.3">
      <c r="A150" s="695" t="s">
        <v>554</v>
      </c>
      <c r="B150" s="696" t="s">
        <v>555</v>
      </c>
      <c r="C150" s="699" t="s">
        <v>568</v>
      </c>
      <c r="D150" s="720" t="s">
        <v>1702</v>
      </c>
      <c r="E150" s="699" t="s">
        <v>4463</v>
      </c>
      <c r="F150" s="720" t="s">
        <v>4464</v>
      </c>
      <c r="G150" s="699" t="s">
        <v>3197</v>
      </c>
      <c r="H150" s="699" t="s">
        <v>3198</v>
      </c>
      <c r="I150" s="711">
        <v>1.52</v>
      </c>
      <c r="J150" s="711">
        <v>50</v>
      </c>
      <c r="K150" s="712">
        <v>76</v>
      </c>
    </row>
    <row r="151" spans="1:11" ht="14.4" customHeight="1" x14ac:dyDescent="0.3">
      <c r="A151" s="695" t="s">
        <v>554</v>
      </c>
      <c r="B151" s="696" t="s">
        <v>555</v>
      </c>
      <c r="C151" s="699" t="s">
        <v>568</v>
      </c>
      <c r="D151" s="720" t="s">
        <v>1702</v>
      </c>
      <c r="E151" s="699" t="s">
        <v>4463</v>
      </c>
      <c r="F151" s="720" t="s">
        <v>4464</v>
      </c>
      <c r="G151" s="699" t="s">
        <v>3199</v>
      </c>
      <c r="H151" s="699" t="s">
        <v>3200</v>
      </c>
      <c r="I151" s="711">
        <v>2.06</v>
      </c>
      <c r="J151" s="711">
        <v>50</v>
      </c>
      <c r="K151" s="712">
        <v>103</v>
      </c>
    </row>
    <row r="152" spans="1:11" ht="14.4" customHeight="1" x14ac:dyDescent="0.3">
      <c r="A152" s="695" t="s">
        <v>554</v>
      </c>
      <c r="B152" s="696" t="s">
        <v>555</v>
      </c>
      <c r="C152" s="699" t="s">
        <v>568</v>
      </c>
      <c r="D152" s="720" t="s">
        <v>1702</v>
      </c>
      <c r="E152" s="699" t="s">
        <v>4463</v>
      </c>
      <c r="F152" s="720" t="s">
        <v>4464</v>
      </c>
      <c r="G152" s="699" t="s">
        <v>3087</v>
      </c>
      <c r="H152" s="699" t="s">
        <v>3088</v>
      </c>
      <c r="I152" s="711">
        <v>191.13</v>
      </c>
      <c r="J152" s="711">
        <v>19</v>
      </c>
      <c r="K152" s="712">
        <v>3631.4700000000003</v>
      </c>
    </row>
    <row r="153" spans="1:11" ht="14.4" customHeight="1" x14ac:dyDescent="0.3">
      <c r="A153" s="695" t="s">
        <v>554</v>
      </c>
      <c r="B153" s="696" t="s">
        <v>555</v>
      </c>
      <c r="C153" s="699" t="s">
        <v>568</v>
      </c>
      <c r="D153" s="720" t="s">
        <v>1702</v>
      </c>
      <c r="E153" s="699" t="s">
        <v>4463</v>
      </c>
      <c r="F153" s="720" t="s">
        <v>4464</v>
      </c>
      <c r="G153" s="699" t="s">
        <v>3235</v>
      </c>
      <c r="H153" s="699" t="s">
        <v>3236</v>
      </c>
      <c r="I153" s="711">
        <v>13.43</v>
      </c>
      <c r="J153" s="711">
        <v>60</v>
      </c>
      <c r="K153" s="712">
        <v>805.58</v>
      </c>
    </row>
    <row r="154" spans="1:11" ht="14.4" customHeight="1" x14ac:dyDescent="0.3">
      <c r="A154" s="695" t="s">
        <v>554</v>
      </c>
      <c r="B154" s="696" t="s">
        <v>555</v>
      </c>
      <c r="C154" s="699" t="s">
        <v>568</v>
      </c>
      <c r="D154" s="720" t="s">
        <v>1702</v>
      </c>
      <c r="E154" s="699" t="s">
        <v>4465</v>
      </c>
      <c r="F154" s="720" t="s">
        <v>4466</v>
      </c>
      <c r="G154" s="699" t="s">
        <v>3237</v>
      </c>
      <c r="H154" s="699" t="s">
        <v>3238</v>
      </c>
      <c r="I154" s="711">
        <v>2.89</v>
      </c>
      <c r="J154" s="711">
        <v>50</v>
      </c>
      <c r="K154" s="712">
        <v>144.5</v>
      </c>
    </row>
    <row r="155" spans="1:11" ht="14.4" customHeight="1" x14ac:dyDescent="0.3">
      <c r="A155" s="695" t="s">
        <v>554</v>
      </c>
      <c r="B155" s="696" t="s">
        <v>555</v>
      </c>
      <c r="C155" s="699" t="s">
        <v>568</v>
      </c>
      <c r="D155" s="720" t="s">
        <v>1702</v>
      </c>
      <c r="E155" s="699" t="s">
        <v>4465</v>
      </c>
      <c r="F155" s="720" t="s">
        <v>4466</v>
      </c>
      <c r="G155" s="699" t="s">
        <v>3095</v>
      </c>
      <c r="H155" s="699" t="s">
        <v>3096</v>
      </c>
      <c r="I155" s="711">
        <v>11.15</v>
      </c>
      <c r="J155" s="711">
        <v>100</v>
      </c>
      <c r="K155" s="712">
        <v>1115</v>
      </c>
    </row>
    <row r="156" spans="1:11" ht="14.4" customHeight="1" x14ac:dyDescent="0.3">
      <c r="A156" s="695" t="s">
        <v>554</v>
      </c>
      <c r="B156" s="696" t="s">
        <v>555</v>
      </c>
      <c r="C156" s="699" t="s">
        <v>568</v>
      </c>
      <c r="D156" s="720" t="s">
        <v>1702</v>
      </c>
      <c r="E156" s="699" t="s">
        <v>4465</v>
      </c>
      <c r="F156" s="720" t="s">
        <v>4466</v>
      </c>
      <c r="G156" s="699" t="s">
        <v>3239</v>
      </c>
      <c r="H156" s="699" t="s">
        <v>3240</v>
      </c>
      <c r="I156" s="711">
        <v>7.42</v>
      </c>
      <c r="J156" s="711">
        <v>30</v>
      </c>
      <c r="K156" s="712">
        <v>222.6</v>
      </c>
    </row>
    <row r="157" spans="1:11" ht="14.4" customHeight="1" x14ac:dyDescent="0.3">
      <c r="A157" s="695" t="s">
        <v>554</v>
      </c>
      <c r="B157" s="696" t="s">
        <v>555</v>
      </c>
      <c r="C157" s="699" t="s">
        <v>568</v>
      </c>
      <c r="D157" s="720" t="s">
        <v>1702</v>
      </c>
      <c r="E157" s="699" t="s">
        <v>4465</v>
      </c>
      <c r="F157" s="720" t="s">
        <v>4466</v>
      </c>
      <c r="G157" s="699" t="s">
        <v>3097</v>
      </c>
      <c r="H157" s="699" t="s">
        <v>3098</v>
      </c>
      <c r="I157" s="711">
        <v>0.93500000000000005</v>
      </c>
      <c r="J157" s="711">
        <v>2400</v>
      </c>
      <c r="K157" s="712">
        <v>2246</v>
      </c>
    </row>
    <row r="158" spans="1:11" ht="14.4" customHeight="1" x14ac:dyDescent="0.3">
      <c r="A158" s="695" t="s">
        <v>554</v>
      </c>
      <c r="B158" s="696" t="s">
        <v>555</v>
      </c>
      <c r="C158" s="699" t="s">
        <v>568</v>
      </c>
      <c r="D158" s="720" t="s">
        <v>1702</v>
      </c>
      <c r="E158" s="699" t="s">
        <v>4465</v>
      </c>
      <c r="F158" s="720" t="s">
        <v>4466</v>
      </c>
      <c r="G158" s="699" t="s">
        <v>3207</v>
      </c>
      <c r="H158" s="699" t="s">
        <v>3208</v>
      </c>
      <c r="I158" s="711">
        <v>1.4350000000000001</v>
      </c>
      <c r="J158" s="711">
        <v>1500</v>
      </c>
      <c r="K158" s="712">
        <v>2152</v>
      </c>
    </row>
    <row r="159" spans="1:11" ht="14.4" customHeight="1" x14ac:dyDescent="0.3">
      <c r="A159" s="695" t="s">
        <v>554</v>
      </c>
      <c r="B159" s="696" t="s">
        <v>555</v>
      </c>
      <c r="C159" s="699" t="s">
        <v>568</v>
      </c>
      <c r="D159" s="720" t="s">
        <v>1702</v>
      </c>
      <c r="E159" s="699" t="s">
        <v>4465</v>
      </c>
      <c r="F159" s="720" t="s">
        <v>4466</v>
      </c>
      <c r="G159" s="699" t="s">
        <v>3099</v>
      </c>
      <c r="H159" s="699" t="s">
        <v>3100</v>
      </c>
      <c r="I159" s="711">
        <v>0.41333333333333333</v>
      </c>
      <c r="J159" s="711">
        <v>300</v>
      </c>
      <c r="K159" s="712">
        <v>124</v>
      </c>
    </row>
    <row r="160" spans="1:11" ht="14.4" customHeight="1" x14ac:dyDescent="0.3">
      <c r="A160" s="695" t="s">
        <v>554</v>
      </c>
      <c r="B160" s="696" t="s">
        <v>555</v>
      </c>
      <c r="C160" s="699" t="s">
        <v>568</v>
      </c>
      <c r="D160" s="720" t="s">
        <v>1702</v>
      </c>
      <c r="E160" s="699" t="s">
        <v>4465</v>
      </c>
      <c r="F160" s="720" t="s">
        <v>4466</v>
      </c>
      <c r="G160" s="699" t="s">
        <v>3101</v>
      </c>
      <c r="H160" s="699" t="s">
        <v>3102</v>
      </c>
      <c r="I160" s="711">
        <v>0.57666666666666666</v>
      </c>
      <c r="J160" s="711">
        <v>300</v>
      </c>
      <c r="K160" s="712">
        <v>173</v>
      </c>
    </row>
    <row r="161" spans="1:11" ht="14.4" customHeight="1" x14ac:dyDescent="0.3">
      <c r="A161" s="695" t="s">
        <v>554</v>
      </c>
      <c r="B161" s="696" t="s">
        <v>555</v>
      </c>
      <c r="C161" s="699" t="s">
        <v>568</v>
      </c>
      <c r="D161" s="720" t="s">
        <v>1702</v>
      </c>
      <c r="E161" s="699" t="s">
        <v>4465</v>
      </c>
      <c r="F161" s="720" t="s">
        <v>4466</v>
      </c>
      <c r="G161" s="699" t="s">
        <v>3107</v>
      </c>
      <c r="H161" s="699" t="s">
        <v>3108</v>
      </c>
      <c r="I161" s="711">
        <v>2.36</v>
      </c>
      <c r="J161" s="711">
        <v>150</v>
      </c>
      <c r="K161" s="712">
        <v>354</v>
      </c>
    </row>
    <row r="162" spans="1:11" ht="14.4" customHeight="1" x14ac:dyDescent="0.3">
      <c r="A162" s="695" t="s">
        <v>554</v>
      </c>
      <c r="B162" s="696" t="s">
        <v>555</v>
      </c>
      <c r="C162" s="699" t="s">
        <v>568</v>
      </c>
      <c r="D162" s="720" t="s">
        <v>1702</v>
      </c>
      <c r="E162" s="699" t="s">
        <v>4465</v>
      </c>
      <c r="F162" s="720" t="s">
        <v>4466</v>
      </c>
      <c r="G162" s="699" t="s">
        <v>3109</v>
      </c>
      <c r="H162" s="699" t="s">
        <v>3110</v>
      </c>
      <c r="I162" s="711">
        <v>5.567499999999999</v>
      </c>
      <c r="J162" s="711">
        <v>100</v>
      </c>
      <c r="K162" s="712">
        <v>557</v>
      </c>
    </row>
    <row r="163" spans="1:11" ht="14.4" customHeight="1" x14ac:dyDescent="0.3">
      <c r="A163" s="695" t="s">
        <v>554</v>
      </c>
      <c r="B163" s="696" t="s">
        <v>555</v>
      </c>
      <c r="C163" s="699" t="s">
        <v>568</v>
      </c>
      <c r="D163" s="720" t="s">
        <v>1702</v>
      </c>
      <c r="E163" s="699" t="s">
        <v>4465</v>
      </c>
      <c r="F163" s="720" t="s">
        <v>4466</v>
      </c>
      <c r="G163" s="699" t="s">
        <v>3113</v>
      </c>
      <c r="H163" s="699" t="s">
        <v>3114</v>
      </c>
      <c r="I163" s="711">
        <v>1.8050000000000002</v>
      </c>
      <c r="J163" s="711">
        <v>100</v>
      </c>
      <c r="K163" s="712">
        <v>180.5</v>
      </c>
    </row>
    <row r="164" spans="1:11" ht="14.4" customHeight="1" x14ac:dyDescent="0.3">
      <c r="A164" s="695" t="s">
        <v>554</v>
      </c>
      <c r="B164" s="696" t="s">
        <v>555</v>
      </c>
      <c r="C164" s="699" t="s">
        <v>568</v>
      </c>
      <c r="D164" s="720" t="s">
        <v>1702</v>
      </c>
      <c r="E164" s="699" t="s">
        <v>4465</v>
      </c>
      <c r="F164" s="720" t="s">
        <v>4466</v>
      </c>
      <c r="G164" s="699" t="s">
        <v>3241</v>
      </c>
      <c r="H164" s="699" t="s">
        <v>3242</v>
      </c>
      <c r="I164" s="711">
        <v>2.3733333333333335</v>
      </c>
      <c r="J164" s="711">
        <v>150</v>
      </c>
      <c r="K164" s="712">
        <v>356</v>
      </c>
    </row>
    <row r="165" spans="1:11" ht="14.4" customHeight="1" x14ac:dyDescent="0.3">
      <c r="A165" s="695" t="s">
        <v>554</v>
      </c>
      <c r="B165" s="696" t="s">
        <v>555</v>
      </c>
      <c r="C165" s="699" t="s">
        <v>568</v>
      </c>
      <c r="D165" s="720" t="s">
        <v>1702</v>
      </c>
      <c r="E165" s="699" t="s">
        <v>4465</v>
      </c>
      <c r="F165" s="720" t="s">
        <v>4466</v>
      </c>
      <c r="G165" s="699" t="s">
        <v>3115</v>
      </c>
      <c r="H165" s="699" t="s">
        <v>3116</v>
      </c>
      <c r="I165" s="711">
        <v>1.8033333333333335</v>
      </c>
      <c r="J165" s="711">
        <v>150</v>
      </c>
      <c r="K165" s="712">
        <v>270.5</v>
      </c>
    </row>
    <row r="166" spans="1:11" ht="14.4" customHeight="1" x14ac:dyDescent="0.3">
      <c r="A166" s="695" t="s">
        <v>554</v>
      </c>
      <c r="B166" s="696" t="s">
        <v>555</v>
      </c>
      <c r="C166" s="699" t="s">
        <v>568</v>
      </c>
      <c r="D166" s="720" t="s">
        <v>1702</v>
      </c>
      <c r="E166" s="699" t="s">
        <v>4465</v>
      </c>
      <c r="F166" s="720" t="s">
        <v>4466</v>
      </c>
      <c r="G166" s="699" t="s">
        <v>3117</v>
      </c>
      <c r="H166" s="699" t="s">
        <v>3118</v>
      </c>
      <c r="I166" s="711">
        <v>1.8</v>
      </c>
      <c r="J166" s="711">
        <v>50</v>
      </c>
      <c r="K166" s="712">
        <v>90</v>
      </c>
    </row>
    <row r="167" spans="1:11" ht="14.4" customHeight="1" x14ac:dyDescent="0.3">
      <c r="A167" s="695" t="s">
        <v>554</v>
      </c>
      <c r="B167" s="696" t="s">
        <v>555</v>
      </c>
      <c r="C167" s="699" t="s">
        <v>568</v>
      </c>
      <c r="D167" s="720" t="s">
        <v>1702</v>
      </c>
      <c r="E167" s="699" t="s">
        <v>4465</v>
      </c>
      <c r="F167" s="720" t="s">
        <v>4466</v>
      </c>
      <c r="G167" s="699" t="s">
        <v>3243</v>
      </c>
      <c r="H167" s="699" t="s">
        <v>3244</v>
      </c>
      <c r="I167" s="711">
        <v>2.8733333333333335</v>
      </c>
      <c r="J167" s="711">
        <v>150</v>
      </c>
      <c r="K167" s="712">
        <v>431</v>
      </c>
    </row>
    <row r="168" spans="1:11" ht="14.4" customHeight="1" x14ac:dyDescent="0.3">
      <c r="A168" s="695" t="s">
        <v>554</v>
      </c>
      <c r="B168" s="696" t="s">
        <v>555</v>
      </c>
      <c r="C168" s="699" t="s">
        <v>568</v>
      </c>
      <c r="D168" s="720" t="s">
        <v>1702</v>
      </c>
      <c r="E168" s="699" t="s">
        <v>4465</v>
      </c>
      <c r="F168" s="720" t="s">
        <v>4466</v>
      </c>
      <c r="G168" s="699" t="s">
        <v>3119</v>
      </c>
      <c r="H168" s="699" t="s">
        <v>3120</v>
      </c>
      <c r="I168" s="711">
        <v>1.77</v>
      </c>
      <c r="J168" s="711">
        <v>50</v>
      </c>
      <c r="K168" s="712">
        <v>88.5</v>
      </c>
    </row>
    <row r="169" spans="1:11" ht="14.4" customHeight="1" x14ac:dyDescent="0.3">
      <c r="A169" s="695" t="s">
        <v>554</v>
      </c>
      <c r="B169" s="696" t="s">
        <v>555</v>
      </c>
      <c r="C169" s="699" t="s">
        <v>568</v>
      </c>
      <c r="D169" s="720" t="s">
        <v>1702</v>
      </c>
      <c r="E169" s="699" t="s">
        <v>4465</v>
      </c>
      <c r="F169" s="720" t="s">
        <v>4466</v>
      </c>
      <c r="G169" s="699" t="s">
        <v>3123</v>
      </c>
      <c r="H169" s="699" t="s">
        <v>3124</v>
      </c>
      <c r="I169" s="711">
        <v>1.7500000000000002E-2</v>
      </c>
      <c r="J169" s="711">
        <v>250</v>
      </c>
      <c r="K169" s="712">
        <v>4.5</v>
      </c>
    </row>
    <row r="170" spans="1:11" ht="14.4" customHeight="1" x14ac:dyDescent="0.3">
      <c r="A170" s="695" t="s">
        <v>554</v>
      </c>
      <c r="B170" s="696" t="s">
        <v>555</v>
      </c>
      <c r="C170" s="699" t="s">
        <v>568</v>
      </c>
      <c r="D170" s="720" t="s">
        <v>1702</v>
      </c>
      <c r="E170" s="699" t="s">
        <v>4465</v>
      </c>
      <c r="F170" s="720" t="s">
        <v>4466</v>
      </c>
      <c r="G170" s="699" t="s">
        <v>3125</v>
      </c>
      <c r="H170" s="699" t="s">
        <v>3126</v>
      </c>
      <c r="I170" s="711">
        <v>2.0299999999999998</v>
      </c>
      <c r="J170" s="711">
        <v>150</v>
      </c>
      <c r="K170" s="712">
        <v>304.5</v>
      </c>
    </row>
    <row r="171" spans="1:11" ht="14.4" customHeight="1" x14ac:dyDescent="0.3">
      <c r="A171" s="695" t="s">
        <v>554</v>
      </c>
      <c r="B171" s="696" t="s">
        <v>555</v>
      </c>
      <c r="C171" s="699" t="s">
        <v>568</v>
      </c>
      <c r="D171" s="720" t="s">
        <v>1702</v>
      </c>
      <c r="E171" s="699" t="s">
        <v>4465</v>
      </c>
      <c r="F171" s="720" t="s">
        <v>4466</v>
      </c>
      <c r="G171" s="699" t="s">
        <v>3127</v>
      </c>
      <c r="H171" s="699" t="s">
        <v>3128</v>
      </c>
      <c r="I171" s="711">
        <v>2.41</v>
      </c>
      <c r="J171" s="711">
        <v>100</v>
      </c>
      <c r="K171" s="712">
        <v>241</v>
      </c>
    </row>
    <row r="172" spans="1:11" ht="14.4" customHeight="1" x14ac:dyDescent="0.3">
      <c r="A172" s="695" t="s">
        <v>554</v>
      </c>
      <c r="B172" s="696" t="s">
        <v>555</v>
      </c>
      <c r="C172" s="699" t="s">
        <v>568</v>
      </c>
      <c r="D172" s="720" t="s">
        <v>1702</v>
      </c>
      <c r="E172" s="699" t="s">
        <v>4465</v>
      </c>
      <c r="F172" s="720" t="s">
        <v>4466</v>
      </c>
      <c r="G172" s="699" t="s">
        <v>3129</v>
      </c>
      <c r="H172" s="699" t="s">
        <v>3130</v>
      </c>
      <c r="I172" s="711">
        <v>2.1800000000000002</v>
      </c>
      <c r="J172" s="711">
        <v>20</v>
      </c>
      <c r="K172" s="712">
        <v>43.6</v>
      </c>
    </row>
    <row r="173" spans="1:11" ht="14.4" customHeight="1" x14ac:dyDescent="0.3">
      <c r="A173" s="695" t="s">
        <v>554</v>
      </c>
      <c r="B173" s="696" t="s">
        <v>555</v>
      </c>
      <c r="C173" s="699" t="s">
        <v>568</v>
      </c>
      <c r="D173" s="720" t="s">
        <v>1702</v>
      </c>
      <c r="E173" s="699" t="s">
        <v>4465</v>
      </c>
      <c r="F173" s="720" t="s">
        <v>4466</v>
      </c>
      <c r="G173" s="699" t="s">
        <v>3131</v>
      </c>
      <c r="H173" s="699" t="s">
        <v>3132</v>
      </c>
      <c r="I173" s="711">
        <v>2.86</v>
      </c>
      <c r="J173" s="711">
        <v>100</v>
      </c>
      <c r="K173" s="712">
        <v>286</v>
      </c>
    </row>
    <row r="174" spans="1:11" ht="14.4" customHeight="1" x14ac:dyDescent="0.3">
      <c r="A174" s="695" t="s">
        <v>554</v>
      </c>
      <c r="B174" s="696" t="s">
        <v>555</v>
      </c>
      <c r="C174" s="699" t="s">
        <v>568</v>
      </c>
      <c r="D174" s="720" t="s">
        <v>1702</v>
      </c>
      <c r="E174" s="699" t="s">
        <v>4465</v>
      </c>
      <c r="F174" s="720" t="s">
        <v>4466</v>
      </c>
      <c r="G174" s="699" t="s">
        <v>3133</v>
      </c>
      <c r="H174" s="699" t="s">
        <v>3134</v>
      </c>
      <c r="I174" s="711">
        <v>5.58</v>
      </c>
      <c r="J174" s="711">
        <v>5</v>
      </c>
      <c r="K174" s="712">
        <v>27.9</v>
      </c>
    </row>
    <row r="175" spans="1:11" ht="14.4" customHeight="1" x14ac:dyDescent="0.3">
      <c r="A175" s="695" t="s">
        <v>554</v>
      </c>
      <c r="B175" s="696" t="s">
        <v>555</v>
      </c>
      <c r="C175" s="699" t="s">
        <v>568</v>
      </c>
      <c r="D175" s="720" t="s">
        <v>1702</v>
      </c>
      <c r="E175" s="699" t="s">
        <v>4465</v>
      </c>
      <c r="F175" s="720" t="s">
        <v>4466</v>
      </c>
      <c r="G175" s="699" t="s">
        <v>3137</v>
      </c>
      <c r="H175" s="699" t="s">
        <v>3138</v>
      </c>
      <c r="I175" s="711">
        <v>5.1324999999999994</v>
      </c>
      <c r="J175" s="711">
        <v>290</v>
      </c>
      <c r="K175" s="712">
        <v>1488.5</v>
      </c>
    </row>
    <row r="176" spans="1:11" ht="14.4" customHeight="1" x14ac:dyDescent="0.3">
      <c r="A176" s="695" t="s">
        <v>554</v>
      </c>
      <c r="B176" s="696" t="s">
        <v>555</v>
      </c>
      <c r="C176" s="699" t="s">
        <v>568</v>
      </c>
      <c r="D176" s="720" t="s">
        <v>1702</v>
      </c>
      <c r="E176" s="699" t="s">
        <v>4465</v>
      </c>
      <c r="F176" s="720" t="s">
        <v>4466</v>
      </c>
      <c r="G176" s="699" t="s">
        <v>3245</v>
      </c>
      <c r="H176" s="699" t="s">
        <v>3246</v>
      </c>
      <c r="I176" s="711">
        <v>123.4</v>
      </c>
      <c r="J176" s="711">
        <v>1</v>
      </c>
      <c r="K176" s="712">
        <v>123.4</v>
      </c>
    </row>
    <row r="177" spans="1:11" ht="14.4" customHeight="1" x14ac:dyDescent="0.3">
      <c r="A177" s="695" t="s">
        <v>554</v>
      </c>
      <c r="B177" s="696" t="s">
        <v>555</v>
      </c>
      <c r="C177" s="699" t="s">
        <v>568</v>
      </c>
      <c r="D177" s="720" t="s">
        <v>1702</v>
      </c>
      <c r="E177" s="699" t="s">
        <v>4465</v>
      </c>
      <c r="F177" s="720" t="s">
        <v>4466</v>
      </c>
      <c r="G177" s="699" t="s">
        <v>3247</v>
      </c>
      <c r="H177" s="699" t="s">
        <v>3248</v>
      </c>
      <c r="I177" s="711">
        <v>138.01</v>
      </c>
      <c r="J177" s="711">
        <v>10</v>
      </c>
      <c r="K177" s="712">
        <v>1380.1</v>
      </c>
    </row>
    <row r="178" spans="1:11" ht="14.4" customHeight="1" x14ac:dyDescent="0.3">
      <c r="A178" s="695" t="s">
        <v>554</v>
      </c>
      <c r="B178" s="696" t="s">
        <v>555</v>
      </c>
      <c r="C178" s="699" t="s">
        <v>568</v>
      </c>
      <c r="D178" s="720" t="s">
        <v>1702</v>
      </c>
      <c r="E178" s="699" t="s">
        <v>4465</v>
      </c>
      <c r="F178" s="720" t="s">
        <v>4466</v>
      </c>
      <c r="G178" s="699" t="s">
        <v>3139</v>
      </c>
      <c r="H178" s="699" t="s">
        <v>3140</v>
      </c>
      <c r="I178" s="711">
        <v>17.98</v>
      </c>
      <c r="J178" s="711">
        <v>50</v>
      </c>
      <c r="K178" s="712">
        <v>899</v>
      </c>
    </row>
    <row r="179" spans="1:11" ht="14.4" customHeight="1" x14ac:dyDescent="0.3">
      <c r="A179" s="695" t="s">
        <v>554</v>
      </c>
      <c r="B179" s="696" t="s">
        <v>555</v>
      </c>
      <c r="C179" s="699" t="s">
        <v>568</v>
      </c>
      <c r="D179" s="720" t="s">
        <v>1702</v>
      </c>
      <c r="E179" s="699" t="s">
        <v>4465</v>
      </c>
      <c r="F179" s="720" t="s">
        <v>4466</v>
      </c>
      <c r="G179" s="699" t="s">
        <v>3143</v>
      </c>
      <c r="H179" s="699" t="s">
        <v>3144</v>
      </c>
      <c r="I179" s="711">
        <v>15.01</v>
      </c>
      <c r="J179" s="711">
        <v>10</v>
      </c>
      <c r="K179" s="712">
        <v>150.1</v>
      </c>
    </row>
    <row r="180" spans="1:11" ht="14.4" customHeight="1" x14ac:dyDescent="0.3">
      <c r="A180" s="695" t="s">
        <v>554</v>
      </c>
      <c r="B180" s="696" t="s">
        <v>555</v>
      </c>
      <c r="C180" s="699" t="s">
        <v>568</v>
      </c>
      <c r="D180" s="720" t="s">
        <v>1702</v>
      </c>
      <c r="E180" s="699" t="s">
        <v>4465</v>
      </c>
      <c r="F180" s="720" t="s">
        <v>4466</v>
      </c>
      <c r="G180" s="699" t="s">
        <v>3145</v>
      </c>
      <c r="H180" s="699" t="s">
        <v>3146</v>
      </c>
      <c r="I180" s="711">
        <v>12.106666666666667</v>
      </c>
      <c r="J180" s="711">
        <v>55</v>
      </c>
      <c r="K180" s="712">
        <v>665.84999999999991</v>
      </c>
    </row>
    <row r="181" spans="1:11" ht="14.4" customHeight="1" x14ac:dyDescent="0.3">
      <c r="A181" s="695" t="s">
        <v>554</v>
      </c>
      <c r="B181" s="696" t="s">
        <v>555</v>
      </c>
      <c r="C181" s="699" t="s">
        <v>568</v>
      </c>
      <c r="D181" s="720" t="s">
        <v>1702</v>
      </c>
      <c r="E181" s="699" t="s">
        <v>4465</v>
      </c>
      <c r="F181" s="720" t="s">
        <v>4466</v>
      </c>
      <c r="G181" s="699" t="s">
        <v>3147</v>
      </c>
      <c r="H181" s="699" t="s">
        <v>3148</v>
      </c>
      <c r="I181" s="711">
        <v>2.84</v>
      </c>
      <c r="J181" s="711">
        <v>50</v>
      </c>
      <c r="K181" s="712">
        <v>142</v>
      </c>
    </row>
    <row r="182" spans="1:11" ht="14.4" customHeight="1" x14ac:dyDescent="0.3">
      <c r="A182" s="695" t="s">
        <v>554</v>
      </c>
      <c r="B182" s="696" t="s">
        <v>555</v>
      </c>
      <c r="C182" s="699" t="s">
        <v>568</v>
      </c>
      <c r="D182" s="720" t="s">
        <v>1702</v>
      </c>
      <c r="E182" s="699" t="s">
        <v>4465</v>
      </c>
      <c r="F182" s="720" t="s">
        <v>4466</v>
      </c>
      <c r="G182" s="699" t="s">
        <v>3149</v>
      </c>
      <c r="H182" s="699" t="s">
        <v>3150</v>
      </c>
      <c r="I182" s="711">
        <v>13.203333333333333</v>
      </c>
      <c r="J182" s="711">
        <v>40</v>
      </c>
      <c r="K182" s="712">
        <v>528.1</v>
      </c>
    </row>
    <row r="183" spans="1:11" ht="14.4" customHeight="1" x14ac:dyDescent="0.3">
      <c r="A183" s="695" t="s">
        <v>554</v>
      </c>
      <c r="B183" s="696" t="s">
        <v>555</v>
      </c>
      <c r="C183" s="699" t="s">
        <v>568</v>
      </c>
      <c r="D183" s="720" t="s">
        <v>1702</v>
      </c>
      <c r="E183" s="699" t="s">
        <v>4465</v>
      </c>
      <c r="F183" s="720" t="s">
        <v>4466</v>
      </c>
      <c r="G183" s="699" t="s">
        <v>3249</v>
      </c>
      <c r="H183" s="699" t="s">
        <v>3250</v>
      </c>
      <c r="I183" s="711">
        <v>13.203333333333333</v>
      </c>
      <c r="J183" s="711">
        <v>30</v>
      </c>
      <c r="K183" s="712">
        <v>396.1</v>
      </c>
    </row>
    <row r="184" spans="1:11" ht="14.4" customHeight="1" x14ac:dyDescent="0.3">
      <c r="A184" s="695" t="s">
        <v>554</v>
      </c>
      <c r="B184" s="696" t="s">
        <v>555</v>
      </c>
      <c r="C184" s="699" t="s">
        <v>568</v>
      </c>
      <c r="D184" s="720" t="s">
        <v>1702</v>
      </c>
      <c r="E184" s="699" t="s">
        <v>4465</v>
      </c>
      <c r="F184" s="720" t="s">
        <v>4466</v>
      </c>
      <c r="G184" s="699" t="s">
        <v>3153</v>
      </c>
      <c r="H184" s="699" t="s">
        <v>3154</v>
      </c>
      <c r="I184" s="711">
        <v>21.24</v>
      </c>
      <c r="J184" s="711">
        <v>50</v>
      </c>
      <c r="K184" s="712">
        <v>1062</v>
      </c>
    </row>
    <row r="185" spans="1:11" ht="14.4" customHeight="1" x14ac:dyDescent="0.3">
      <c r="A185" s="695" t="s">
        <v>554</v>
      </c>
      <c r="B185" s="696" t="s">
        <v>555</v>
      </c>
      <c r="C185" s="699" t="s">
        <v>568</v>
      </c>
      <c r="D185" s="720" t="s">
        <v>1702</v>
      </c>
      <c r="E185" s="699" t="s">
        <v>4465</v>
      </c>
      <c r="F185" s="720" t="s">
        <v>4466</v>
      </c>
      <c r="G185" s="699" t="s">
        <v>3155</v>
      </c>
      <c r="H185" s="699" t="s">
        <v>3156</v>
      </c>
      <c r="I185" s="711">
        <v>21.24</v>
      </c>
      <c r="J185" s="711">
        <v>30</v>
      </c>
      <c r="K185" s="712">
        <v>637.20000000000005</v>
      </c>
    </row>
    <row r="186" spans="1:11" ht="14.4" customHeight="1" x14ac:dyDescent="0.3">
      <c r="A186" s="695" t="s">
        <v>554</v>
      </c>
      <c r="B186" s="696" t="s">
        <v>555</v>
      </c>
      <c r="C186" s="699" t="s">
        <v>568</v>
      </c>
      <c r="D186" s="720" t="s">
        <v>1702</v>
      </c>
      <c r="E186" s="699" t="s">
        <v>4465</v>
      </c>
      <c r="F186" s="720" t="s">
        <v>4466</v>
      </c>
      <c r="G186" s="699" t="s">
        <v>3159</v>
      </c>
      <c r="H186" s="699" t="s">
        <v>3160</v>
      </c>
      <c r="I186" s="711">
        <v>2.88</v>
      </c>
      <c r="J186" s="711">
        <v>50</v>
      </c>
      <c r="K186" s="712">
        <v>144</v>
      </c>
    </row>
    <row r="187" spans="1:11" ht="14.4" customHeight="1" x14ac:dyDescent="0.3">
      <c r="A187" s="695" t="s">
        <v>554</v>
      </c>
      <c r="B187" s="696" t="s">
        <v>555</v>
      </c>
      <c r="C187" s="699" t="s">
        <v>568</v>
      </c>
      <c r="D187" s="720" t="s">
        <v>1702</v>
      </c>
      <c r="E187" s="699" t="s">
        <v>4465</v>
      </c>
      <c r="F187" s="720" t="s">
        <v>4466</v>
      </c>
      <c r="G187" s="699" t="s">
        <v>3161</v>
      </c>
      <c r="H187" s="699" t="s">
        <v>3162</v>
      </c>
      <c r="I187" s="711">
        <v>9.6</v>
      </c>
      <c r="J187" s="711">
        <v>100</v>
      </c>
      <c r="K187" s="712">
        <v>960</v>
      </c>
    </row>
    <row r="188" spans="1:11" ht="14.4" customHeight="1" x14ac:dyDescent="0.3">
      <c r="A188" s="695" t="s">
        <v>554</v>
      </c>
      <c r="B188" s="696" t="s">
        <v>555</v>
      </c>
      <c r="C188" s="699" t="s">
        <v>568</v>
      </c>
      <c r="D188" s="720" t="s">
        <v>1702</v>
      </c>
      <c r="E188" s="699" t="s">
        <v>4465</v>
      </c>
      <c r="F188" s="720" t="s">
        <v>4466</v>
      </c>
      <c r="G188" s="699" t="s">
        <v>3163</v>
      </c>
      <c r="H188" s="699" t="s">
        <v>3164</v>
      </c>
      <c r="I188" s="711">
        <v>9.1999999999999993</v>
      </c>
      <c r="J188" s="711">
        <v>50</v>
      </c>
      <c r="K188" s="712">
        <v>460</v>
      </c>
    </row>
    <row r="189" spans="1:11" ht="14.4" customHeight="1" x14ac:dyDescent="0.3">
      <c r="A189" s="695" t="s">
        <v>554</v>
      </c>
      <c r="B189" s="696" t="s">
        <v>555</v>
      </c>
      <c r="C189" s="699" t="s">
        <v>568</v>
      </c>
      <c r="D189" s="720" t="s">
        <v>1702</v>
      </c>
      <c r="E189" s="699" t="s">
        <v>4465</v>
      </c>
      <c r="F189" s="720" t="s">
        <v>4466</v>
      </c>
      <c r="G189" s="699" t="s">
        <v>3165</v>
      </c>
      <c r="H189" s="699" t="s">
        <v>3166</v>
      </c>
      <c r="I189" s="711">
        <v>172.5</v>
      </c>
      <c r="J189" s="711">
        <v>1</v>
      </c>
      <c r="K189" s="712">
        <v>172.5</v>
      </c>
    </row>
    <row r="190" spans="1:11" ht="14.4" customHeight="1" x14ac:dyDescent="0.3">
      <c r="A190" s="695" t="s">
        <v>554</v>
      </c>
      <c r="B190" s="696" t="s">
        <v>555</v>
      </c>
      <c r="C190" s="699" t="s">
        <v>568</v>
      </c>
      <c r="D190" s="720" t="s">
        <v>1702</v>
      </c>
      <c r="E190" s="699" t="s">
        <v>4465</v>
      </c>
      <c r="F190" s="720" t="s">
        <v>4466</v>
      </c>
      <c r="G190" s="699" t="s">
        <v>3167</v>
      </c>
      <c r="H190" s="699" t="s">
        <v>3168</v>
      </c>
      <c r="I190" s="711">
        <v>9.68</v>
      </c>
      <c r="J190" s="711">
        <v>300</v>
      </c>
      <c r="K190" s="712">
        <v>2904</v>
      </c>
    </row>
    <row r="191" spans="1:11" ht="14.4" customHeight="1" x14ac:dyDescent="0.3">
      <c r="A191" s="695" t="s">
        <v>554</v>
      </c>
      <c r="B191" s="696" t="s">
        <v>555</v>
      </c>
      <c r="C191" s="699" t="s">
        <v>568</v>
      </c>
      <c r="D191" s="720" t="s">
        <v>1702</v>
      </c>
      <c r="E191" s="699" t="s">
        <v>4467</v>
      </c>
      <c r="F191" s="720" t="s">
        <v>4468</v>
      </c>
      <c r="G191" s="699" t="s">
        <v>3169</v>
      </c>
      <c r="H191" s="699" t="s">
        <v>3170</v>
      </c>
      <c r="I191" s="711">
        <v>8.1649999999999991</v>
      </c>
      <c r="J191" s="711">
        <v>1550</v>
      </c>
      <c r="K191" s="712">
        <v>12651</v>
      </c>
    </row>
    <row r="192" spans="1:11" ht="14.4" customHeight="1" x14ac:dyDescent="0.3">
      <c r="A192" s="695" t="s">
        <v>554</v>
      </c>
      <c r="B192" s="696" t="s">
        <v>555</v>
      </c>
      <c r="C192" s="699" t="s">
        <v>568</v>
      </c>
      <c r="D192" s="720" t="s">
        <v>1702</v>
      </c>
      <c r="E192" s="699" t="s">
        <v>4469</v>
      </c>
      <c r="F192" s="720" t="s">
        <v>4470</v>
      </c>
      <c r="G192" s="699" t="s">
        <v>3173</v>
      </c>
      <c r="H192" s="699" t="s">
        <v>3174</v>
      </c>
      <c r="I192" s="711">
        <v>0.31</v>
      </c>
      <c r="J192" s="711">
        <v>400</v>
      </c>
      <c r="K192" s="712">
        <v>124</v>
      </c>
    </row>
    <row r="193" spans="1:11" ht="14.4" customHeight="1" x14ac:dyDescent="0.3">
      <c r="A193" s="695" t="s">
        <v>554</v>
      </c>
      <c r="B193" s="696" t="s">
        <v>555</v>
      </c>
      <c r="C193" s="699" t="s">
        <v>568</v>
      </c>
      <c r="D193" s="720" t="s">
        <v>1702</v>
      </c>
      <c r="E193" s="699" t="s">
        <v>4469</v>
      </c>
      <c r="F193" s="720" t="s">
        <v>4470</v>
      </c>
      <c r="G193" s="699" t="s">
        <v>3175</v>
      </c>
      <c r="H193" s="699" t="s">
        <v>3176</v>
      </c>
      <c r="I193" s="711">
        <v>0.31</v>
      </c>
      <c r="J193" s="711">
        <v>400</v>
      </c>
      <c r="K193" s="712">
        <v>124</v>
      </c>
    </row>
    <row r="194" spans="1:11" ht="14.4" customHeight="1" x14ac:dyDescent="0.3">
      <c r="A194" s="695" t="s">
        <v>554</v>
      </c>
      <c r="B194" s="696" t="s">
        <v>555</v>
      </c>
      <c r="C194" s="699" t="s">
        <v>568</v>
      </c>
      <c r="D194" s="720" t="s">
        <v>1702</v>
      </c>
      <c r="E194" s="699" t="s">
        <v>4469</v>
      </c>
      <c r="F194" s="720" t="s">
        <v>4470</v>
      </c>
      <c r="G194" s="699" t="s">
        <v>3177</v>
      </c>
      <c r="H194" s="699" t="s">
        <v>3178</v>
      </c>
      <c r="I194" s="711">
        <v>0.30249999999999999</v>
      </c>
      <c r="J194" s="711">
        <v>1900</v>
      </c>
      <c r="K194" s="712">
        <v>575</v>
      </c>
    </row>
    <row r="195" spans="1:11" ht="14.4" customHeight="1" x14ac:dyDescent="0.3">
      <c r="A195" s="695" t="s">
        <v>554</v>
      </c>
      <c r="B195" s="696" t="s">
        <v>555</v>
      </c>
      <c r="C195" s="699" t="s">
        <v>568</v>
      </c>
      <c r="D195" s="720" t="s">
        <v>1702</v>
      </c>
      <c r="E195" s="699" t="s">
        <v>4469</v>
      </c>
      <c r="F195" s="720" t="s">
        <v>4470</v>
      </c>
      <c r="G195" s="699" t="s">
        <v>3179</v>
      </c>
      <c r="H195" s="699" t="s">
        <v>3180</v>
      </c>
      <c r="I195" s="711">
        <v>1.7533333333333332</v>
      </c>
      <c r="J195" s="711">
        <v>300</v>
      </c>
      <c r="K195" s="712">
        <v>526</v>
      </c>
    </row>
    <row r="196" spans="1:11" ht="14.4" customHeight="1" x14ac:dyDescent="0.3">
      <c r="A196" s="695" t="s">
        <v>554</v>
      </c>
      <c r="B196" s="696" t="s">
        <v>555</v>
      </c>
      <c r="C196" s="699" t="s">
        <v>568</v>
      </c>
      <c r="D196" s="720" t="s">
        <v>1702</v>
      </c>
      <c r="E196" s="699" t="s">
        <v>4471</v>
      </c>
      <c r="F196" s="720" t="s">
        <v>4472</v>
      </c>
      <c r="G196" s="699" t="s">
        <v>3251</v>
      </c>
      <c r="H196" s="699" t="s">
        <v>3252</v>
      </c>
      <c r="I196" s="711">
        <v>0.73</v>
      </c>
      <c r="J196" s="711">
        <v>500</v>
      </c>
      <c r="K196" s="712">
        <v>365</v>
      </c>
    </row>
    <row r="197" spans="1:11" ht="14.4" customHeight="1" x14ac:dyDescent="0.3">
      <c r="A197" s="695" t="s">
        <v>554</v>
      </c>
      <c r="B197" s="696" t="s">
        <v>555</v>
      </c>
      <c r="C197" s="699" t="s">
        <v>568</v>
      </c>
      <c r="D197" s="720" t="s">
        <v>1702</v>
      </c>
      <c r="E197" s="699" t="s">
        <v>4471</v>
      </c>
      <c r="F197" s="720" t="s">
        <v>4472</v>
      </c>
      <c r="G197" s="699" t="s">
        <v>3181</v>
      </c>
      <c r="H197" s="699" t="s">
        <v>3182</v>
      </c>
      <c r="I197" s="711">
        <v>0.77500000000000002</v>
      </c>
      <c r="J197" s="711">
        <v>1000</v>
      </c>
      <c r="K197" s="712">
        <v>775</v>
      </c>
    </row>
    <row r="198" spans="1:11" ht="14.4" customHeight="1" x14ac:dyDescent="0.3">
      <c r="A198" s="695" t="s">
        <v>554</v>
      </c>
      <c r="B198" s="696" t="s">
        <v>555</v>
      </c>
      <c r="C198" s="699" t="s">
        <v>568</v>
      </c>
      <c r="D198" s="720" t="s">
        <v>1702</v>
      </c>
      <c r="E198" s="699" t="s">
        <v>4471</v>
      </c>
      <c r="F198" s="720" t="s">
        <v>4472</v>
      </c>
      <c r="G198" s="699" t="s">
        <v>3183</v>
      </c>
      <c r="H198" s="699" t="s">
        <v>3184</v>
      </c>
      <c r="I198" s="711">
        <v>0.77666666666666673</v>
      </c>
      <c r="J198" s="711">
        <v>2000</v>
      </c>
      <c r="K198" s="712">
        <v>1555</v>
      </c>
    </row>
    <row r="199" spans="1:11" ht="14.4" customHeight="1" x14ac:dyDescent="0.3">
      <c r="A199" s="695" t="s">
        <v>554</v>
      </c>
      <c r="B199" s="696" t="s">
        <v>555</v>
      </c>
      <c r="C199" s="699" t="s">
        <v>568</v>
      </c>
      <c r="D199" s="720" t="s">
        <v>1702</v>
      </c>
      <c r="E199" s="699" t="s">
        <v>4471</v>
      </c>
      <c r="F199" s="720" t="s">
        <v>4472</v>
      </c>
      <c r="G199" s="699" t="s">
        <v>3253</v>
      </c>
      <c r="H199" s="699" t="s">
        <v>3254</v>
      </c>
      <c r="I199" s="711">
        <v>0.77500000000000002</v>
      </c>
      <c r="J199" s="711">
        <v>1000</v>
      </c>
      <c r="K199" s="712">
        <v>775</v>
      </c>
    </row>
    <row r="200" spans="1:11" ht="14.4" customHeight="1" x14ac:dyDescent="0.3">
      <c r="A200" s="695" t="s">
        <v>554</v>
      </c>
      <c r="B200" s="696" t="s">
        <v>555</v>
      </c>
      <c r="C200" s="699" t="s">
        <v>571</v>
      </c>
      <c r="D200" s="720" t="s">
        <v>1703</v>
      </c>
      <c r="E200" s="699" t="s">
        <v>4463</v>
      </c>
      <c r="F200" s="720" t="s">
        <v>4464</v>
      </c>
      <c r="G200" s="699" t="s">
        <v>3185</v>
      </c>
      <c r="H200" s="699" t="s">
        <v>3186</v>
      </c>
      <c r="I200" s="711">
        <v>1.84</v>
      </c>
      <c r="J200" s="711">
        <v>160</v>
      </c>
      <c r="K200" s="712">
        <v>294.39999999999998</v>
      </c>
    </row>
    <row r="201" spans="1:11" ht="14.4" customHeight="1" x14ac:dyDescent="0.3">
      <c r="A201" s="695" t="s">
        <v>554</v>
      </c>
      <c r="B201" s="696" t="s">
        <v>555</v>
      </c>
      <c r="C201" s="699" t="s">
        <v>571</v>
      </c>
      <c r="D201" s="720" t="s">
        <v>1703</v>
      </c>
      <c r="E201" s="699" t="s">
        <v>4463</v>
      </c>
      <c r="F201" s="720" t="s">
        <v>4464</v>
      </c>
      <c r="G201" s="699" t="s">
        <v>3255</v>
      </c>
      <c r="H201" s="699" t="s">
        <v>3256</v>
      </c>
      <c r="I201" s="711">
        <v>2.395</v>
      </c>
      <c r="J201" s="711">
        <v>160</v>
      </c>
      <c r="K201" s="712">
        <v>383.2</v>
      </c>
    </row>
    <row r="202" spans="1:11" ht="14.4" customHeight="1" x14ac:dyDescent="0.3">
      <c r="A202" s="695" t="s">
        <v>554</v>
      </c>
      <c r="B202" s="696" t="s">
        <v>555</v>
      </c>
      <c r="C202" s="699" t="s">
        <v>571</v>
      </c>
      <c r="D202" s="720" t="s">
        <v>1703</v>
      </c>
      <c r="E202" s="699" t="s">
        <v>4463</v>
      </c>
      <c r="F202" s="720" t="s">
        <v>4464</v>
      </c>
      <c r="G202" s="699" t="s">
        <v>3059</v>
      </c>
      <c r="H202" s="699" t="s">
        <v>3060</v>
      </c>
      <c r="I202" s="711">
        <v>3.5874999999999999</v>
      </c>
      <c r="J202" s="711">
        <v>160</v>
      </c>
      <c r="K202" s="712">
        <v>574</v>
      </c>
    </row>
    <row r="203" spans="1:11" ht="14.4" customHeight="1" x14ac:dyDescent="0.3">
      <c r="A203" s="695" t="s">
        <v>554</v>
      </c>
      <c r="B203" s="696" t="s">
        <v>555</v>
      </c>
      <c r="C203" s="699" t="s">
        <v>571</v>
      </c>
      <c r="D203" s="720" t="s">
        <v>1703</v>
      </c>
      <c r="E203" s="699" t="s">
        <v>4463</v>
      </c>
      <c r="F203" s="720" t="s">
        <v>4464</v>
      </c>
      <c r="G203" s="699" t="s">
        <v>3061</v>
      </c>
      <c r="H203" s="699" t="s">
        <v>3062</v>
      </c>
      <c r="I203" s="711">
        <v>12.08</v>
      </c>
      <c r="J203" s="711">
        <v>30</v>
      </c>
      <c r="K203" s="712">
        <v>362.4</v>
      </c>
    </row>
    <row r="204" spans="1:11" ht="14.4" customHeight="1" x14ac:dyDescent="0.3">
      <c r="A204" s="695" t="s">
        <v>554</v>
      </c>
      <c r="B204" s="696" t="s">
        <v>555</v>
      </c>
      <c r="C204" s="699" t="s">
        <v>571</v>
      </c>
      <c r="D204" s="720" t="s">
        <v>1703</v>
      </c>
      <c r="E204" s="699" t="s">
        <v>4463</v>
      </c>
      <c r="F204" s="720" t="s">
        <v>4464</v>
      </c>
      <c r="G204" s="699" t="s">
        <v>3257</v>
      </c>
      <c r="H204" s="699" t="s">
        <v>3258</v>
      </c>
      <c r="I204" s="711">
        <v>9.7575000000000003</v>
      </c>
      <c r="J204" s="711">
        <v>70</v>
      </c>
      <c r="K204" s="712">
        <v>683.09999999999991</v>
      </c>
    </row>
    <row r="205" spans="1:11" ht="14.4" customHeight="1" x14ac:dyDescent="0.3">
      <c r="A205" s="695" t="s">
        <v>554</v>
      </c>
      <c r="B205" s="696" t="s">
        <v>555</v>
      </c>
      <c r="C205" s="699" t="s">
        <v>571</v>
      </c>
      <c r="D205" s="720" t="s">
        <v>1703</v>
      </c>
      <c r="E205" s="699" t="s">
        <v>4463</v>
      </c>
      <c r="F205" s="720" t="s">
        <v>4464</v>
      </c>
      <c r="G205" s="699" t="s">
        <v>3259</v>
      </c>
      <c r="H205" s="699" t="s">
        <v>3260</v>
      </c>
      <c r="I205" s="711">
        <v>210.64</v>
      </c>
      <c r="J205" s="711">
        <v>2</v>
      </c>
      <c r="K205" s="712">
        <v>421.28</v>
      </c>
    </row>
    <row r="206" spans="1:11" ht="14.4" customHeight="1" x14ac:dyDescent="0.3">
      <c r="A206" s="695" t="s">
        <v>554</v>
      </c>
      <c r="B206" s="696" t="s">
        <v>555</v>
      </c>
      <c r="C206" s="699" t="s">
        <v>571</v>
      </c>
      <c r="D206" s="720" t="s">
        <v>1703</v>
      </c>
      <c r="E206" s="699" t="s">
        <v>4463</v>
      </c>
      <c r="F206" s="720" t="s">
        <v>4464</v>
      </c>
      <c r="G206" s="699" t="s">
        <v>3189</v>
      </c>
      <c r="H206" s="699" t="s">
        <v>3190</v>
      </c>
      <c r="I206" s="711">
        <v>7.7125000000000004</v>
      </c>
      <c r="J206" s="711">
        <v>14</v>
      </c>
      <c r="K206" s="712">
        <v>107.72999999999999</v>
      </c>
    </row>
    <row r="207" spans="1:11" ht="14.4" customHeight="1" x14ac:dyDescent="0.3">
      <c r="A207" s="695" t="s">
        <v>554</v>
      </c>
      <c r="B207" s="696" t="s">
        <v>555</v>
      </c>
      <c r="C207" s="699" t="s">
        <v>571</v>
      </c>
      <c r="D207" s="720" t="s">
        <v>1703</v>
      </c>
      <c r="E207" s="699" t="s">
        <v>4463</v>
      </c>
      <c r="F207" s="720" t="s">
        <v>4464</v>
      </c>
      <c r="G207" s="699" t="s">
        <v>3191</v>
      </c>
      <c r="H207" s="699" t="s">
        <v>3192</v>
      </c>
      <c r="I207" s="711">
        <v>0.86499999999999999</v>
      </c>
      <c r="J207" s="711">
        <v>4000</v>
      </c>
      <c r="K207" s="712">
        <v>3460</v>
      </c>
    </row>
    <row r="208" spans="1:11" ht="14.4" customHeight="1" x14ac:dyDescent="0.3">
      <c r="A208" s="695" t="s">
        <v>554</v>
      </c>
      <c r="B208" s="696" t="s">
        <v>555</v>
      </c>
      <c r="C208" s="699" t="s">
        <v>571</v>
      </c>
      <c r="D208" s="720" t="s">
        <v>1703</v>
      </c>
      <c r="E208" s="699" t="s">
        <v>4463</v>
      </c>
      <c r="F208" s="720" t="s">
        <v>4464</v>
      </c>
      <c r="G208" s="699" t="s">
        <v>3075</v>
      </c>
      <c r="H208" s="699" t="s">
        <v>3076</v>
      </c>
      <c r="I208" s="711">
        <v>0.59499999999999997</v>
      </c>
      <c r="J208" s="711">
        <v>8000</v>
      </c>
      <c r="K208" s="712">
        <v>4760</v>
      </c>
    </row>
    <row r="209" spans="1:11" ht="14.4" customHeight="1" x14ac:dyDescent="0.3">
      <c r="A209" s="695" t="s">
        <v>554</v>
      </c>
      <c r="B209" s="696" t="s">
        <v>555</v>
      </c>
      <c r="C209" s="699" t="s">
        <v>571</v>
      </c>
      <c r="D209" s="720" t="s">
        <v>1703</v>
      </c>
      <c r="E209" s="699" t="s">
        <v>4463</v>
      </c>
      <c r="F209" s="720" t="s">
        <v>4464</v>
      </c>
      <c r="G209" s="699" t="s">
        <v>3079</v>
      </c>
      <c r="H209" s="699" t="s">
        <v>3080</v>
      </c>
      <c r="I209" s="711">
        <v>8.5749999999999993</v>
      </c>
      <c r="J209" s="711">
        <v>64</v>
      </c>
      <c r="K209" s="712">
        <v>548.79999999999995</v>
      </c>
    </row>
    <row r="210" spans="1:11" ht="14.4" customHeight="1" x14ac:dyDescent="0.3">
      <c r="A210" s="695" t="s">
        <v>554</v>
      </c>
      <c r="B210" s="696" t="s">
        <v>555</v>
      </c>
      <c r="C210" s="699" t="s">
        <v>571</v>
      </c>
      <c r="D210" s="720" t="s">
        <v>1703</v>
      </c>
      <c r="E210" s="699" t="s">
        <v>4463</v>
      </c>
      <c r="F210" s="720" t="s">
        <v>4464</v>
      </c>
      <c r="G210" s="699" t="s">
        <v>3261</v>
      </c>
      <c r="H210" s="699" t="s">
        <v>3262</v>
      </c>
      <c r="I210" s="711">
        <v>13.017499999999998</v>
      </c>
      <c r="J210" s="711">
        <v>14</v>
      </c>
      <c r="K210" s="712">
        <v>182.25</v>
      </c>
    </row>
    <row r="211" spans="1:11" ht="14.4" customHeight="1" x14ac:dyDescent="0.3">
      <c r="A211" s="695" t="s">
        <v>554</v>
      </c>
      <c r="B211" s="696" t="s">
        <v>555</v>
      </c>
      <c r="C211" s="699" t="s">
        <v>571</v>
      </c>
      <c r="D211" s="720" t="s">
        <v>1703</v>
      </c>
      <c r="E211" s="699" t="s">
        <v>4463</v>
      </c>
      <c r="F211" s="720" t="s">
        <v>4464</v>
      </c>
      <c r="G211" s="699" t="s">
        <v>3263</v>
      </c>
      <c r="H211" s="699" t="s">
        <v>3264</v>
      </c>
      <c r="I211" s="711">
        <v>9.27</v>
      </c>
      <c r="J211" s="711">
        <v>240</v>
      </c>
      <c r="K211" s="712">
        <v>2224.56</v>
      </c>
    </row>
    <row r="212" spans="1:11" ht="14.4" customHeight="1" x14ac:dyDescent="0.3">
      <c r="A212" s="695" t="s">
        <v>554</v>
      </c>
      <c r="B212" s="696" t="s">
        <v>555</v>
      </c>
      <c r="C212" s="699" t="s">
        <v>571</v>
      </c>
      <c r="D212" s="720" t="s">
        <v>1703</v>
      </c>
      <c r="E212" s="699" t="s">
        <v>4463</v>
      </c>
      <c r="F212" s="720" t="s">
        <v>4464</v>
      </c>
      <c r="G212" s="699" t="s">
        <v>3195</v>
      </c>
      <c r="H212" s="699" t="s">
        <v>3196</v>
      </c>
      <c r="I212" s="711">
        <v>215.84000000000003</v>
      </c>
      <c r="J212" s="711">
        <v>4</v>
      </c>
      <c r="K212" s="712">
        <v>863.36000000000013</v>
      </c>
    </row>
    <row r="213" spans="1:11" ht="14.4" customHeight="1" x14ac:dyDescent="0.3">
      <c r="A213" s="695" t="s">
        <v>554</v>
      </c>
      <c r="B213" s="696" t="s">
        <v>555</v>
      </c>
      <c r="C213" s="699" t="s">
        <v>571</v>
      </c>
      <c r="D213" s="720" t="s">
        <v>1703</v>
      </c>
      <c r="E213" s="699" t="s">
        <v>4463</v>
      </c>
      <c r="F213" s="720" t="s">
        <v>4464</v>
      </c>
      <c r="G213" s="699" t="s">
        <v>3083</v>
      </c>
      <c r="H213" s="699" t="s">
        <v>3084</v>
      </c>
      <c r="I213" s="711">
        <v>0.85250000000000004</v>
      </c>
      <c r="J213" s="711">
        <v>400</v>
      </c>
      <c r="K213" s="712">
        <v>341</v>
      </c>
    </row>
    <row r="214" spans="1:11" ht="14.4" customHeight="1" x14ac:dyDescent="0.3">
      <c r="A214" s="695" t="s">
        <v>554</v>
      </c>
      <c r="B214" s="696" t="s">
        <v>555</v>
      </c>
      <c r="C214" s="699" t="s">
        <v>571</v>
      </c>
      <c r="D214" s="720" t="s">
        <v>1703</v>
      </c>
      <c r="E214" s="699" t="s">
        <v>4463</v>
      </c>
      <c r="F214" s="720" t="s">
        <v>4464</v>
      </c>
      <c r="G214" s="699" t="s">
        <v>3199</v>
      </c>
      <c r="H214" s="699" t="s">
        <v>3200</v>
      </c>
      <c r="I214" s="711">
        <v>2.0649999999999999</v>
      </c>
      <c r="J214" s="711">
        <v>200</v>
      </c>
      <c r="K214" s="712">
        <v>413</v>
      </c>
    </row>
    <row r="215" spans="1:11" ht="14.4" customHeight="1" x14ac:dyDescent="0.3">
      <c r="A215" s="695" t="s">
        <v>554</v>
      </c>
      <c r="B215" s="696" t="s">
        <v>555</v>
      </c>
      <c r="C215" s="699" t="s">
        <v>571</v>
      </c>
      <c r="D215" s="720" t="s">
        <v>1703</v>
      </c>
      <c r="E215" s="699" t="s">
        <v>4463</v>
      </c>
      <c r="F215" s="720" t="s">
        <v>4464</v>
      </c>
      <c r="G215" s="699" t="s">
        <v>3087</v>
      </c>
      <c r="H215" s="699" t="s">
        <v>3088</v>
      </c>
      <c r="I215" s="711">
        <v>191.13</v>
      </c>
      <c r="J215" s="711">
        <v>4</v>
      </c>
      <c r="K215" s="712">
        <v>764.52</v>
      </c>
    </row>
    <row r="216" spans="1:11" ht="14.4" customHeight="1" x14ac:dyDescent="0.3">
      <c r="A216" s="695" t="s">
        <v>554</v>
      </c>
      <c r="B216" s="696" t="s">
        <v>555</v>
      </c>
      <c r="C216" s="699" t="s">
        <v>571</v>
      </c>
      <c r="D216" s="720" t="s">
        <v>1703</v>
      </c>
      <c r="E216" s="699" t="s">
        <v>4463</v>
      </c>
      <c r="F216" s="720" t="s">
        <v>4464</v>
      </c>
      <c r="G216" s="699" t="s">
        <v>3265</v>
      </c>
      <c r="H216" s="699" t="s">
        <v>3266</v>
      </c>
      <c r="I216" s="711">
        <v>243.58</v>
      </c>
      <c r="J216" s="711">
        <v>1</v>
      </c>
      <c r="K216" s="712">
        <v>243.58</v>
      </c>
    </row>
    <row r="217" spans="1:11" ht="14.4" customHeight="1" x14ac:dyDescent="0.3">
      <c r="A217" s="695" t="s">
        <v>554</v>
      </c>
      <c r="B217" s="696" t="s">
        <v>555</v>
      </c>
      <c r="C217" s="699" t="s">
        <v>571</v>
      </c>
      <c r="D217" s="720" t="s">
        <v>1703</v>
      </c>
      <c r="E217" s="699" t="s">
        <v>4463</v>
      </c>
      <c r="F217" s="720" t="s">
        <v>4464</v>
      </c>
      <c r="G217" s="699" t="s">
        <v>3267</v>
      </c>
      <c r="H217" s="699" t="s">
        <v>3268</v>
      </c>
      <c r="I217" s="711">
        <v>7.13</v>
      </c>
      <c r="J217" s="711">
        <v>168</v>
      </c>
      <c r="K217" s="712">
        <v>1197.5</v>
      </c>
    </row>
    <row r="218" spans="1:11" ht="14.4" customHeight="1" x14ac:dyDescent="0.3">
      <c r="A218" s="695" t="s">
        <v>554</v>
      </c>
      <c r="B218" s="696" t="s">
        <v>555</v>
      </c>
      <c r="C218" s="699" t="s">
        <v>571</v>
      </c>
      <c r="D218" s="720" t="s">
        <v>1703</v>
      </c>
      <c r="E218" s="699" t="s">
        <v>4463</v>
      </c>
      <c r="F218" s="720" t="s">
        <v>4464</v>
      </c>
      <c r="G218" s="699" t="s">
        <v>3269</v>
      </c>
      <c r="H218" s="699" t="s">
        <v>3270</v>
      </c>
      <c r="I218" s="711">
        <v>145.82</v>
      </c>
      <c r="J218" s="711">
        <v>4</v>
      </c>
      <c r="K218" s="712">
        <v>583.28</v>
      </c>
    </row>
    <row r="219" spans="1:11" ht="14.4" customHeight="1" x14ac:dyDescent="0.3">
      <c r="A219" s="695" t="s">
        <v>554</v>
      </c>
      <c r="B219" s="696" t="s">
        <v>555</v>
      </c>
      <c r="C219" s="699" t="s">
        <v>571</v>
      </c>
      <c r="D219" s="720" t="s">
        <v>1703</v>
      </c>
      <c r="E219" s="699" t="s">
        <v>4465</v>
      </c>
      <c r="F219" s="720" t="s">
        <v>4466</v>
      </c>
      <c r="G219" s="699" t="s">
        <v>3097</v>
      </c>
      <c r="H219" s="699" t="s">
        <v>3098</v>
      </c>
      <c r="I219" s="711">
        <v>0.9325</v>
      </c>
      <c r="J219" s="711">
        <v>1100</v>
      </c>
      <c r="K219" s="712">
        <v>1026</v>
      </c>
    </row>
    <row r="220" spans="1:11" ht="14.4" customHeight="1" x14ac:dyDescent="0.3">
      <c r="A220" s="695" t="s">
        <v>554</v>
      </c>
      <c r="B220" s="696" t="s">
        <v>555</v>
      </c>
      <c r="C220" s="699" t="s">
        <v>571</v>
      </c>
      <c r="D220" s="720" t="s">
        <v>1703</v>
      </c>
      <c r="E220" s="699" t="s">
        <v>4465</v>
      </c>
      <c r="F220" s="720" t="s">
        <v>4466</v>
      </c>
      <c r="G220" s="699" t="s">
        <v>3207</v>
      </c>
      <c r="H220" s="699" t="s">
        <v>3208</v>
      </c>
      <c r="I220" s="711">
        <v>1.44</v>
      </c>
      <c r="J220" s="711">
        <v>400</v>
      </c>
      <c r="K220" s="712">
        <v>576</v>
      </c>
    </row>
    <row r="221" spans="1:11" ht="14.4" customHeight="1" x14ac:dyDescent="0.3">
      <c r="A221" s="695" t="s">
        <v>554</v>
      </c>
      <c r="B221" s="696" t="s">
        <v>555</v>
      </c>
      <c r="C221" s="699" t="s">
        <v>571</v>
      </c>
      <c r="D221" s="720" t="s">
        <v>1703</v>
      </c>
      <c r="E221" s="699" t="s">
        <v>4465</v>
      </c>
      <c r="F221" s="720" t="s">
        <v>4466</v>
      </c>
      <c r="G221" s="699" t="s">
        <v>3099</v>
      </c>
      <c r="H221" s="699" t="s">
        <v>3100</v>
      </c>
      <c r="I221" s="711">
        <v>0.41749999999999998</v>
      </c>
      <c r="J221" s="711">
        <v>1300</v>
      </c>
      <c r="K221" s="712">
        <v>543</v>
      </c>
    </row>
    <row r="222" spans="1:11" ht="14.4" customHeight="1" x14ac:dyDescent="0.3">
      <c r="A222" s="695" t="s">
        <v>554</v>
      </c>
      <c r="B222" s="696" t="s">
        <v>555</v>
      </c>
      <c r="C222" s="699" t="s">
        <v>571</v>
      </c>
      <c r="D222" s="720" t="s">
        <v>1703</v>
      </c>
      <c r="E222" s="699" t="s">
        <v>4465</v>
      </c>
      <c r="F222" s="720" t="s">
        <v>4466</v>
      </c>
      <c r="G222" s="699" t="s">
        <v>3101</v>
      </c>
      <c r="H222" s="699" t="s">
        <v>3102</v>
      </c>
      <c r="I222" s="711">
        <v>0.57499999999999996</v>
      </c>
      <c r="J222" s="711">
        <v>400</v>
      </c>
      <c r="K222" s="712">
        <v>230</v>
      </c>
    </row>
    <row r="223" spans="1:11" ht="14.4" customHeight="1" x14ac:dyDescent="0.3">
      <c r="A223" s="695" t="s">
        <v>554</v>
      </c>
      <c r="B223" s="696" t="s">
        <v>555</v>
      </c>
      <c r="C223" s="699" t="s">
        <v>571</v>
      </c>
      <c r="D223" s="720" t="s">
        <v>1703</v>
      </c>
      <c r="E223" s="699" t="s">
        <v>4465</v>
      </c>
      <c r="F223" s="720" t="s">
        <v>4466</v>
      </c>
      <c r="G223" s="699" t="s">
        <v>3271</v>
      </c>
      <c r="H223" s="699" t="s">
        <v>3272</v>
      </c>
      <c r="I223" s="711">
        <v>15.3</v>
      </c>
      <c r="J223" s="711">
        <v>5</v>
      </c>
      <c r="K223" s="712">
        <v>76.5</v>
      </c>
    </row>
    <row r="224" spans="1:11" ht="14.4" customHeight="1" x14ac:dyDescent="0.3">
      <c r="A224" s="695" t="s">
        <v>554</v>
      </c>
      <c r="B224" s="696" t="s">
        <v>555</v>
      </c>
      <c r="C224" s="699" t="s">
        <v>571</v>
      </c>
      <c r="D224" s="720" t="s">
        <v>1703</v>
      </c>
      <c r="E224" s="699" t="s">
        <v>4465</v>
      </c>
      <c r="F224" s="720" t="s">
        <v>4466</v>
      </c>
      <c r="G224" s="699" t="s">
        <v>3105</v>
      </c>
      <c r="H224" s="699" t="s">
        <v>3106</v>
      </c>
      <c r="I224" s="711">
        <v>5.3250000000000002</v>
      </c>
      <c r="J224" s="711">
        <v>400</v>
      </c>
      <c r="K224" s="712">
        <v>2129.8000000000002</v>
      </c>
    </row>
    <row r="225" spans="1:11" ht="14.4" customHeight="1" x14ac:dyDescent="0.3">
      <c r="A225" s="695" t="s">
        <v>554</v>
      </c>
      <c r="B225" s="696" t="s">
        <v>555</v>
      </c>
      <c r="C225" s="699" t="s">
        <v>571</v>
      </c>
      <c r="D225" s="720" t="s">
        <v>1703</v>
      </c>
      <c r="E225" s="699" t="s">
        <v>4465</v>
      </c>
      <c r="F225" s="720" t="s">
        <v>4466</v>
      </c>
      <c r="G225" s="699" t="s">
        <v>3273</v>
      </c>
      <c r="H225" s="699" t="s">
        <v>3274</v>
      </c>
      <c r="I225" s="711">
        <v>1.8</v>
      </c>
      <c r="J225" s="711">
        <v>20</v>
      </c>
      <c r="K225" s="712">
        <v>36</v>
      </c>
    </row>
    <row r="226" spans="1:11" ht="14.4" customHeight="1" x14ac:dyDescent="0.3">
      <c r="A226" s="695" t="s">
        <v>554</v>
      </c>
      <c r="B226" s="696" t="s">
        <v>555</v>
      </c>
      <c r="C226" s="699" t="s">
        <v>571</v>
      </c>
      <c r="D226" s="720" t="s">
        <v>1703</v>
      </c>
      <c r="E226" s="699" t="s">
        <v>4465</v>
      </c>
      <c r="F226" s="720" t="s">
        <v>4466</v>
      </c>
      <c r="G226" s="699" t="s">
        <v>3113</v>
      </c>
      <c r="H226" s="699" t="s">
        <v>3114</v>
      </c>
      <c r="I226" s="711">
        <v>1.81</v>
      </c>
      <c r="J226" s="711">
        <v>50</v>
      </c>
      <c r="K226" s="712">
        <v>90.5</v>
      </c>
    </row>
    <row r="227" spans="1:11" ht="14.4" customHeight="1" x14ac:dyDescent="0.3">
      <c r="A227" s="695" t="s">
        <v>554</v>
      </c>
      <c r="B227" s="696" t="s">
        <v>555</v>
      </c>
      <c r="C227" s="699" t="s">
        <v>571</v>
      </c>
      <c r="D227" s="720" t="s">
        <v>1703</v>
      </c>
      <c r="E227" s="699" t="s">
        <v>4465</v>
      </c>
      <c r="F227" s="720" t="s">
        <v>4466</v>
      </c>
      <c r="G227" s="699" t="s">
        <v>3119</v>
      </c>
      <c r="H227" s="699" t="s">
        <v>3120</v>
      </c>
      <c r="I227" s="711">
        <v>1.77</v>
      </c>
      <c r="J227" s="711">
        <v>50</v>
      </c>
      <c r="K227" s="712">
        <v>88.5</v>
      </c>
    </row>
    <row r="228" spans="1:11" ht="14.4" customHeight="1" x14ac:dyDescent="0.3">
      <c r="A228" s="695" t="s">
        <v>554</v>
      </c>
      <c r="B228" s="696" t="s">
        <v>555</v>
      </c>
      <c r="C228" s="699" t="s">
        <v>571</v>
      </c>
      <c r="D228" s="720" t="s">
        <v>1703</v>
      </c>
      <c r="E228" s="699" t="s">
        <v>4465</v>
      </c>
      <c r="F228" s="720" t="s">
        <v>4466</v>
      </c>
      <c r="G228" s="699" t="s">
        <v>3125</v>
      </c>
      <c r="H228" s="699" t="s">
        <v>3126</v>
      </c>
      <c r="I228" s="711">
        <v>1.99</v>
      </c>
      <c r="J228" s="711">
        <v>50</v>
      </c>
      <c r="K228" s="712">
        <v>99.5</v>
      </c>
    </row>
    <row r="229" spans="1:11" ht="14.4" customHeight="1" x14ac:dyDescent="0.3">
      <c r="A229" s="695" t="s">
        <v>554</v>
      </c>
      <c r="B229" s="696" t="s">
        <v>555</v>
      </c>
      <c r="C229" s="699" t="s">
        <v>571</v>
      </c>
      <c r="D229" s="720" t="s">
        <v>1703</v>
      </c>
      <c r="E229" s="699" t="s">
        <v>4465</v>
      </c>
      <c r="F229" s="720" t="s">
        <v>4466</v>
      </c>
      <c r="G229" s="699" t="s">
        <v>3127</v>
      </c>
      <c r="H229" s="699" t="s">
        <v>3128</v>
      </c>
      <c r="I229" s="711">
        <v>2.41</v>
      </c>
      <c r="J229" s="711">
        <v>50</v>
      </c>
      <c r="K229" s="712">
        <v>120.5</v>
      </c>
    </row>
    <row r="230" spans="1:11" ht="14.4" customHeight="1" x14ac:dyDescent="0.3">
      <c r="A230" s="695" t="s">
        <v>554</v>
      </c>
      <c r="B230" s="696" t="s">
        <v>555</v>
      </c>
      <c r="C230" s="699" t="s">
        <v>571</v>
      </c>
      <c r="D230" s="720" t="s">
        <v>1703</v>
      </c>
      <c r="E230" s="699" t="s">
        <v>4465</v>
      </c>
      <c r="F230" s="720" t="s">
        <v>4466</v>
      </c>
      <c r="G230" s="699" t="s">
        <v>3135</v>
      </c>
      <c r="H230" s="699" t="s">
        <v>3136</v>
      </c>
      <c r="I230" s="711">
        <v>2.0459999999999998</v>
      </c>
      <c r="J230" s="711">
        <v>120</v>
      </c>
      <c r="K230" s="712">
        <v>245.92</v>
      </c>
    </row>
    <row r="231" spans="1:11" ht="14.4" customHeight="1" x14ac:dyDescent="0.3">
      <c r="A231" s="695" t="s">
        <v>554</v>
      </c>
      <c r="B231" s="696" t="s">
        <v>555</v>
      </c>
      <c r="C231" s="699" t="s">
        <v>571</v>
      </c>
      <c r="D231" s="720" t="s">
        <v>1703</v>
      </c>
      <c r="E231" s="699" t="s">
        <v>4465</v>
      </c>
      <c r="F231" s="720" t="s">
        <v>4466</v>
      </c>
      <c r="G231" s="699" t="s">
        <v>3153</v>
      </c>
      <c r="H231" s="699" t="s">
        <v>3154</v>
      </c>
      <c r="I231" s="711">
        <v>21.232499999999998</v>
      </c>
      <c r="J231" s="711">
        <v>25</v>
      </c>
      <c r="K231" s="712">
        <v>530.80000000000007</v>
      </c>
    </row>
    <row r="232" spans="1:11" ht="14.4" customHeight="1" x14ac:dyDescent="0.3">
      <c r="A232" s="695" t="s">
        <v>554</v>
      </c>
      <c r="B232" s="696" t="s">
        <v>555</v>
      </c>
      <c r="C232" s="699" t="s">
        <v>571</v>
      </c>
      <c r="D232" s="720" t="s">
        <v>1703</v>
      </c>
      <c r="E232" s="699" t="s">
        <v>4465</v>
      </c>
      <c r="F232" s="720" t="s">
        <v>4466</v>
      </c>
      <c r="G232" s="699" t="s">
        <v>3159</v>
      </c>
      <c r="H232" s="699" t="s">
        <v>3160</v>
      </c>
      <c r="I232" s="711">
        <v>2.88</v>
      </c>
      <c r="J232" s="711">
        <v>10</v>
      </c>
      <c r="K232" s="712">
        <v>28.8</v>
      </c>
    </row>
    <row r="233" spans="1:11" ht="14.4" customHeight="1" x14ac:dyDescent="0.3">
      <c r="A233" s="695" t="s">
        <v>554</v>
      </c>
      <c r="B233" s="696" t="s">
        <v>555</v>
      </c>
      <c r="C233" s="699" t="s">
        <v>571</v>
      </c>
      <c r="D233" s="720" t="s">
        <v>1703</v>
      </c>
      <c r="E233" s="699" t="s">
        <v>4465</v>
      </c>
      <c r="F233" s="720" t="s">
        <v>4466</v>
      </c>
      <c r="G233" s="699" t="s">
        <v>3275</v>
      </c>
      <c r="H233" s="699" t="s">
        <v>3276</v>
      </c>
      <c r="I233" s="711">
        <v>121</v>
      </c>
      <c r="J233" s="711">
        <v>1</v>
      </c>
      <c r="K233" s="712">
        <v>121</v>
      </c>
    </row>
    <row r="234" spans="1:11" ht="14.4" customHeight="1" x14ac:dyDescent="0.3">
      <c r="A234" s="695" t="s">
        <v>554</v>
      </c>
      <c r="B234" s="696" t="s">
        <v>555</v>
      </c>
      <c r="C234" s="699" t="s">
        <v>571</v>
      </c>
      <c r="D234" s="720" t="s">
        <v>1703</v>
      </c>
      <c r="E234" s="699" t="s">
        <v>4467</v>
      </c>
      <c r="F234" s="720" t="s">
        <v>4468</v>
      </c>
      <c r="G234" s="699" t="s">
        <v>3277</v>
      </c>
      <c r="H234" s="699" t="s">
        <v>3278</v>
      </c>
      <c r="I234" s="711">
        <v>1989.97</v>
      </c>
      <c r="J234" s="711">
        <v>20</v>
      </c>
      <c r="K234" s="712">
        <v>39799.32</v>
      </c>
    </row>
    <row r="235" spans="1:11" ht="14.4" customHeight="1" x14ac:dyDescent="0.3">
      <c r="A235" s="695" t="s">
        <v>554</v>
      </c>
      <c r="B235" s="696" t="s">
        <v>555</v>
      </c>
      <c r="C235" s="699" t="s">
        <v>571</v>
      </c>
      <c r="D235" s="720" t="s">
        <v>1703</v>
      </c>
      <c r="E235" s="699" t="s">
        <v>4469</v>
      </c>
      <c r="F235" s="720" t="s">
        <v>4470</v>
      </c>
      <c r="G235" s="699" t="s">
        <v>3217</v>
      </c>
      <c r="H235" s="699" t="s">
        <v>3218</v>
      </c>
      <c r="I235" s="711">
        <v>0.30249999999999999</v>
      </c>
      <c r="J235" s="711">
        <v>600</v>
      </c>
      <c r="K235" s="712">
        <v>181</v>
      </c>
    </row>
    <row r="236" spans="1:11" ht="14.4" customHeight="1" x14ac:dyDescent="0.3">
      <c r="A236" s="695" t="s">
        <v>554</v>
      </c>
      <c r="B236" s="696" t="s">
        <v>555</v>
      </c>
      <c r="C236" s="699" t="s">
        <v>571</v>
      </c>
      <c r="D236" s="720" t="s">
        <v>1703</v>
      </c>
      <c r="E236" s="699" t="s">
        <v>4469</v>
      </c>
      <c r="F236" s="720" t="s">
        <v>4470</v>
      </c>
      <c r="G236" s="699" t="s">
        <v>3173</v>
      </c>
      <c r="H236" s="699" t="s">
        <v>3174</v>
      </c>
      <c r="I236" s="711">
        <v>0.30499999999999999</v>
      </c>
      <c r="J236" s="711">
        <v>1500</v>
      </c>
      <c r="K236" s="712">
        <v>458</v>
      </c>
    </row>
    <row r="237" spans="1:11" ht="14.4" customHeight="1" x14ac:dyDescent="0.3">
      <c r="A237" s="695" t="s">
        <v>554</v>
      </c>
      <c r="B237" s="696" t="s">
        <v>555</v>
      </c>
      <c r="C237" s="699" t="s">
        <v>571</v>
      </c>
      <c r="D237" s="720" t="s">
        <v>1703</v>
      </c>
      <c r="E237" s="699" t="s">
        <v>4469</v>
      </c>
      <c r="F237" s="720" t="s">
        <v>4470</v>
      </c>
      <c r="G237" s="699" t="s">
        <v>3175</v>
      </c>
      <c r="H237" s="699" t="s">
        <v>3176</v>
      </c>
      <c r="I237" s="711">
        <v>0.3075</v>
      </c>
      <c r="J237" s="711">
        <v>700</v>
      </c>
      <c r="K237" s="712">
        <v>215</v>
      </c>
    </row>
    <row r="238" spans="1:11" ht="14.4" customHeight="1" x14ac:dyDescent="0.3">
      <c r="A238" s="695" t="s">
        <v>554</v>
      </c>
      <c r="B238" s="696" t="s">
        <v>555</v>
      </c>
      <c r="C238" s="699" t="s">
        <v>571</v>
      </c>
      <c r="D238" s="720" t="s">
        <v>1703</v>
      </c>
      <c r="E238" s="699" t="s">
        <v>4469</v>
      </c>
      <c r="F238" s="720" t="s">
        <v>4470</v>
      </c>
      <c r="G238" s="699" t="s">
        <v>3177</v>
      </c>
      <c r="H238" s="699" t="s">
        <v>3178</v>
      </c>
      <c r="I238" s="711">
        <v>0.30249999999999999</v>
      </c>
      <c r="J238" s="711">
        <v>1500</v>
      </c>
      <c r="K238" s="712">
        <v>453</v>
      </c>
    </row>
    <row r="239" spans="1:11" ht="14.4" customHeight="1" x14ac:dyDescent="0.3">
      <c r="A239" s="695" t="s">
        <v>554</v>
      </c>
      <c r="B239" s="696" t="s">
        <v>555</v>
      </c>
      <c r="C239" s="699" t="s">
        <v>571</v>
      </c>
      <c r="D239" s="720" t="s">
        <v>1703</v>
      </c>
      <c r="E239" s="699" t="s">
        <v>4471</v>
      </c>
      <c r="F239" s="720" t="s">
        <v>4472</v>
      </c>
      <c r="G239" s="699" t="s">
        <v>3181</v>
      </c>
      <c r="H239" s="699" t="s">
        <v>3182</v>
      </c>
      <c r="I239" s="711">
        <v>0.77500000000000013</v>
      </c>
      <c r="J239" s="711">
        <v>1100</v>
      </c>
      <c r="K239" s="712">
        <v>854</v>
      </c>
    </row>
    <row r="240" spans="1:11" ht="14.4" customHeight="1" x14ac:dyDescent="0.3">
      <c r="A240" s="695" t="s">
        <v>554</v>
      </c>
      <c r="B240" s="696" t="s">
        <v>555</v>
      </c>
      <c r="C240" s="699" t="s">
        <v>571</v>
      </c>
      <c r="D240" s="720" t="s">
        <v>1703</v>
      </c>
      <c r="E240" s="699" t="s">
        <v>4471</v>
      </c>
      <c r="F240" s="720" t="s">
        <v>4472</v>
      </c>
      <c r="G240" s="699" t="s">
        <v>3183</v>
      </c>
      <c r="H240" s="699" t="s">
        <v>3184</v>
      </c>
      <c r="I240" s="711">
        <v>0.77500000000000013</v>
      </c>
      <c r="J240" s="711">
        <v>2400</v>
      </c>
      <c r="K240" s="712">
        <v>1858</v>
      </c>
    </row>
    <row r="241" spans="1:11" ht="14.4" customHeight="1" x14ac:dyDescent="0.3">
      <c r="A241" s="695" t="s">
        <v>554</v>
      </c>
      <c r="B241" s="696" t="s">
        <v>555</v>
      </c>
      <c r="C241" s="699" t="s">
        <v>574</v>
      </c>
      <c r="D241" s="720" t="s">
        <v>1704</v>
      </c>
      <c r="E241" s="699" t="s">
        <v>4463</v>
      </c>
      <c r="F241" s="720" t="s">
        <v>4464</v>
      </c>
      <c r="G241" s="699" t="s">
        <v>3279</v>
      </c>
      <c r="H241" s="699" t="s">
        <v>3280</v>
      </c>
      <c r="I241" s="711">
        <v>129.26</v>
      </c>
      <c r="J241" s="711">
        <v>6</v>
      </c>
      <c r="K241" s="712">
        <v>775.56</v>
      </c>
    </row>
    <row r="242" spans="1:11" ht="14.4" customHeight="1" x14ac:dyDescent="0.3">
      <c r="A242" s="695" t="s">
        <v>554</v>
      </c>
      <c r="B242" s="696" t="s">
        <v>555</v>
      </c>
      <c r="C242" s="699" t="s">
        <v>574</v>
      </c>
      <c r="D242" s="720" t="s">
        <v>1704</v>
      </c>
      <c r="E242" s="699" t="s">
        <v>4463</v>
      </c>
      <c r="F242" s="720" t="s">
        <v>4464</v>
      </c>
      <c r="G242" s="699" t="s">
        <v>3057</v>
      </c>
      <c r="H242" s="699" t="s">
        <v>3058</v>
      </c>
      <c r="I242" s="711">
        <v>260.29750000000001</v>
      </c>
      <c r="J242" s="711">
        <v>12</v>
      </c>
      <c r="K242" s="712">
        <v>3123.57</v>
      </c>
    </row>
    <row r="243" spans="1:11" ht="14.4" customHeight="1" x14ac:dyDescent="0.3">
      <c r="A243" s="695" t="s">
        <v>554</v>
      </c>
      <c r="B243" s="696" t="s">
        <v>555</v>
      </c>
      <c r="C243" s="699" t="s">
        <v>574</v>
      </c>
      <c r="D243" s="720" t="s">
        <v>1704</v>
      </c>
      <c r="E243" s="699" t="s">
        <v>4463</v>
      </c>
      <c r="F243" s="720" t="s">
        <v>4464</v>
      </c>
      <c r="G243" s="699" t="s">
        <v>3281</v>
      </c>
      <c r="H243" s="699" t="s">
        <v>3282</v>
      </c>
      <c r="I243" s="711">
        <v>123.05</v>
      </c>
      <c r="J243" s="711">
        <v>10</v>
      </c>
      <c r="K243" s="712">
        <v>1230.5</v>
      </c>
    </row>
    <row r="244" spans="1:11" ht="14.4" customHeight="1" x14ac:dyDescent="0.3">
      <c r="A244" s="695" t="s">
        <v>554</v>
      </c>
      <c r="B244" s="696" t="s">
        <v>555</v>
      </c>
      <c r="C244" s="699" t="s">
        <v>574</v>
      </c>
      <c r="D244" s="720" t="s">
        <v>1704</v>
      </c>
      <c r="E244" s="699" t="s">
        <v>4463</v>
      </c>
      <c r="F244" s="720" t="s">
        <v>4464</v>
      </c>
      <c r="G244" s="699" t="s">
        <v>3061</v>
      </c>
      <c r="H244" s="699" t="s">
        <v>3062</v>
      </c>
      <c r="I244" s="711">
        <v>12.077500000000001</v>
      </c>
      <c r="J244" s="711">
        <v>810</v>
      </c>
      <c r="K244" s="712">
        <v>9781.7999999999993</v>
      </c>
    </row>
    <row r="245" spans="1:11" ht="14.4" customHeight="1" x14ac:dyDescent="0.3">
      <c r="A245" s="695" t="s">
        <v>554</v>
      </c>
      <c r="B245" s="696" t="s">
        <v>555</v>
      </c>
      <c r="C245" s="699" t="s">
        <v>574</v>
      </c>
      <c r="D245" s="720" t="s">
        <v>1704</v>
      </c>
      <c r="E245" s="699" t="s">
        <v>4463</v>
      </c>
      <c r="F245" s="720" t="s">
        <v>4464</v>
      </c>
      <c r="G245" s="699" t="s">
        <v>3283</v>
      </c>
      <c r="H245" s="699" t="s">
        <v>3284</v>
      </c>
      <c r="I245" s="711">
        <v>233.79</v>
      </c>
      <c r="J245" s="711">
        <v>10</v>
      </c>
      <c r="K245" s="712">
        <v>2337.9499999999998</v>
      </c>
    </row>
    <row r="246" spans="1:11" ht="14.4" customHeight="1" x14ac:dyDescent="0.3">
      <c r="A246" s="695" t="s">
        <v>554</v>
      </c>
      <c r="B246" s="696" t="s">
        <v>555</v>
      </c>
      <c r="C246" s="699" t="s">
        <v>574</v>
      </c>
      <c r="D246" s="720" t="s">
        <v>1704</v>
      </c>
      <c r="E246" s="699" t="s">
        <v>4463</v>
      </c>
      <c r="F246" s="720" t="s">
        <v>4464</v>
      </c>
      <c r="G246" s="699" t="s">
        <v>3069</v>
      </c>
      <c r="H246" s="699" t="s">
        <v>3070</v>
      </c>
      <c r="I246" s="711">
        <v>22.15</v>
      </c>
      <c r="J246" s="711">
        <v>30</v>
      </c>
      <c r="K246" s="712">
        <v>664.5</v>
      </c>
    </row>
    <row r="247" spans="1:11" ht="14.4" customHeight="1" x14ac:dyDescent="0.3">
      <c r="A247" s="695" t="s">
        <v>554</v>
      </c>
      <c r="B247" s="696" t="s">
        <v>555</v>
      </c>
      <c r="C247" s="699" t="s">
        <v>574</v>
      </c>
      <c r="D247" s="720" t="s">
        <v>1704</v>
      </c>
      <c r="E247" s="699" t="s">
        <v>4463</v>
      </c>
      <c r="F247" s="720" t="s">
        <v>4464</v>
      </c>
      <c r="G247" s="699" t="s">
        <v>3285</v>
      </c>
      <c r="H247" s="699" t="s">
        <v>3286</v>
      </c>
      <c r="I247" s="711">
        <v>12.42</v>
      </c>
      <c r="J247" s="711">
        <v>100</v>
      </c>
      <c r="K247" s="712">
        <v>1242</v>
      </c>
    </row>
    <row r="248" spans="1:11" ht="14.4" customHeight="1" x14ac:dyDescent="0.3">
      <c r="A248" s="695" t="s">
        <v>554</v>
      </c>
      <c r="B248" s="696" t="s">
        <v>555</v>
      </c>
      <c r="C248" s="699" t="s">
        <v>574</v>
      </c>
      <c r="D248" s="720" t="s">
        <v>1704</v>
      </c>
      <c r="E248" s="699" t="s">
        <v>4463</v>
      </c>
      <c r="F248" s="720" t="s">
        <v>4464</v>
      </c>
      <c r="G248" s="699" t="s">
        <v>3075</v>
      </c>
      <c r="H248" s="699" t="s">
        <v>3076</v>
      </c>
      <c r="I248" s="711">
        <v>0.59499999999999997</v>
      </c>
      <c r="J248" s="711">
        <v>5000</v>
      </c>
      <c r="K248" s="712">
        <v>2970</v>
      </c>
    </row>
    <row r="249" spans="1:11" ht="14.4" customHeight="1" x14ac:dyDescent="0.3">
      <c r="A249" s="695" t="s">
        <v>554</v>
      </c>
      <c r="B249" s="696" t="s">
        <v>555</v>
      </c>
      <c r="C249" s="699" t="s">
        <v>574</v>
      </c>
      <c r="D249" s="720" t="s">
        <v>1704</v>
      </c>
      <c r="E249" s="699" t="s">
        <v>4463</v>
      </c>
      <c r="F249" s="720" t="s">
        <v>4464</v>
      </c>
      <c r="G249" s="699" t="s">
        <v>3077</v>
      </c>
      <c r="H249" s="699" t="s">
        <v>3078</v>
      </c>
      <c r="I249" s="711">
        <v>3.43</v>
      </c>
      <c r="J249" s="711">
        <v>750</v>
      </c>
      <c r="K249" s="712">
        <v>2573.6</v>
      </c>
    </row>
    <row r="250" spans="1:11" ht="14.4" customHeight="1" x14ac:dyDescent="0.3">
      <c r="A250" s="695" t="s">
        <v>554</v>
      </c>
      <c r="B250" s="696" t="s">
        <v>555</v>
      </c>
      <c r="C250" s="699" t="s">
        <v>574</v>
      </c>
      <c r="D250" s="720" t="s">
        <v>1704</v>
      </c>
      <c r="E250" s="699" t="s">
        <v>4463</v>
      </c>
      <c r="F250" s="720" t="s">
        <v>4464</v>
      </c>
      <c r="G250" s="699" t="s">
        <v>3287</v>
      </c>
      <c r="H250" s="699" t="s">
        <v>3288</v>
      </c>
      <c r="I250" s="711">
        <v>119.46</v>
      </c>
      <c r="J250" s="711">
        <v>10</v>
      </c>
      <c r="K250" s="712">
        <v>1194.5999999999999</v>
      </c>
    </row>
    <row r="251" spans="1:11" ht="14.4" customHeight="1" x14ac:dyDescent="0.3">
      <c r="A251" s="695" t="s">
        <v>554</v>
      </c>
      <c r="B251" s="696" t="s">
        <v>555</v>
      </c>
      <c r="C251" s="699" t="s">
        <v>574</v>
      </c>
      <c r="D251" s="720" t="s">
        <v>1704</v>
      </c>
      <c r="E251" s="699" t="s">
        <v>4463</v>
      </c>
      <c r="F251" s="720" t="s">
        <v>4464</v>
      </c>
      <c r="G251" s="699" t="s">
        <v>3079</v>
      </c>
      <c r="H251" s="699" t="s">
        <v>3080</v>
      </c>
      <c r="I251" s="711">
        <v>8.5774999999999988</v>
      </c>
      <c r="J251" s="711">
        <v>96</v>
      </c>
      <c r="K251" s="712">
        <v>823.43999999999994</v>
      </c>
    </row>
    <row r="252" spans="1:11" ht="14.4" customHeight="1" x14ac:dyDescent="0.3">
      <c r="A252" s="695" t="s">
        <v>554</v>
      </c>
      <c r="B252" s="696" t="s">
        <v>555</v>
      </c>
      <c r="C252" s="699" t="s">
        <v>574</v>
      </c>
      <c r="D252" s="720" t="s">
        <v>1704</v>
      </c>
      <c r="E252" s="699" t="s">
        <v>4463</v>
      </c>
      <c r="F252" s="720" t="s">
        <v>4464</v>
      </c>
      <c r="G252" s="699" t="s">
        <v>3081</v>
      </c>
      <c r="H252" s="699" t="s">
        <v>3082</v>
      </c>
      <c r="I252" s="711">
        <v>8.59</v>
      </c>
      <c r="J252" s="711">
        <v>200</v>
      </c>
      <c r="K252" s="712">
        <v>1718</v>
      </c>
    </row>
    <row r="253" spans="1:11" ht="14.4" customHeight="1" x14ac:dyDescent="0.3">
      <c r="A253" s="695" t="s">
        <v>554</v>
      </c>
      <c r="B253" s="696" t="s">
        <v>555</v>
      </c>
      <c r="C253" s="699" t="s">
        <v>574</v>
      </c>
      <c r="D253" s="720" t="s">
        <v>1704</v>
      </c>
      <c r="E253" s="699" t="s">
        <v>4463</v>
      </c>
      <c r="F253" s="720" t="s">
        <v>4464</v>
      </c>
      <c r="G253" s="699" t="s">
        <v>3289</v>
      </c>
      <c r="H253" s="699" t="s">
        <v>3290</v>
      </c>
      <c r="I253" s="711">
        <v>283.02</v>
      </c>
      <c r="J253" s="711">
        <v>10</v>
      </c>
      <c r="K253" s="712">
        <v>2830.16</v>
      </c>
    </row>
    <row r="254" spans="1:11" ht="14.4" customHeight="1" x14ac:dyDescent="0.3">
      <c r="A254" s="695" t="s">
        <v>554</v>
      </c>
      <c r="B254" s="696" t="s">
        <v>555</v>
      </c>
      <c r="C254" s="699" t="s">
        <v>574</v>
      </c>
      <c r="D254" s="720" t="s">
        <v>1704</v>
      </c>
      <c r="E254" s="699" t="s">
        <v>4463</v>
      </c>
      <c r="F254" s="720" t="s">
        <v>4464</v>
      </c>
      <c r="G254" s="699" t="s">
        <v>3083</v>
      </c>
      <c r="H254" s="699" t="s">
        <v>3084</v>
      </c>
      <c r="I254" s="711">
        <v>0.85499999999999998</v>
      </c>
      <c r="J254" s="711">
        <v>100</v>
      </c>
      <c r="K254" s="712">
        <v>85.5</v>
      </c>
    </row>
    <row r="255" spans="1:11" ht="14.4" customHeight="1" x14ac:dyDescent="0.3">
      <c r="A255" s="695" t="s">
        <v>554</v>
      </c>
      <c r="B255" s="696" t="s">
        <v>555</v>
      </c>
      <c r="C255" s="699" t="s">
        <v>574</v>
      </c>
      <c r="D255" s="720" t="s">
        <v>1704</v>
      </c>
      <c r="E255" s="699" t="s">
        <v>4463</v>
      </c>
      <c r="F255" s="720" t="s">
        <v>4464</v>
      </c>
      <c r="G255" s="699" t="s">
        <v>3197</v>
      </c>
      <c r="H255" s="699" t="s">
        <v>3198</v>
      </c>
      <c r="I255" s="711">
        <v>1.51</v>
      </c>
      <c r="J255" s="711">
        <v>100</v>
      </c>
      <c r="K255" s="712">
        <v>151</v>
      </c>
    </row>
    <row r="256" spans="1:11" ht="14.4" customHeight="1" x14ac:dyDescent="0.3">
      <c r="A256" s="695" t="s">
        <v>554</v>
      </c>
      <c r="B256" s="696" t="s">
        <v>555</v>
      </c>
      <c r="C256" s="699" t="s">
        <v>574</v>
      </c>
      <c r="D256" s="720" t="s">
        <v>1704</v>
      </c>
      <c r="E256" s="699" t="s">
        <v>4463</v>
      </c>
      <c r="F256" s="720" t="s">
        <v>4464</v>
      </c>
      <c r="G256" s="699" t="s">
        <v>3291</v>
      </c>
      <c r="H256" s="699" t="s">
        <v>3292</v>
      </c>
      <c r="I256" s="711">
        <v>1253.33</v>
      </c>
      <c r="J256" s="711">
        <v>3</v>
      </c>
      <c r="K256" s="712">
        <v>3760</v>
      </c>
    </row>
    <row r="257" spans="1:11" ht="14.4" customHeight="1" x14ac:dyDescent="0.3">
      <c r="A257" s="695" t="s">
        <v>554</v>
      </c>
      <c r="B257" s="696" t="s">
        <v>555</v>
      </c>
      <c r="C257" s="699" t="s">
        <v>574</v>
      </c>
      <c r="D257" s="720" t="s">
        <v>1704</v>
      </c>
      <c r="E257" s="699" t="s">
        <v>4463</v>
      </c>
      <c r="F257" s="720" t="s">
        <v>4464</v>
      </c>
      <c r="G257" s="699" t="s">
        <v>3293</v>
      </c>
      <c r="H257" s="699" t="s">
        <v>3294</v>
      </c>
      <c r="I257" s="711">
        <v>89.64</v>
      </c>
      <c r="J257" s="711">
        <v>5</v>
      </c>
      <c r="K257" s="712">
        <v>448.18</v>
      </c>
    </row>
    <row r="258" spans="1:11" ht="14.4" customHeight="1" x14ac:dyDescent="0.3">
      <c r="A258" s="695" t="s">
        <v>554</v>
      </c>
      <c r="B258" s="696" t="s">
        <v>555</v>
      </c>
      <c r="C258" s="699" t="s">
        <v>574</v>
      </c>
      <c r="D258" s="720" t="s">
        <v>1704</v>
      </c>
      <c r="E258" s="699" t="s">
        <v>4463</v>
      </c>
      <c r="F258" s="720" t="s">
        <v>4464</v>
      </c>
      <c r="G258" s="699" t="s">
        <v>3087</v>
      </c>
      <c r="H258" s="699" t="s">
        <v>3088</v>
      </c>
      <c r="I258" s="711">
        <v>191.13</v>
      </c>
      <c r="J258" s="711">
        <v>3</v>
      </c>
      <c r="K258" s="712">
        <v>573.39</v>
      </c>
    </row>
    <row r="259" spans="1:11" ht="14.4" customHeight="1" x14ac:dyDescent="0.3">
      <c r="A259" s="695" t="s">
        <v>554</v>
      </c>
      <c r="B259" s="696" t="s">
        <v>555</v>
      </c>
      <c r="C259" s="699" t="s">
        <v>574</v>
      </c>
      <c r="D259" s="720" t="s">
        <v>1704</v>
      </c>
      <c r="E259" s="699" t="s">
        <v>4463</v>
      </c>
      <c r="F259" s="720" t="s">
        <v>4464</v>
      </c>
      <c r="G259" s="699" t="s">
        <v>3295</v>
      </c>
      <c r="H259" s="699" t="s">
        <v>3296</v>
      </c>
      <c r="I259" s="711">
        <v>1318.33</v>
      </c>
      <c r="J259" s="711">
        <v>3</v>
      </c>
      <c r="K259" s="712">
        <v>3955</v>
      </c>
    </row>
    <row r="260" spans="1:11" ht="14.4" customHeight="1" x14ac:dyDescent="0.3">
      <c r="A260" s="695" t="s">
        <v>554</v>
      </c>
      <c r="B260" s="696" t="s">
        <v>555</v>
      </c>
      <c r="C260" s="699" t="s">
        <v>574</v>
      </c>
      <c r="D260" s="720" t="s">
        <v>1704</v>
      </c>
      <c r="E260" s="699" t="s">
        <v>4463</v>
      </c>
      <c r="F260" s="720" t="s">
        <v>4464</v>
      </c>
      <c r="G260" s="699" t="s">
        <v>3089</v>
      </c>
      <c r="H260" s="699" t="s">
        <v>3090</v>
      </c>
      <c r="I260" s="711">
        <v>11.995000000000001</v>
      </c>
      <c r="J260" s="711">
        <v>400</v>
      </c>
      <c r="K260" s="712">
        <v>4797.91</v>
      </c>
    </row>
    <row r="261" spans="1:11" ht="14.4" customHeight="1" x14ac:dyDescent="0.3">
      <c r="A261" s="695" t="s">
        <v>554</v>
      </c>
      <c r="B261" s="696" t="s">
        <v>555</v>
      </c>
      <c r="C261" s="699" t="s">
        <v>574</v>
      </c>
      <c r="D261" s="720" t="s">
        <v>1704</v>
      </c>
      <c r="E261" s="699" t="s">
        <v>4463</v>
      </c>
      <c r="F261" s="720" t="s">
        <v>4464</v>
      </c>
      <c r="G261" s="699" t="s">
        <v>3297</v>
      </c>
      <c r="H261" s="699" t="s">
        <v>3298</v>
      </c>
      <c r="I261" s="711">
        <v>893.46</v>
      </c>
      <c r="J261" s="711">
        <v>1</v>
      </c>
      <c r="K261" s="712">
        <v>893.46</v>
      </c>
    </row>
    <row r="262" spans="1:11" ht="14.4" customHeight="1" x14ac:dyDescent="0.3">
      <c r="A262" s="695" t="s">
        <v>554</v>
      </c>
      <c r="B262" s="696" t="s">
        <v>555</v>
      </c>
      <c r="C262" s="699" t="s">
        <v>574</v>
      </c>
      <c r="D262" s="720" t="s">
        <v>1704</v>
      </c>
      <c r="E262" s="699" t="s">
        <v>4463</v>
      </c>
      <c r="F262" s="720" t="s">
        <v>4464</v>
      </c>
      <c r="G262" s="699" t="s">
        <v>3299</v>
      </c>
      <c r="H262" s="699" t="s">
        <v>3300</v>
      </c>
      <c r="I262" s="711">
        <v>905.63</v>
      </c>
      <c r="J262" s="711">
        <v>2</v>
      </c>
      <c r="K262" s="712">
        <v>1811.25</v>
      </c>
    </row>
    <row r="263" spans="1:11" ht="14.4" customHeight="1" x14ac:dyDescent="0.3">
      <c r="A263" s="695" t="s">
        <v>554</v>
      </c>
      <c r="B263" s="696" t="s">
        <v>555</v>
      </c>
      <c r="C263" s="699" t="s">
        <v>574</v>
      </c>
      <c r="D263" s="720" t="s">
        <v>1704</v>
      </c>
      <c r="E263" s="699" t="s">
        <v>4463</v>
      </c>
      <c r="F263" s="720" t="s">
        <v>4464</v>
      </c>
      <c r="G263" s="699" t="s">
        <v>3301</v>
      </c>
      <c r="H263" s="699" t="s">
        <v>3302</v>
      </c>
      <c r="I263" s="711">
        <v>380.88</v>
      </c>
      <c r="J263" s="711">
        <v>10</v>
      </c>
      <c r="K263" s="712">
        <v>3808.8</v>
      </c>
    </row>
    <row r="264" spans="1:11" ht="14.4" customHeight="1" x14ac:dyDescent="0.3">
      <c r="A264" s="695" t="s">
        <v>554</v>
      </c>
      <c r="B264" s="696" t="s">
        <v>555</v>
      </c>
      <c r="C264" s="699" t="s">
        <v>574</v>
      </c>
      <c r="D264" s="720" t="s">
        <v>1704</v>
      </c>
      <c r="E264" s="699" t="s">
        <v>4463</v>
      </c>
      <c r="F264" s="720" t="s">
        <v>4464</v>
      </c>
      <c r="G264" s="699" t="s">
        <v>3303</v>
      </c>
      <c r="H264" s="699" t="s">
        <v>3304</v>
      </c>
      <c r="I264" s="711">
        <v>29.13</v>
      </c>
      <c r="J264" s="711">
        <v>25</v>
      </c>
      <c r="K264" s="712">
        <v>728.36</v>
      </c>
    </row>
    <row r="265" spans="1:11" ht="14.4" customHeight="1" x14ac:dyDescent="0.3">
      <c r="A265" s="695" t="s">
        <v>554</v>
      </c>
      <c r="B265" s="696" t="s">
        <v>555</v>
      </c>
      <c r="C265" s="699" t="s">
        <v>574</v>
      </c>
      <c r="D265" s="720" t="s">
        <v>1704</v>
      </c>
      <c r="E265" s="699" t="s">
        <v>4463</v>
      </c>
      <c r="F265" s="720" t="s">
        <v>4464</v>
      </c>
      <c r="G265" s="699" t="s">
        <v>3093</v>
      </c>
      <c r="H265" s="699" t="s">
        <v>3094</v>
      </c>
      <c r="I265" s="711">
        <v>497.70499999999998</v>
      </c>
      <c r="J265" s="711">
        <v>2</v>
      </c>
      <c r="K265" s="712">
        <v>995.41</v>
      </c>
    </row>
    <row r="266" spans="1:11" ht="14.4" customHeight="1" x14ac:dyDescent="0.3">
      <c r="A266" s="695" t="s">
        <v>554</v>
      </c>
      <c r="B266" s="696" t="s">
        <v>555</v>
      </c>
      <c r="C266" s="699" t="s">
        <v>574</v>
      </c>
      <c r="D266" s="720" t="s">
        <v>1704</v>
      </c>
      <c r="E266" s="699" t="s">
        <v>4465</v>
      </c>
      <c r="F266" s="720" t="s">
        <v>4466</v>
      </c>
      <c r="G266" s="699" t="s">
        <v>3237</v>
      </c>
      <c r="H266" s="699" t="s">
        <v>3238</v>
      </c>
      <c r="I266" s="711">
        <v>2.88</v>
      </c>
      <c r="J266" s="711">
        <v>50</v>
      </c>
      <c r="K266" s="712">
        <v>144</v>
      </c>
    </row>
    <row r="267" spans="1:11" ht="14.4" customHeight="1" x14ac:dyDescent="0.3">
      <c r="A267" s="695" t="s">
        <v>554</v>
      </c>
      <c r="B267" s="696" t="s">
        <v>555</v>
      </c>
      <c r="C267" s="699" t="s">
        <v>574</v>
      </c>
      <c r="D267" s="720" t="s">
        <v>1704</v>
      </c>
      <c r="E267" s="699" t="s">
        <v>4465</v>
      </c>
      <c r="F267" s="720" t="s">
        <v>4466</v>
      </c>
      <c r="G267" s="699" t="s">
        <v>3095</v>
      </c>
      <c r="H267" s="699" t="s">
        <v>3096</v>
      </c>
      <c r="I267" s="711">
        <v>11.15</v>
      </c>
      <c r="J267" s="711">
        <v>50</v>
      </c>
      <c r="K267" s="712">
        <v>557.5</v>
      </c>
    </row>
    <row r="268" spans="1:11" ht="14.4" customHeight="1" x14ac:dyDescent="0.3">
      <c r="A268" s="695" t="s">
        <v>554</v>
      </c>
      <c r="B268" s="696" t="s">
        <v>555</v>
      </c>
      <c r="C268" s="699" t="s">
        <v>574</v>
      </c>
      <c r="D268" s="720" t="s">
        <v>1704</v>
      </c>
      <c r="E268" s="699" t="s">
        <v>4465</v>
      </c>
      <c r="F268" s="720" t="s">
        <v>4466</v>
      </c>
      <c r="G268" s="699" t="s">
        <v>3239</v>
      </c>
      <c r="H268" s="699" t="s">
        <v>3240</v>
      </c>
      <c r="I268" s="711">
        <v>7.43</v>
      </c>
      <c r="J268" s="711">
        <v>50</v>
      </c>
      <c r="K268" s="712">
        <v>371.5</v>
      </c>
    </row>
    <row r="269" spans="1:11" ht="14.4" customHeight="1" x14ac:dyDescent="0.3">
      <c r="A269" s="695" t="s">
        <v>554</v>
      </c>
      <c r="B269" s="696" t="s">
        <v>555</v>
      </c>
      <c r="C269" s="699" t="s">
        <v>574</v>
      </c>
      <c r="D269" s="720" t="s">
        <v>1704</v>
      </c>
      <c r="E269" s="699" t="s">
        <v>4465</v>
      </c>
      <c r="F269" s="720" t="s">
        <v>4466</v>
      </c>
      <c r="G269" s="699" t="s">
        <v>3097</v>
      </c>
      <c r="H269" s="699" t="s">
        <v>3098</v>
      </c>
      <c r="I269" s="711">
        <v>0.93666666666666665</v>
      </c>
      <c r="J269" s="711">
        <v>1700</v>
      </c>
      <c r="K269" s="712">
        <v>1593</v>
      </c>
    </row>
    <row r="270" spans="1:11" ht="14.4" customHeight="1" x14ac:dyDescent="0.3">
      <c r="A270" s="695" t="s">
        <v>554</v>
      </c>
      <c r="B270" s="696" t="s">
        <v>555</v>
      </c>
      <c r="C270" s="699" t="s">
        <v>574</v>
      </c>
      <c r="D270" s="720" t="s">
        <v>1704</v>
      </c>
      <c r="E270" s="699" t="s">
        <v>4465</v>
      </c>
      <c r="F270" s="720" t="s">
        <v>4466</v>
      </c>
      <c r="G270" s="699" t="s">
        <v>3207</v>
      </c>
      <c r="H270" s="699" t="s">
        <v>3208</v>
      </c>
      <c r="I270" s="711">
        <v>1.4350000000000001</v>
      </c>
      <c r="J270" s="711">
        <v>200</v>
      </c>
      <c r="K270" s="712">
        <v>287</v>
      </c>
    </row>
    <row r="271" spans="1:11" ht="14.4" customHeight="1" x14ac:dyDescent="0.3">
      <c r="A271" s="695" t="s">
        <v>554</v>
      </c>
      <c r="B271" s="696" t="s">
        <v>555</v>
      </c>
      <c r="C271" s="699" t="s">
        <v>574</v>
      </c>
      <c r="D271" s="720" t="s">
        <v>1704</v>
      </c>
      <c r="E271" s="699" t="s">
        <v>4465</v>
      </c>
      <c r="F271" s="720" t="s">
        <v>4466</v>
      </c>
      <c r="G271" s="699" t="s">
        <v>3099</v>
      </c>
      <c r="H271" s="699" t="s">
        <v>3100</v>
      </c>
      <c r="I271" s="711">
        <v>0.41333333333333333</v>
      </c>
      <c r="J271" s="711">
        <v>500</v>
      </c>
      <c r="K271" s="712">
        <v>207</v>
      </c>
    </row>
    <row r="272" spans="1:11" ht="14.4" customHeight="1" x14ac:dyDescent="0.3">
      <c r="A272" s="695" t="s">
        <v>554</v>
      </c>
      <c r="B272" s="696" t="s">
        <v>555</v>
      </c>
      <c r="C272" s="699" t="s">
        <v>574</v>
      </c>
      <c r="D272" s="720" t="s">
        <v>1704</v>
      </c>
      <c r="E272" s="699" t="s">
        <v>4465</v>
      </c>
      <c r="F272" s="720" t="s">
        <v>4466</v>
      </c>
      <c r="G272" s="699" t="s">
        <v>3101</v>
      </c>
      <c r="H272" s="699" t="s">
        <v>3102</v>
      </c>
      <c r="I272" s="711">
        <v>0.57999999999999996</v>
      </c>
      <c r="J272" s="711">
        <v>3000</v>
      </c>
      <c r="K272" s="712">
        <v>1740</v>
      </c>
    </row>
    <row r="273" spans="1:11" ht="14.4" customHeight="1" x14ac:dyDescent="0.3">
      <c r="A273" s="695" t="s">
        <v>554</v>
      </c>
      <c r="B273" s="696" t="s">
        <v>555</v>
      </c>
      <c r="C273" s="699" t="s">
        <v>574</v>
      </c>
      <c r="D273" s="720" t="s">
        <v>1704</v>
      </c>
      <c r="E273" s="699" t="s">
        <v>4465</v>
      </c>
      <c r="F273" s="720" t="s">
        <v>4466</v>
      </c>
      <c r="G273" s="699" t="s">
        <v>3105</v>
      </c>
      <c r="H273" s="699" t="s">
        <v>3106</v>
      </c>
      <c r="I273" s="711">
        <v>5.3250000000000002</v>
      </c>
      <c r="J273" s="711">
        <v>200</v>
      </c>
      <c r="K273" s="712">
        <v>1065.2</v>
      </c>
    </row>
    <row r="274" spans="1:11" ht="14.4" customHeight="1" x14ac:dyDescent="0.3">
      <c r="A274" s="695" t="s">
        <v>554</v>
      </c>
      <c r="B274" s="696" t="s">
        <v>555</v>
      </c>
      <c r="C274" s="699" t="s">
        <v>574</v>
      </c>
      <c r="D274" s="720" t="s">
        <v>1704</v>
      </c>
      <c r="E274" s="699" t="s">
        <v>4465</v>
      </c>
      <c r="F274" s="720" t="s">
        <v>4466</v>
      </c>
      <c r="G274" s="699" t="s">
        <v>3107</v>
      </c>
      <c r="H274" s="699" t="s">
        <v>3108</v>
      </c>
      <c r="I274" s="711">
        <v>2.39</v>
      </c>
      <c r="J274" s="711">
        <v>450</v>
      </c>
      <c r="K274" s="712">
        <v>1075.5</v>
      </c>
    </row>
    <row r="275" spans="1:11" ht="14.4" customHeight="1" x14ac:dyDescent="0.3">
      <c r="A275" s="695" t="s">
        <v>554</v>
      </c>
      <c r="B275" s="696" t="s">
        <v>555</v>
      </c>
      <c r="C275" s="699" t="s">
        <v>574</v>
      </c>
      <c r="D275" s="720" t="s">
        <v>1704</v>
      </c>
      <c r="E275" s="699" t="s">
        <v>4465</v>
      </c>
      <c r="F275" s="720" t="s">
        <v>4466</v>
      </c>
      <c r="G275" s="699" t="s">
        <v>3305</v>
      </c>
      <c r="H275" s="699" t="s">
        <v>3306</v>
      </c>
      <c r="I275" s="711">
        <v>15.667499999999999</v>
      </c>
      <c r="J275" s="711">
        <v>210</v>
      </c>
      <c r="K275" s="712">
        <v>3276</v>
      </c>
    </row>
    <row r="276" spans="1:11" ht="14.4" customHeight="1" x14ac:dyDescent="0.3">
      <c r="A276" s="695" t="s">
        <v>554</v>
      </c>
      <c r="B276" s="696" t="s">
        <v>555</v>
      </c>
      <c r="C276" s="699" t="s">
        <v>574</v>
      </c>
      <c r="D276" s="720" t="s">
        <v>1704</v>
      </c>
      <c r="E276" s="699" t="s">
        <v>4465</v>
      </c>
      <c r="F276" s="720" t="s">
        <v>4466</v>
      </c>
      <c r="G276" s="699" t="s">
        <v>3307</v>
      </c>
      <c r="H276" s="699" t="s">
        <v>3308</v>
      </c>
      <c r="I276" s="711">
        <v>2951.19</v>
      </c>
      <c r="J276" s="711">
        <v>3</v>
      </c>
      <c r="K276" s="712">
        <v>8853.57</v>
      </c>
    </row>
    <row r="277" spans="1:11" ht="14.4" customHeight="1" x14ac:dyDescent="0.3">
      <c r="A277" s="695" t="s">
        <v>554</v>
      </c>
      <c r="B277" s="696" t="s">
        <v>555</v>
      </c>
      <c r="C277" s="699" t="s">
        <v>574</v>
      </c>
      <c r="D277" s="720" t="s">
        <v>1704</v>
      </c>
      <c r="E277" s="699" t="s">
        <v>4465</v>
      </c>
      <c r="F277" s="720" t="s">
        <v>4466</v>
      </c>
      <c r="G277" s="699" t="s">
        <v>3309</v>
      </c>
      <c r="H277" s="699" t="s">
        <v>3310</v>
      </c>
      <c r="I277" s="711">
        <v>2.33</v>
      </c>
      <c r="J277" s="711">
        <v>100</v>
      </c>
      <c r="K277" s="712">
        <v>233</v>
      </c>
    </row>
    <row r="278" spans="1:11" ht="14.4" customHeight="1" x14ac:dyDescent="0.3">
      <c r="A278" s="695" t="s">
        <v>554</v>
      </c>
      <c r="B278" s="696" t="s">
        <v>555</v>
      </c>
      <c r="C278" s="699" t="s">
        <v>574</v>
      </c>
      <c r="D278" s="720" t="s">
        <v>1704</v>
      </c>
      <c r="E278" s="699" t="s">
        <v>4465</v>
      </c>
      <c r="F278" s="720" t="s">
        <v>4466</v>
      </c>
      <c r="G278" s="699" t="s">
        <v>3111</v>
      </c>
      <c r="H278" s="699" t="s">
        <v>3112</v>
      </c>
      <c r="I278" s="711">
        <v>171.38</v>
      </c>
      <c r="J278" s="711">
        <v>3</v>
      </c>
      <c r="K278" s="712">
        <v>518.31999999999994</v>
      </c>
    </row>
    <row r="279" spans="1:11" ht="14.4" customHeight="1" x14ac:dyDescent="0.3">
      <c r="A279" s="695" t="s">
        <v>554</v>
      </c>
      <c r="B279" s="696" t="s">
        <v>555</v>
      </c>
      <c r="C279" s="699" t="s">
        <v>574</v>
      </c>
      <c r="D279" s="720" t="s">
        <v>1704</v>
      </c>
      <c r="E279" s="699" t="s">
        <v>4465</v>
      </c>
      <c r="F279" s="720" t="s">
        <v>4466</v>
      </c>
      <c r="G279" s="699" t="s">
        <v>3113</v>
      </c>
      <c r="H279" s="699" t="s">
        <v>3114</v>
      </c>
      <c r="I279" s="711">
        <v>1.81</v>
      </c>
      <c r="J279" s="711">
        <v>50</v>
      </c>
      <c r="K279" s="712">
        <v>90.5</v>
      </c>
    </row>
    <row r="280" spans="1:11" ht="14.4" customHeight="1" x14ac:dyDescent="0.3">
      <c r="A280" s="695" t="s">
        <v>554</v>
      </c>
      <c r="B280" s="696" t="s">
        <v>555</v>
      </c>
      <c r="C280" s="699" t="s">
        <v>574</v>
      </c>
      <c r="D280" s="720" t="s">
        <v>1704</v>
      </c>
      <c r="E280" s="699" t="s">
        <v>4465</v>
      </c>
      <c r="F280" s="720" t="s">
        <v>4466</v>
      </c>
      <c r="G280" s="699" t="s">
        <v>3241</v>
      </c>
      <c r="H280" s="699" t="s">
        <v>3242</v>
      </c>
      <c r="I280" s="711">
        <v>2.37</v>
      </c>
      <c r="J280" s="711">
        <v>150</v>
      </c>
      <c r="K280" s="712">
        <v>355.5</v>
      </c>
    </row>
    <row r="281" spans="1:11" ht="14.4" customHeight="1" x14ac:dyDescent="0.3">
      <c r="A281" s="695" t="s">
        <v>554</v>
      </c>
      <c r="B281" s="696" t="s">
        <v>555</v>
      </c>
      <c r="C281" s="699" t="s">
        <v>574</v>
      </c>
      <c r="D281" s="720" t="s">
        <v>1704</v>
      </c>
      <c r="E281" s="699" t="s">
        <v>4465</v>
      </c>
      <c r="F281" s="720" t="s">
        <v>4466</v>
      </c>
      <c r="G281" s="699" t="s">
        <v>3115</v>
      </c>
      <c r="H281" s="699" t="s">
        <v>3116</v>
      </c>
      <c r="I281" s="711">
        <v>1.7925</v>
      </c>
      <c r="J281" s="711">
        <v>800</v>
      </c>
      <c r="K281" s="712">
        <v>1434</v>
      </c>
    </row>
    <row r="282" spans="1:11" ht="14.4" customHeight="1" x14ac:dyDescent="0.3">
      <c r="A282" s="695" t="s">
        <v>554</v>
      </c>
      <c r="B282" s="696" t="s">
        <v>555</v>
      </c>
      <c r="C282" s="699" t="s">
        <v>574</v>
      </c>
      <c r="D282" s="720" t="s">
        <v>1704</v>
      </c>
      <c r="E282" s="699" t="s">
        <v>4465</v>
      </c>
      <c r="F282" s="720" t="s">
        <v>4466</v>
      </c>
      <c r="G282" s="699" t="s">
        <v>3117</v>
      </c>
      <c r="H282" s="699" t="s">
        <v>3118</v>
      </c>
      <c r="I282" s="711">
        <v>1.79</v>
      </c>
      <c r="J282" s="711">
        <v>100</v>
      </c>
      <c r="K282" s="712">
        <v>179</v>
      </c>
    </row>
    <row r="283" spans="1:11" ht="14.4" customHeight="1" x14ac:dyDescent="0.3">
      <c r="A283" s="695" t="s">
        <v>554</v>
      </c>
      <c r="B283" s="696" t="s">
        <v>555</v>
      </c>
      <c r="C283" s="699" t="s">
        <v>574</v>
      </c>
      <c r="D283" s="720" t="s">
        <v>1704</v>
      </c>
      <c r="E283" s="699" t="s">
        <v>4465</v>
      </c>
      <c r="F283" s="720" t="s">
        <v>4466</v>
      </c>
      <c r="G283" s="699" t="s">
        <v>3121</v>
      </c>
      <c r="H283" s="699" t="s">
        <v>3122</v>
      </c>
      <c r="I283" s="711">
        <v>4.8099999999999996</v>
      </c>
      <c r="J283" s="711">
        <v>130</v>
      </c>
      <c r="K283" s="712">
        <v>625.29999999999995</v>
      </c>
    </row>
    <row r="284" spans="1:11" ht="14.4" customHeight="1" x14ac:dyDescent="0.3">
      <c r="A284" s="695" t="s">
        <v>554</v>
      </c>
      <c r="B284" s="696" t="s">
        <v>555</v>
      </c>
      <c r="C284" s="699" t="s">
        <v>574</v>
      </c>
      <c r="D284" s="720" t="s">
        <v>1704</v>
      </c>
      <c r="E284" s="699" t="s">
        <v>4465</v>
      </c>
      <c r="F284" s="720" t="s">
        <v>4466</v>
      </c>
      <c r="G284" s="699" t="s">
        <v>3123</v>
      </c>
      <c r="H284" s="699" t="s">
        <v>3124</v>
      </c>
      <c r="I284" s="711">
        <v>1.2500000000000001E-2</v>
      </c>
      <c r="J284" s="711">
        <v>400</v>
      </c>
      <c r="K284" s="712">
        <v>5</v>
      </c>
    </row>
    <row r="285" spans="1:11" ht="14.4" customHeight="1" x14ac:dyDescent="0.3">
      <c r="A285" s="695" t="s">
        <v>554</v>
      </c>
      <c r="B285" s="696" t="s">
        <v>555</v>
      </c>
      <c r="C285" s="699" t="s">
        <v>574</v>
      </c>
      <c r="D285" s="720" t="s">
        <v>1704</v>
      </c>
      <c r="E285" s="699" t="s">
        <v>4465</v>
      </c>
      <c r="F285" s="720" t="s">
        <v>4466</v>
      </c>
      <c r="G285" s="699" t="s">
        <v>3125</v>
      </c>
      <c r="H285" s="699" t="s">
        <v>3126</v>
      </c>
      <c r="I285" s="711">
        <v>2.0449999999999999</v>
      </c>
      <c r="J285" s="711">
        <v>100</v>
      </c>
      <c r="K285" s="712">
        <v>204.5</v>
      </c>
    </row>
    <row r="286" spans="1:11" ht="14.4" customHeight="1" x14ac:dyDescent="0.3">
      <c r="A286" s="695" t="s">
        <v>554</v>
      </c>
      <c r="B286" s="696" t="s">
        <v>555</v>
      </c>
      <c r="C286" s="699" t="s">
        <v>574</v>
      </c>
      <c r="D286" s="720" t="s">
        <v>1704</v>
      </c>
      <c r="E286" s="699" t="s">
        <v>4465</v>
      </c>
      <c r="F286" s="720" t="s">
        <v>4466</v>
      </c>
      <c r="G286" s="699" t="s">
        <v>3127</v>
      </c>
      <c r="H286" s="699" t="s">
        <v>3128</v>
      </c>
      <c r="I286" s="711">
        <v>2.4075000000000002</v>
      </c>
      <c r="J286" s="711">
        <v>900</v>
      </c>
      <c r="K286" s="712">
        <v>2166.5</v>
      </c>
    </row>
    <row r="287" spans="1:11" ht="14.4" customHeight="1" x14ac:dyDescent="0.3">
      <c r="A287" s="695" t="s">
        <v>554</v>
      </c>
      <c r="B287" s="696" t="s">
        <v>555</v>
      </c>
      <c r="C287" s="699" t="s">
        <v>574</v>
      </c>
      <c r="D287" s="720" t="s">
        <v>1704</v>
      </c>
      <c r="E287" s="699" t="s">
        <v>4465</v>
      </c>
      <c r="F287" s="720" t="s">
        <v>4466</v>
      </c>
      <c r="G287" s="699" t="s">
        <v>3129</v>
      </c>
      <c r="H287" s="699" t="s">
        <v>3130</v>
      </c>
      <c r="I287" s="711">
        <v>2.1749999999999998</v>
      </c>
      <c r="J287" s="711">
        <v>200</v>
      </c>
      <c r="K287" s="712">
        <v>435</v>
      </c>
    </row>
    <row r="288" spans="1:11" ht="14.4" customHeight="1" x14ac:dyDescent="0.3">
      <c r="A288" s="695" t="s">
        <v>554</v>
      </c>
      <c r="B288" s="696" t="s">
        <v>555</v>
      </c>
      <c r="C288" s="699" t="s">
        <v>574</v>
      </c>
      <c r="D288" s="720" t="s">
        <v>1704</v>
      </c>
      <c r="E288" s="699" t="s">
        <v>4465</v>
      </c>
      <c r="F288" s="720" t="s">
        <v>4466</v>
      </c>
      <c r="G288" s="699" t="s">
        <v>3311</v>
      </c>
      <c r="H288" s="699" t="s">
        <v>3312</v>
      </c>
      <c r="I288" s="711">
        <v>29.9</v>
      </c>
      <c r="J288" s="711">
        <v>20</v>
      </c>
      <c r="K288" s="712">
        <v>598</v>
      </c>
    </row>
    <row r="289" spans="1:11" ht="14.4" customHeight="1" x14ac:dyDescent="0.3">
      <c r="A289" s="695" t="s">
        <v>554</v>
      </c>
      <c r="B289" s="696" t="s">
        <v>555</v>
      </c>
      <c r="C289" s="699" t="s">
        <v>574</v>
      </c>
      <c r="D289" s="720" t="s">
        <v>1704</v>
      </c>
      <c r="E289" s="699" t="s">
        <v>4465</v>
      </c>
      <c r="F289" s="720" t="s">
        <v>4466</v>
      </c>
      <c r="G289" s="699" t="s">
        <v>3133</v>
      </c>
      <c r="H289" s="699" t="s">
        <v>3134</v>
      </c>
      <c r="I289" s="711">
        <v>5.9325000000000001</v>
      </c>
      <c r="J289" s="711">
        <v>255</v>
      </c>
      <c r="K289" s="712">
        <v>1513</v>
      </c>
    </row>
    <row r="290" spans="1:11" ht="14.4" customHeight="1" x14ac:dyDescent="0.3">
      <c r="A290" s="695" t="s">
        <v>554</v>
      </c>
      <c r="B290" s="696" t="s">
        <v>555</v>
      </c>
      <c r="C290" s="699" t="s">
        <v>574</v>
      </c>
      <c r="D290" s="720" t="s">
        <v>1704</v>
      </c>
      <c r="E290" s="699" t="s">
        <v>4465</v>
      </c>
      <c r="F290" s="720" t="s">
        <v>4466</v>
      </c>
      <c r="G290" s="699" t="s">
        <v>3313</v>
      </c>
      <c r="H290" s="699" t="s">
        <v>3314</v>
      </c>
      <c r="I290" s="711">
        <v>1.59</v>
      </c>
      <c r="J290" s="711">
        <v>2100</v>
      </c>
      <c r="K290" s="712">
        <v>3340</v>
      </c>
    </row>
    <row r="291" spans="1:11" ht="14.4" customHeight="1" x14ac:dyDescent="0.3">
      <c r="A291" s="695" t="s">
        <v>554</v>
      </c>
      <c r="B291" s="696" t="s">
        <v>555</v>
      </c>
      <c r="C291" s="699" t="s">
        <v>574</v>
      </c>
      <c r="D291" s="720" t="s">
        <v>1704</v>
      </c>
      <c r="E291" s="699" t="s">
        <v>4465</v>
      </c>
      <c r="F291" s="720" t="s">
        <v>4466</v>
      </c>
      <c r="G291" s="699" t="s">
        <v>3137</v>
      </c>
      <c r="H291" s="699" t="s">
        <v>3138</v>
      </c>
      <c r="I291" s="711">
        <v>5.1333333333333329</v>
      </c>
      <c r="J291" s="711">
        <v>600</v>
      </c>
      <c r="K291" s="712">
        <v>3080</v>
      </c>
    </row>
    <row r="292" spans="1:11" ht="14.4" customHeight="1" x14ac:dyDescent="0.3">
      <c r="A292" s="695" t="s">
        <v>554</v>
      </c>
      <c r="B292" s="696" t="s">
        <v>555</v>
      </c>
      <c r="C292" s="699" t="s">
        <v>574</v>
      </c>
      <c r="D292" s="720" t="s">
        <v>1704</v>
      </c>
      <c r="E292" s="699" t="s">
        <v>4465</v>
      </c>
      <c r="F292" s="720" t="s">
        <v>4466</v>
      </c>
      <c r="G292" s="699" t="s">
        <v>3245</v>
      </c>
      <c r="H292" s="699" t="s">
        <v>3246</v>
      </c>
      <c r="I292" s="711">
        <v>124.735</v>
      </c>
      <c r="J292" s="711">
        <v>9</v>
      </c>
      <c r="K292" s="712">
        <v>1123.95</v>
      </c>
    </row>
    <row r="293" spans="1:11" ht="14.4" customHeight="1" x14ac:dyDescent="0.3">
      <c r="A293" s="695" t="s">
        <v>554</v>
      </c>
      <c r="B293" s="696" t="s">
        <v>555</v>
      </c>
      <c r="C293" s="699" t="s">
        <v>574</v>
      </c>
      <c r="D293" s="720" t="s">
        <v>1704</v>
      </c>
      <c r="E293" s="699" t="s">
        <v>4465</v>
      </c>
      <c r="F293" s="720" t="s">
        <v>4466</v>
      </c>
      <c r="G293" s="699" t="s">
        <v>3315</v>
      </c>
      <c r="H293" s="699" t="s">
        <v>3316</v>
      </c>
      <c r="I293" s="711">
        <v>34.51</v>
      </c>
      <c r="J293" s="711">
        <v>20</v>
      </c>
      <c r="K293" s="712">
        <v>690.2</v>
      </c>
    </row>
    <row r="294" spans="1:11" ht="14.4" customHeight="1" x14ac:dyDescent="0.3">
      <c r="A294" s="695" t="s">
        <v>554</v>
      </c>
      <c r="B294" s="696" t="s">
        <v>555</v>
      </c>
      <c r="C294" s="699" t="s">
        <v>574</v>
      </c>
      <c r="D294" s="720" t="s">
        <v>1704</v>
      </c>
      <c r="E294" s="699" t="s">
        <v>4465</v>
      </c>
      <c r="F294" s="720" t="s">
        <v>4466</v>
      </c>
      <c r="G294" s="699" t="s">
        <v>3317</v>
      </c>
      <c r="H294" s="699" t="s">
        <v>3318</v>
      </c>
      <c r="I294" s="711">
        <v>84.91</v>
      </c>
      <c r="J294" s="711">
        <v>60</v>
      </c>
      <c r="K294" s="712">
        <v>5094.33</v>
      </c>
    </row>
    <row r="295" spans="1:11" ht="14.4" customHeight="1" x14ac:dyDescent="0.3">
      <c r="A295" s="695" t="s">
        <v>554</v>
      </c>
      <c r="B295" s="696" t="s">
        <v>555</v>
      </c>
      <c r="C295" s="699" t="s">
        <v>574</v>
      </c>
      <c r="D295" s="720" t="s">
        <v>1704</v>
      </c>
      <c r="E295" s="699" t="s">
        <v>4465</v>
      </c>
      <c r="F295" s="720" t="s">
        <v>4466</v>
      </c>
      <c r="G295" s="699" t="s">
        <v>3139</v>
      </c>
      <c r="H295" s="699" t="s">
        <v>3140</v>
      </c>
      <c r="I295" s="711">
        <v>17.989999999999998</v>
      </c>
      <c r="J295" s="711">
        <v>50</v>
      </c>
      <c r="K295" s="712">
        <v>899.5</v>
      </c>
    </row>
    <row r="296" spans="1:11" ht="14.4" customHeight="1" x14ac:dyDescent="0.3">
      <c r="A296" s="695" t="s">
        <v>554</v>
      </c>
      <c r="B296" s="696" t="s">
        <v>555</v>
      </c>
      <c r="C296" s="699" t="s">
        <v>574</v>
      </c>
      <c r="D296" s="720" t="s">
        <v>1704</v>
      </c>
      <c r="E296" s="699" t="s">
        <v>4465</v>
      </c>
      <c r="F296" s="720" t="s">
        <v>4466</v>
      </c>
      <c r="G296" s="699" t="s">
        <v>3141</v>
      </c>
      <c r="H296" s="699" t="s">
        <v>3142</v>
      </c>
      <c r="I296" s="711">
        <v>17.98</v>
      </c>
      <c r="J296" s="711">
        <v>50</v>
      </c>
      <c r="K296" s="712">
        <v>899</v>
      </c>
    </row>
    <row r="297" spans="1:11" ht="14.4" customHeight="1" x14ac:dyDescent="0.3">
      <c r="A297" s="695" t="s">
        <v>554</v>
      </c>
      <c r="B297" s="696" t="s">
        <v>555</v>
      </c>
      <c r="C297" s="699" t="s">
        <v>574</v>
      </c>
      <c r="D297" s="720" t="s">
        <v>1704</v>
      </c>
      <c r="E297" s="699" t="s">
        <v>4465</v>
      </c>
      <c r="F297" s="720" t="s">
        <v>4466</v>
      </c>
      <c r="G297" s="699" t="s">
        <v>3145</v>
      </c>
      <c r="H297" s="699" t="s">
        <v>3146</v>
      </c>
      <c r="I297" s="711">
        <v>12.106666666666667</v>
      </c>
      <c r="J297" s="711">
        <v>60</v>
      </c>
      <c r="K297" s="712">
        <v>726.4</v>
      </c>
    </row>
    <row r="298" spans="1:11" ht="14.4" customHeight="1" x14ac:dyDescent="0.3">
      <c r="A298" s="695" t="s">
        <v>554</v>
      </c>
      <c r="B298" s="696" t="s">
        <v>555</v>
      </c>
      <c r="C298" s="699" t="s">
        <v>574</v>
      </c>
      <c r="D298" s="720" t="s">
        <v>1704</v>
      </c>
      <c r="E298" s="699" t="s">
        <v>4465</v>
      </c>
      <c r="F298" s="720" t="s">
        <v>4466</v>
      </c>
      <c r="G298" s="699" t="s">
        <v>3319</v>
      </c>
      <c r="H298" s="699" t="s">
        <v>3320</v>
      </c>
      <c r="I298" s="711">
        <v>1.5525</v>
      </c>
      <c r="J298" s="711">
        <v>675</v>
      </c>
      <c r="K298" s="712">
        <v>1047.75</v>
      </c>
    </row>
    <row r="299" spans="1:11" ht="14.4" customHeight="1" x14ac:dyDescent="0.3">
      <c r="A299" s="695" t="s">
        <v>554</v>
      </c>
      <c r="B299" s="696" t="s">
        <v>555</v>
      </c>
      <c r="C299" s="699" t="s">
        <v>574</v>
      </c>
      <c r="D299" s="720" t="s">
        <v>1704</v>
      </c>
      <c r="E299" s="699" t="s">
        <v>4465</v>
      </c>
      <c r="F299" s="720" t="s">
        <v>4466</v>
      </c>
      <c r="G299" s="699" t="s">
        <v>3321</v>
      </c>
      <c r="H299" s="699" t="s">
        <v>3322</v>
      </c>
      <c r="I299" s="711">
        <v>0.47499999999999998</v>
      </c>
      <c r="J299" s="711">
        <v>1400</v>
      </c>
      <c r="K299" s="712">
        <v>666</v>
      </c>
    </row>
    <row r="300" spans="1:11" ht="14.4" customHeight="1" x14ac:dyDescent="0.3">
      <c r="A300" s="695" t="s">
        <v>554</v>
      </c>
      <c r="B300" s="696" t="s">
        <v>555</v>
      </c>
      <c r="C300" s="699" t="s">
        <v>574</v>
      </c>
      <c r="D300" s="720" t="s">
        <v>1704</v>
      </c>
      <c r="E300" s="699" t="s">
        <v>4465</v>
      </c>
      <c r="F300" s="720" t="s">
        <v>4466</v>
      </c>
      <c r="G300" s="699" t="s">
        <v>3323</v>
      </c>
      <c r="H300" s="699" t="s">
        <v>3324</v>
      </c>
      <c r="I300" s="711">
        <v>4.0274999999999999</v>
      </c>
      <c r="J300" s="711">
        <v>700</v>
      </c>
      <c r="K300" s="712">
        <v>2818</v>
      </c>
    </row>
    <row r="301" spans="1:11" ht="14.4" customHeight="1" x14ac:dyDescent="0.3">
      <c r="A301" s="695" t="s">
        <v>554</v>
      </c>
      <c r="B301" s="696" t="s">
        <v>555</v>
      </c>
      <c r="C301" s="699" t="s">
        <v>574</v>
      </c>
      <c r="D301" s="720" t="s">
        <v>1704</v>
      </c>
      <c r="E301" s="699" t="s">
        <v>4465</v>
      </c>
      <c r="F301" s="720" t="s">
        <v>4466</v>
      </c>
      <c r="G301" s="699" t="s">
        <v>3161</v>
      </c>
      <c r="H301" s="699" t="s">
        <v>3162</v>
      </c>
      <c r="I301" s="711">
        <v>9.6</v>
      </c>
      <c r="J301" s="711">
        <v>100</v>
      </c>
      <c r="K301" s="712">
        <v>960</v>
      </c>
    </row>
    <row r="302" spans="1:11" ht="14.4" customHeight="1" x14ac:dyDescent="0.3">
      <c r="A302" s="695" t="s">
        <v>554</v>
      </c>
      <c r="B302" s="696" t="s">
        <v>555</v>
      </c>
      <c r="C302" s="699" t="s">
        <v>574</v>
      </c>
      <c r="D302" s="720" t="s">
        <v>1704</v>
      </c>
      <c r="E302" s="699" t="s">
        <v>4465</v>
      </c>
      <c r="F302" s="720" t="s">
        <v>4466</v>
      </c>
      <c r="G302" s="699" t="s">
        <v>3163</v>
      </c>
      <c r="H302" s="699" t="s">
        <v>3164</v>
      </c>
      <c r="I302" s="711">
        <v>9.1999999999999993</v>
      </c>
      <c r="J302" s="711">
        <v>700</v>
      </c>
      <c r="K302" s="712">
        <v>6440</v>
      </c>
    </row>
    <row r="303" spans="1:11" ht="14.4" customHeight="1" x14ac:dyDescent="0.3">
      <c r="A303" s="695" t="s">
        <v>554</v>
      </c>
      <c r="B303" s="696" t="s">
        <v>555</v>
      </c>
      <c r="C303" s="699" t="s">
        <v>574</v>
      </c>
      <c r="D303" s="720" t="s">
        <v>1704</v>
      </c>
      <c r="E303" s="699" t="s">
        <v>4465</v>
      </c>
      <c r="F303" s="720" t="s">
        <v>4466</v>
      </c>
      <c r="G303" s="699" t="s">
        <v>3165</v>
      </c>
      <c r="H303" s="699" t="s">
        <v>3166</v>
      </c>
      <c r="I303" s="711">
        <v>172.5</v>
      </c>
      <c r="J303" s="711">
        <v>1</v>
      </c>
      <c r="K303" s="712">
        <v>172.5</v>
      </c>
    </row>
    <row r="304" spans="1:11" ht="14.4" customHeight="1" x14ac:dyDescent="0.3">
      <c r="A304" s="695" t="s">
        <v>554</v>
      </c>
      <c r="B304" s="696" t="s">
        <v>555</v>
      </c>
      <c r="C304" s="699" t="s">
        <v>574</v>
      </c>
      <c r="D304" s="720" t="s">
        <v>1704</v>
      </c>
      <c r="E304" s="699" t="s">
        <v>4465</v>
      </c>
      <c r="F304" s="720" t="s">
        <v>4466</v>
      </c>
      <c r="G304" s="699" t="s">
        <v>3167</v>
      </c>
      <c r="H304" s="699" t="s">
        <v>3168</v>
      </c>
      <c r="I304" s="711">
        <v>9.68</v>
      </c>
      <c r="J304" s="711">
        <v>300</v>
      </c>
      <c r="K304" s="712">
        <v>2904</v>
      </c>
    </row>
    <row r="305" spans="1:11" ht="14.4" customHeight="1" x14ac:dyDescent="0.3">
      <c r="A305" s="695" t="s">
        <v>554</v>
      </c>
      <c r="B305" s="696" t="s">
        <v>555</v>
      </c>
      <c r="C305" s="699" t="s">
        <v>574</v>
      </c>
      <c r="D305" s="720" t="s">
        <v>1704</v>
      </c>
      <c r="E305" s="699" t="s">
        <v>4465</v>
      </c>
      <c r="F305" s="720" t="s">
        <v>4466</v>
      </c>
      <c r="G305" s="699" t="s">
        <v>3325</v>
      </c>
      <c r="H305" s="699" t="s">
        <v>3326</v>
      </c>
      <c r="I305" s="711">
        <v>11.5</v>
      </c>
      <c r="J305" s="711">
        <v>25</v>
      </c>
      <c r="K305" s="712">
        <v>287.38</v>
      </c>
    </row>
    <row r="306" spans="1:11" ht="14.4" customHeight="1" x14ac:dyDescent="0.3">
      <c r="A306" s="695" t="s">
        <v>554</v>
      </c>
      <c r="B306" s="696" t="s">
        <v>555</v>
      </c>
      <c r="C306" s="699" t="s">
        <v>574</v>
      </c>
      <c r="D306" s="720" t="s">
        <v>1704</v>
      </c>
      <c r="E306" s="699" t="s">
        <v>4465</v>
      </c>
      <c r="F306" s="720" t="s">
        <v>4466</v>
      </c>
      <c r="G306" s="699" t="s">
        <v>3213</v>
      </c>
      <c r="H306" s="699" t="s">
        <v>3214</v>
      </c>
      <c r="I306" s="711">
        <v>32.385000000000005</v>
      </c>
      <c r="J306" s="711">
        <v>100</v>
      </c>
      <c r="K306" s="712">
        <v>3238.5</v>
      </c>
    </row>
    <row r="307" spans="1:11" ht="14.4" customHeight="1" x14ac:dyDescent="0.3">
      <c r="A307" s="695" t="s">
        <v>554</v>
      </c>
      <c r="B307" s="696" t="s">
        <v>555</v>
      </c>
      <c r="C307" s="699" t="s">
        <v>574</v>
      </c>
      <c r="D307" s="720" t="s">
        <v>1704</v>
      </c>
      <c r="E307" s="699" t="s">
        <v>4473</v>
      </c>
      <c r="F307" s="720" t="s">
        <v>4474</v>
      </c>
      <c r="G307" s="699" t="s">
        <v>3327</v>
      </c>
      <c r="H307" s="699" t="s">
        <v>3328</v>
      </c>
      <c r="I307" s="711">
        <v>442.39</v>
      </c>
      <c r="J307" s="711">
        <v>10</v>
      </c>
      <c r="K307" s="712">
        <v>4423.88</v>
      </c>
    </row>
    <row r="308" spans="1:11" ht="14.4" customHeight="1" x14ac:dyDescent="0.3">
      <c r="A308" s="695" t="s">
        <v>554</v>
      </c>
      <c r="B308" s="696" t="s">
        <v>555</v>
      </c>
      <c r="C308" s="699" t="s">
        <v>574</v>
      </c>
      <c r="D308" s="720" t="s">
        <v>1704</v>
      </c>
      <c r="E308" s="699" t="s">
        <v>4467</v>
      </c>
      <c r="F308" s="720" t="s">
        <v>4468</v>
      </c>
      <c r="G308" s="699" t="s">
        <v>3169</v>
      </c>
      <c r="H308" s="699" t="s">
        <v>3170</v>
      </c>
      <c r="I308" s="711">
        <v>8.1625000000000014</v>
      </c>
      <c r="J308" s="711">
        <v>1400</v>
      </c>
      <c r="K308" s="712">
        <v>11428</v>
      </c>
    </row>
    <row r="309" spans="1:11" ht="14.4" customHeight="1" x14ac:dyDescent="0.3">
      <c r="A309" s="695" t="s">
        <v>554</v>
      </c>
      <c r="B309" s="696" t="s">
        <v>555</v>
      </c>
      <c r="C309" s="699" t="s">
        <v>574</v>
      </c>
      <c r="D309" s="720" t="s">
        <v>1704</v>
      </c>
      <c r="E309" s="699" t="s">
        <v>4467</v>
      </c>
      <c r="F309" s="720" t="s">
        <v>4468</v>
      </c>
      <c r="G309" s="699" t="s">
        <v>3171</v>
      </c>
      <c r="H309" s="699" t="s">
        <v>3172</v>
      </c>
      <c r="I309" s="711">
        <v>12.71</v>
      </c>
      <c r="J309" s="711">
        <v>200</v>
      </c>
      <c r="K309" s="712">
        <v>2542</v>
      </c>
    </row>
    <row r="310" spans="1:11" ht="14.4" customHeight="1" x14ac:dyDescent="0.3">
      <c r="A310" s="695" t="s">
        <v>554</v>
      </c>
      <c r="B310" s="696" t="s">
        <v>555</v>
      </c>
      <c r="C310" s="699" t="s">
        <v>574</v>
      </c>
      <c r="D310" s="720" t="s">
        <v>1704</v>
      </c>
      <c r="E310" s="699" t="s">
        <v>4469</v>
      </c>
      <c r="F310" s="720" t="s">
        <v>4470</v>
      </c>
      <c r="G310" s="699" t="s">
        <v>3173</v>
      </c>
      <c r="H310" s="699" t="s">
        <v>3174</v>
      </c>
      <c r="I310" s="711">
        <v>0.30499999999999999</v>
      </c>
      <c r="J310" s="711">
        <v>600</v>
      </c>
      <c r="K310" s="712">
        <v>181</v>
      </c>
    </row>
    <row r="311" spans="1:11" ht="14.4" customHeight="1" x14ac:dyDescent="0.3">
      <c r="A311" s="695" t="s">
        <v>554</v>
      </c>
      <c r="B311" s="696" t="s">
        <v>555</v>
      </c>
      <c r="C311" s="699" t="s">
        <v>574</v>
      </c>
      <c r="D311" s="720" t="s">
        <v>1704</v>
      </c>
      <c r="E311" s="699" t="s">
        <v>4469</v>
      </c>
      <c r="F311" s="720" t="s">
        <v>4470</v>
      </c>
      <c r="G311" s="699" t="s">
        <v>3177</v>
      </c>
      <c r="H311" s="699" t="s">
        <v>3178</v>
      </c>
      <c r="I311" s="711">
        <v>0.30666666666666664</v>
      </c>
      <c r="J311" s="711">
        <v>2100</v>
      </c>
      <c r="K311" s="712">
        <v>646</v>
      </c>
    </row>
    <row r="312" spans="1:11" ht="14.4" customHeight="1" x14ac:dyDescent="0.3">
      <c r="A312" s="695" t="s">
        <v>554</v>
      </c>
      <c r="B312" s="696" t="s">
        <v>555</v>
      </c>
      <c r="C312" s="699" t="s">
        <v>574</v>
      </c>
      <c r="D312" s="720" t="s">
        <v>1704</v>
      </c>
      <c r="E312" s="699" t="s">
        <v>4469</v>
      </c>
      <c r="F312" s="720" t="s">
        <v>4470</v>
      </c>
      <c r="G312" s="699" t="s">
        <v>3179</v>
      </c>
      <c r="H312" s="699" t="s">
        <v>3180</v>
      </c>
      <c r="I312" s="711">
        <v>1.7549999999999999</v>
      </c>
      <c r="J312" s="711">
        <v>200</v>
      </c>
      <c r="K312" s="712">
        <v>351</v>
      </c>
    </row>
    <row r="313" spans="1:11" ht="14.4" customHeight="1" x14ac:dyDescent="0.3">
      <c r="A313" s="695" t="s">
        <v>554</v>
      </c>
      <c r="B313" s="696" t="s">
        <v>555</v>
      </c>
      <c r="C313" s="699" t="s">
        <v>574</v>
      </c>
      <c r="D313" s="720" t="s">
        <v>1704</v>
      </c>
      <c r="E313" s="699" t="s">
        <v>4471</v>
      </c>
      <c r="F313" s="720" t="s">
        <v>4472</v>
      </c>
      <c r="G313" s="699" t="s">
        <v>3329</v>
      </c>
      <c r="H313" s="699" t="s">
        <v>3330</v>
      </c>
      <c r="I313" s="711">
        <v>1.21</v>
      </c>
      <c r="J313" s="711">
        <v>100</v>
      </c>
      <c r="K313" s="712">
        <v>121</v>
      </c>
    </row>
    <row r="314" spans="1:11" ht="14.4" customHeight="1" x14ac:dyDescent="0.3">
      <c r="A314" s="695" t="s">
        <v>554</v>
      </c>
      <c r="B314" s="696" t="s">
        <v>555</v>
      </c>
      <c r="C314" s="699" t="s">
        <v>574</v>
      </c>
      <c r="D314" s="720" t="s">
        <v>1704</v>
      </c>
      <c r="E314" s="699" t="s">
        <v>4471</v>
      </c>
      <c r="F314" s="720" t="s">
        <v>4472</v>
      </c>
      <c r="G314" s="699" t="s">
        <v>3181</v>
      </c>
      <c r="H314" s="699" t="s">
        <v>3182</v>
      </c>
      <c r="I314" s="711">
        <v>0.77</v>
      </c>
      <c r="J314" s="711">
        <v>2000</v>
      </c>
      <c r="K314" s="712">
        <v>1540</v>
      </c>
    </row>
    <row r="315" spans="1:11" ht="14.4" customHeight="1" x14ac:dyDescent="0.3">
      <c r="A315" s="695" t="s">
        <v>554</v>
      </c>
      <c r="B315" s="696" t="s">
        <v>555</v>
      </c>
      <c r="C315" s="699" t="s">
        <v>574</v>
      </c>
      <c r="D315" s="720" t="s">
        <v>1704</v>
      </c>
      <c r="E315" s="699" t="s">
        <v>4471</v>
      </c>
      <c r="F315" s="720" t="s">
        <v>4472</v>
      </c>
      <c r="G315" s="699" t="s">
        <v>3183</v>
      </c>
      <c r="H315" s="699" t="s">
        <v>3184</v>
      </c>
      <c r="I315" s="711">
        <v>0.77750000000000008</v>
      </c>
      <c r="J315" s="711">
        <v>8500</v>
      </c>
      <c r="K315" s="712">
        <v>6610</v>
      </c>
    </row>
    <row r="316" spans="1:11" ht="14.4" customHeight="1" x14ac:dyDescent="0.3">
      <c r="A316" s="695" t="s">
        <v>554</v>
      </c>
      <c r="B316" s="696" t="s">
        <v>555</v>
      </c>
      <c r="C316" s="699" t="s">
        <v>574</v>
      </c>
      <c r="D316" s="720" t="s">
        <v>1704</v>
      </c>
      <c r="E316" s="699" t="s">
        <v>4471</v>
      </c>
      <c r="F316" s="720" t="s">
        <v>4472</v>
      </c>
      <c r="G316" s="699" t="s">
        <v>3253</v>
      </c>
      <c r="H316" s="699" t="s">
        <v>3254</v>
      </c>
      <c r="I316" s="711">
        <v>0.77666666666666673</v>
      </c>
      <c r="J316" s="711">
        <v>6000</v>
      </c>
      <c r="K316" s="712">
        <v>4660</v>
      </c>
    </row>
    <row r="317" spans="1:11" ht="14.4" customHeight="1" x14ac:dyDescent="0.3">
      <c r="A317" s="695" t="s">
        <v>554</v>
      </c>
      <c r="B317" s="696" t="s">
        <v>555</v>
      </c>
      <c r="C317" s="699" t="s">
        <v>574</v>
      </c>
      <c r="D317" s="720" t="s">
        <v>1704</v>
      </c>
      <c r="E317" s="699" t="s">
        <v>4475</v>
      </c>
      <c r="F317" s="720" t="s">
        <v>4476</v>
      </c>
      <c r="G317" s="699" t="s">
        <v>3331</v>
      </c>
      <c r="H317" s="699" t="s">
        <v>3332</v>
      </c>
      <c r="I317" s="711">
        <v>152.46</v>
      </c>
      <c r="J317" s="711">
        <v>12</v>
      </c>
      <c r="K317" s="712">
        <v>1829.52</v>
      </c>
    </row>
    <row r="318" spans="1:11" ht="14.4" customHeight="1" x14ac:dyDescent="0.3">
      <c r="A318" s="695" t="s">
        <v>554</v>
      </c>
      <c r="B318" s="696" t="s">
        <v>555</v>
      </c>
      <c r="C318" s="699" t="s">
        <v>577</v>
      </c>
      <c r="D318" s="720" t="s">
        <v>1705</v>
      </c>
      <c r="E318" s="699" t="s">
        <v>4463</v>
      </c>
      <c r="F318" s="720" t="s">
        <v>4464</v>
      </c>
      <c r="G318" s="699" t="s">
        <v>3333</v>
      </c>
      <c r="H318" s="699" t="s">
        <v>3334</v>
      </c>
      <c r="I318" s="711">
        <v>82.8</v>
      </c>
      <c r="J318" s="711">
        <v>100</v>
      </c>
      <c r="K318" s="712">
        <v>8280</v>
      </c>
    </row>
    <row r="319" spans="1:11" ht="14.4" customHeight="1" x14ac:dyDescent="0.3">
      <c r="A319" s="695" t="s">
        <v>554</v>
      </c>
      <c r="B319" s="696" t="s">
        <v>555</v>
      </c>
      <c r="C319" s="699" t="s">
        <v>577</v>
      </c>
      <c r="D319" s="720" t="s">
        <v>1705</v>
      </c>
      <c r="E319" s="699" t="s">
        <v>4463</v>
      </c>
      <c r="F319" s="720" t="s">
        <v>4464</v>
      </c>
      <c r="G319" s="699" t="s">
        <v>3255</v>
      </c>
      <c r="H319" s="699" t="s">
        <v>3256</v>
      </c>
      <c r="I319" s="711">
        <v>2.39</v>
      </c>
      <c r="J319" s="711">
        <v>130</v>
      </c>
      <c r="K319" s="712">
        <v>310.7</v>
      </c>
    </row>
    <row r="320" spans="1:11" ht="14.4" customHeight="1" x14ac:dyDescent="0.3">
      <c r="A320" s="695" t="s">
        <v>554</v>
      </c>
      <c r="B320" s="696" t="s">
        <v>555</v>
      </c>
      <c r="C320" s="699" t="s">
        <v>577</v>
      </c>
      <c r="D320" s="720" t="s">
        <v>1705</v>
      </c>
      <c r="E320" s="699" t="s">
        <v>4463</v>
      </c>
      <c r="F320" s="720" t="s">
        <v>4464</v>
      </c>
      <c r="G320" s="699" t="s">
        <v>3059</v>
      </c>
      <c r="H320" s="699" t="s">
        <v>3060</v>
      </c>
      <c r="I320" s="711">
        <v>3.59</v>
      </c>
      <c r="J320" s="711">
        <v>70</v>
      </c>
      <c r="K320" s="712">
        <v>251.3</v>
      </c>
    </row>
    <row r="321" spans="1:11" ht="14.4" customHeight="1" x14ac:dyDescent="0.3">
      <c r="A321" s="695" t="s">
        <v>554</v>
      </c>
      <c r="B321" s="696" t="s">
        <v>555</v>
      </c>
      <c r="C321" s="699" t="s">
        <v>577</v>
      </c>
      <c r="D321" s="720" t="s">
        <v>1705</v>
      </c>
      <c r="E321" s="699" t="s">
        <v>4463</v>
      </c>
      <c r="F321" s="720" t="s">
        <v>4464</v>
      </c>
      <c r="G321" s="699" t="s">
        <v>3061</v>
      </c>
      <c r="H321" s="699" t="s">
        <v>3062</v>
      </c>
      <c r="I321" s="711">
        <v>12.077500000000001</v>
      </c>
      <c r="J321" s="711">
        <v>420</v>
      </c>
      <c r="K321" s="712">
        <v>5072.3999999999996</v>
      </c>
    </row>
    <row r="322" spans="1:11" ht="14.4" customHeight="1" x14ac:dyDescent="0.3">
      <c r="A322" s="695" t="s">
        <v>554</v>
      </c>
      <c r="B322" s="696" t="s">
        <v>555</v>
      </c>
      <c r="C322" s="699" t="s">
        <v>577</v>
      </c>
      <c r="D322" s="720" t="s">
        <v>1705</v>
      </c>
      <c r="E322" s="699" t="s">
        <v>4463</v>
      </c>
      <c r="F322" s="720" t="s">
        <v>4464</v>
      </c>
      <c r="G322" s="699" t="s">
        <v>3219</v>
      </c>
      <c r="H322" s="699" t="s">
        <v>3220</v>
      </c>
      <c r="I322" s="711">
        <v>2.956666666666667</v>
      </c>
      <c r="J322" s="711">
        <v>120</v>
      </c>
      <c r="K322" s="712">
        <v>354.8</v>
      </c>
    </row>
    <row r="323" spans="1:11" ht="14.4" customHeight="1" x14ac:dyDescent="0.3">
      <c r="A323" s="695" t="s">
        <v>554</v>
      </c>
      <c r="B323" s="696" t="s">
        <v>555</v>
      </c>
      <c r="C323" s="699" t="s">
        <v>577</v>
      </c>
      <c r="D323" s="720" t="s">
        <v>1705</v>
      </c>
      <c r="E323" s="699" t="s">
        <v>4463</v>
      </c>
      <c r="F323" s="720" t="s">
        <v>4464</v>
      </c>
      <c r="G323" s="699" t="s">
        <v>3257</v>
      </c>
      <c r="H323" s="699" t="s">
        <v>3258</v>
      </c>
      <c r="I323" s="711">
        <v>9.75</v>
      </c>
      <c r="J323" s="711">
        <v>350</v>
      </c>
      <c r="K323" s="712">
        <v>3412.5</v>
      </c>
    </row>
    <row r="324" spans="1:11" ht="14.4" customHeight="1" x14ac:dyDescent="0.3">
      <c r="A324" s="695" t="s">
        <v>554</v>
      </c>
      <c r="B324" s="696" t="s">
        <v>555</v>
      </c>
      <c r="C324" s="699" t="s">
        <v>577</v>
      </c>
      <c r="D324" s="720" t="s">
        <v>1705</v>
      </c>
      <c r="E324" s="699" t="s">
        <v>4463</v>
      </c>
      <c r="F324" s="720" t="s">
        <v>4464</v>
      </c>
      <c r="G324" s="699" t="s">
        <v>3187</v>
      </c>
      <c r="H324" s="699" t="s">
        <v>3188</v>
      </c>
      <c r="I324" s="711">
        <v>4.29</v>
      </c>
      <c r="J324" s="711">
        <v>350</v>
      </c>
      <c r="K324" s="712">
        <v>1501.5</v>
      </c>
    </row>
    <row r="325" spans="1:11" ht="14.4" customHeight="1" x14ac:dyDescent="0.3">
      <c r="A325" s="695" t="s">
        <v>554</v>
      </c>
      <c r="B325" s="696" t="s">
        <v>555</v>
      </c>
      <c r="C325" s="699" t="s">
        <v>577</v>
      </c>
      <c r="D325" s="720" t="s">
        <v>1705</v>
      </c>
      <c r="E325" s="699" t="s">
        <v>4463</v>
      </c>
      <c r="F325" s="720" t="s">
        <v>4464</v>
      </c>
      <c r="G325" s="699" t="s">
        <v>3335</v>
      </c>
      <c r="H325" s="699" t="s">
        <v>3336</v>
      </c>
      <c r="I325" s="711">
        <v>17.559999999999999</v>
      </c>
      <c r="J325" s="711">
        <v>240</v>
      </c>
      <c r="K325" s="712">
        <v>4213.2000000000007</v>
      </c>
    </row>
    <row r="326" spans="1:11" ht="14.4" customHeight="1" x14ac:dyDescent="0.3">
      <c r="A326" s="695" t="s">
        <v>554</v>
      </c>
      <c r="B326" s="696" t="s">
        <v>555</v>
      </c>
      <c r="C326" s="699" t="s">
        <v>577</v>
      </c>
      <c r="D326" s="720" t="s">
        <v>1705</v>
      </c>
      <c r="E326" s="699" t="s">
        <v>4463</v>
      </c>
      <c r="F326" s="720" t="s">
        <v>4464</v>
      </c>
      <c r="G326" s="699" t="s">
        <v>3259</v>
      </c>
      <c r="H326" s="699" t="s">
        <v>3260</v>
      </c>
      <c r="I326" s="711">
        <v>210.6333333333333</v>
      </c>
      <c r="J326" s="711">
        <v>20</v>
      </c>
      <c r="K326" s="712">
        <v>4212.6899999999996</v>
      </c>
    </row>
    <row r="327" spans="1:11" ht="14.4" customHeight="1" x14ac:dyDescent="0.3">
      <c r="A327" s="695" t="s">
        <v>554</v>
      </c>
      <c r="B327" s="696" t="s">
        <v>555</v>
      </c>
      <c r="C327" s="699" t="s">
        <v>577</v>
      </c>
      <c r="D327" s="720" t="s">
        <v>1705</v>
      </c>
      <c r="E327" s="699" t="s">
        <v>4463</v>
      </c>
      <c r="F327" s="720" t="s">
        <v>4464</v>
      </c>
      <c r="G327" s="699" t="s">
        <v>3063</v>
      </c>
      <c r="H327" s="699" t="s">
        <v>3064</v>
      </c>
      <c r="I327" s="711">
        <v>39.659999999999997</v>
      </c>
      <c r="J327" s="711">
        <v>20</v>
      </c>
      <c r="K327" s="712">
        <v>793.2</v>
      </c>
    </row>
    <row r="328" spans="1:11" ht="14.4" customHeight="1" x14ac:dyDescent="0.3">
      <c r="A328" s="695" t="s">
        <v>554</v>
      </c>
      <c r="B328" s="696" t="s">
        <v>555</v>
      </c>
      <c r="C328" s="699" t="s">
        <v>577</v>
      </c>
      <c r="D328" s="720" t="s">
        <v>1705</v>
      </c>
      <c r="E328" s="699" t="s">
        <v>4463</v>
      </c>
      <c r="F328" s="720" t="s">
        <v>4464</v>
      </c>
      <c r="G328" s="699" t="s">
        <v>3337</v>
      </c>
      <c r="H328" s="699" t="s">
        <v>3338</v>
      </c>
      <c r="I328" s="711">
        <v>65.2</v>
      </c>
      <c r="J328" s="711">
        <v>320</v>
      </c>
      <c r="K328" s="712">
        <v>20864</v>
      </c>
    </row>
    <row r="329" spans="1:11" ht="14.4" customHeight="1" x14ac:dyDescent="0.3">
      <c r="A329" s="695" t="s">
        <v>554</v>
      </c>
      <c r="B329" s="696" t="s">
        <v>555</v>
      </c>
      <c r="C329" s="699" t="s">
        <v>577</v>
      </c>
      <c r="D329" s="720" t="s">
        <v>1705</v>
      </c>
      <c r="E329" s="699" t="s">
        <v>4463</v>
      </c>
      <c r="F329" s="720" t="s">
        <v>4464</v>
      </c>
      <c r="G329" s="699" t="s">
        <v>3067</v>
      </c>
      <c r="H329" s="699" t="s">
        <v>3068</v>
      </c>
      <c r="I329" s="711">
        <v>6.7</v>
      </c>
      <c r="J329" s="711">
        <v>150</v>
      </c>
      <c r="K329" s="712">
        <v>1004.47</v>
      </c>
    </row>
    <row r="330" spans="1:11" ht="14.4" customHeight="1" x14ac:dyDescent="0.3">
      <c r="A330" s="695" t="s">
        <v>554</v>
      </c>
      <c r="B330" s="696" t="s">
        <v>555</v>
      </c>
      <c r="C330" s="699" t="s">
        <v>577</v>
      </c>
      <c r="D330" s="720" t="s">
        <v>1705</v>
      </c>
      <c r="E330" s="699" t="s">
        <v>4463</v>
      </c>
      <c r="F330" s="720" t="s">
        <v>4464</v>
      </c>
      <c r="G330" s="699" t="s">
        <v>3339</v>
      </c>
      <c r="H330" s="699" t="s">
        <v>3340</v>
      </c>
      <c r="I330" s="711">
        <v>2.2825000000000002</v>
      </c>
      <c r="J330" s="711">
        <v>4200</v>
      </c>
      <c r="K330" s="712">
        <v>9594</v>
      </c>
    </row>
    <row r="331" spans="1:11" ht="14.4" customHeight="1" x14ac:dyDescent="0.3">
      <c r="A331" s="695" t="s">
        <v>554</v>
      </c>
      <c r="B331" s="696" t="s">
        <v>555</v>
      </c>
      <c r="C331" s="699" t="s">
        <v>577</v>
      </c>
      <c r="D331" s="720" t="s">
        <v>1705</v>
      </c>
      <c r="E331" s="699" t="s">
        <v>4463</v>
      </c>
      <c r="F331" s="720" t="s">
        <v>4464</v>
      </c>
      <c r="G331" s="699" t="s">
        <v>3227</v>
      </c>
      <c r="H331" s="699" t="s">
        <v>3228</v>
      </c>
      <c r="I331" s="711">
        <v>0.38</v>
      </c>
      <c r="J331" s="711">
        <v>2500</v>
      </c>
      <c r="K331" s="712">
        <v>950</v>
      </c>
    </row>
    <row r="332" spans="1:11" ht="14.4" customHeight="1" x14ac:dyDescent="0.3">
      <c r="A332" s="695" t="s">
        <v>554</v>
      </c>
      <c r="B332" s="696" t="s">
        <v>555</v>
      </c>
      <c r="C332" s="699" t="s">
        <v>577</v>
      </c>
      <c r="D332" s="720" t="s">
        <v>1705</v>
      </c>
      <c r="E332" s="699" t="s">
        <v>4463</v>
      </c>
      <c r="F332" s="720" t="s">
        <v>4464</v>
      </c>
      <c r="G332" s="699" t="s">
        <v>3071</v>
      </c>
      <c r="H332" s="699" t="s">
        <v>3072</v>
      </c>
      <c r="I332" s="711">
        <v>30.17</v>
      </c>
      <c r="J332" s="711">
        <v>30</v>
      </c>
      <c r="K332" s="712">
        <v>905.1</v>
      </c>
    </row>
    <row r="333" spans="1:11" ht="14.4" customHeight="1" x14ac:dyDescent="0.3">
      <c r="A333" s="695" t="s">
        <v>554</v>
      </c>
      <c r="B333" s="696" t="s">
        <v>555</v>
      </c>
      <c r="C333" s="699" t="s">
        <v>577</v>
      </c>
      <c r="D333" s="720" t="s">
        <v>1705</v>
      </c>
      <c r="E333" s="699" t="s">
        <v>4463</v>
      </c>
      <c r="F333" s="720" t="s">
        <v>4464</v>
      </c>
      <c r="G333" s="699" t="s">
        <v>3077</v>
      </c>
      <c r="H333" s="699" t="s">
        <v>3078</v>
      </c>
      <c r="I333" s="711">
        <v>3.44</v>
      </c>
      <c r="J333" s="711">
        <v>17250</v>
      </c>
      <c r="K333" s="712">
        <v>59292</v>
      </c>
    </row>
    <row r="334" spans="1:11" ht="14.4" customHeight="1" x14ac:dyDescent="0.3">
      <c r="A334" s="695" t="s">
        <v>554</v>
      </c>
      <c r="B334" s="696" t="s">
        <v>555</v>
      </c>
      <c r="C334" s="699" t="s">
        <v>577</v>
      </c>
      <c r="D334" s="720" t="s">
        <v>1705</v>
      </c>
      <c r="E334" s="699" t="s">
        <v>4463</v>
      </c>
      <c r="F334" s="720" t="s">
        <v>4464</v>
      </c>
      <c r="G334" s="699" t="s">
        <v>3341</v>
      </c>
      <c r="H334" s="699" t="s">
        <v>3342</v>
      </c>
      <c r="I334" s="711">
        <v>142.27000000000001</v>
      </c>
      <c r="J334" s="711">
        <v>40</v>
      </c>
      <c r="K334" s="712">
        <v>5690.8</v>
      </c>
    </row>
    <row r="335" spans="1:11" ht="14.4" customHeight="1" x14ac:dyDescent="0.3">
      <c r="A335" s="695" t="s">
        <v>554</v>
      </c>
      <c r="B335" s="696" t="s">
        <v>555</v>
      </c>
      <c r="C335" s="699" t="s">
        <v>577</v>
      </c>
      <c r="D335" s="720" t="s">
        <v>1705</v>
      </c>
      <c r="E335" s="699" t="s">
        <v>4463</v>
      </c>
      <c r="F335" s="720" t="s">
        <v>4464</v>
      </c>
      <c r="G335" s="699" t="s">
        <v>3343</v>
      </c>
      <c r="H335" s="699" t="s">
        <v>3344</v>
      </c>
      <c r="I335" s="711">
        <v>140.11000000000001</v>
      </c>
      <c r="J335" s="711">
        <v>50</v>
      </c>
      <c r="K335" s="712">
        <v>7005.45</v>
      </c>
    </row>
    <row r="336" spans="1:11" ht="14.4" customHeight="1" x14ac:dyDescent="0.3">
      <c r="A336" s="695" t="s">
        <v>554</v>
      </c>
      <c r="B336" s="696" t="s">
        <v>555</v>
      </c>
      <c r="C336" s="699" t="s">
        <v>577</v>
      </c>
      <c r="D336" s="720" t="s">
        <v>1705</v>
      </c>
      <c r="E336" s="699" t="s">
        <v>4463</v>
      </c>
      <c r="F336" s="720" t="s">
        <v>4464</v>
      </c>
      <c r="G336" s="699" t="s">
        <v>3345</v>
      </c>
      <c r="H336" s="699" t="s">
        <v>3346</v>
      </c>
      <c r="I336" s="711">
        <v>10.72</v>
      </c>
      <c r="J336" s="711">
        <v>120</v>
      </c>
      <c r="K336" s="712">
        <v>1286.1600000000001</v>
      </c>
    </row>
    <row r="337" spans="1:11" ht="14.4" customHeight="1" x14ac:dyDescent="0.3">
      <c r="A337" s="695" t="s">
        <v>554</v>
      </c>
      <c r="B337" s="696" t="s">
        <v>555</v>
      </c>
      <c r="C337" s="699" t="s">
        <v>577</v>
      </c>
      <c r="D337" s="720" t="s">
        <v>1705</v>
      </c>
      <c r="E337" s="699" t="s">
        <v>4463</v>
      </c>
      <c r="F337" s="720" t="s">
        <v>4464</v>
      </c>
      <c r="G337" s="699" t="s">
        <v>3347</v>
      </c>
      <c r="H337" s="699" t="s">
        <v>3348</v>
      </c>
      <c r="I337" s="711">
        <v>6.8</v>
      </c>
      <c r="J337" s="711">
        <v>20</v>
      </c>
      <c r="K337" s="712">
        <v>136</v>
      </c>
    </row>
    <row r="338" spans="1:11" ht="14.4" customHeight="1" x14ac:dyDescent="0.3">
      <c r="A338" s="695" t="s">
        <v>554</v>
      </c>
      <c r="B338" s="696" t="s">
        <v>555</v>
      </c>
      <c r="C338" s="699" t="s">
        <v>577</v>
      </c>
      <c r="D338" s="720" t="s">
        <v>1705</v>
      </c>
      <c r="E338" s="699" t="s">
        <v>4463</v>
      </c>
      <c r="F338" s="720" t="s">
        <v>4464</v>
      </c>
      <c r="G338" s="699" t="s">
        <v>3087</v>
      </c>
      <c r="H338" s="699" t="s">
        <v>3088</v>
      </c>
      <c r="I338" s="711">
        <v>193.91249999999999</v>
      </c>
      <c r="J338" s="711">
        <v>40</v>
      </c>
      <c r="K338" s="712">
        <v>7756.51</v>
      </c>
    </row>
    <row r="339" spans="1:11" ht="14.4" customHeight="1" x14ac:dyDescent="0.3">
      <c r="A339" s="695" t="s">
        <v>554</v>
      </c>
      <c r="B339" s="696" t="s">
        <v>555</v>
      </c>
      <c r="C339" s="699" t="s">
        <v>577</v>
      </c>
      <c r="D339" s="720" t="s">
        <v>1705</v>
      </c>
      <c r="E339" s="699" t="s">
        <v>4463</v>
      </c>
      <c r="F339" s="720" t="s">
        <v>4464</v>
      </c>
      <c r="G339" s="699" t="s">
        <v>3349</v>
      </c>
      <c r="H339" s="699" t="s">
        <v>3350</v>
      </c>
      <c r="I339" s="711">
        <v>13.88</v>
      </c>
      <c r="J339" s="711">
        <v>24</v>
      </c>
      <c r="K339" s="712">
        <v>333</v>
      </c>
    </row>
    <row r="340" spans="1:11" ht="14.4" customHeight="1" x14ac:dyDescent="0.3">
      <c r="A340" s="695" t="s">
        <v>554</v>
      </c>
      <c r="B340" s="696" t="s">
        <v>555</v>
      </c>
      <c r="C340" s="699" t="s">
        <v>577</v>
      </c>
      <c r="D340" s="720" t="s">
        <v>1705</v>
      </c>
      <c r="E340" s="699" t="s">
        <v>4463</v>
      </c>
      <c r="F340" s="720" t="s">
        <v>4464</v>
      </c>
      <c r="G340" s="699" t="s">
        <v>3351</v>
      </c>
      <c r="H340" s="699" t="s">
        <v>3352</v>
      </c>
      <c r="I340" s="711">
        <v>11.31</v>
      </c>
      <c r="J340" s="711">
        <v>60</v>
      </c>
      <c r="K340" s="712">
        <v>678.8</v>
      </c>
    </row>
    <row r="341" spans="1:11" ht="14.4" customHeight="1" x14ac:dyDescent="0.3">
      <c r="A341" s="695" t="s">
        <v>554</v>
      </c>
      <c r="B341" s="696" t="s">
        <v>555</v>
      </c>
      <c r="C341" s="699" t="s">
        <v>577</v>
      </c>
      <c r="D341" s="720" t="s">
        <v>1705</v>
      </c>
      <c r="E341" s="699" t="s">
        <v>4463</v>
      </c>
      <c r="F341" s="720" t="s">
        <v>4464</v>
      </c>
      <c r="G341" s="699" t="s">
        <v>3353</v>
      </c>
      <c r="H341" s="699" t="s">
        <v>3354</v>
      </c>
      <c r="I341" s="711">
        <v>7.1</v>
      </c>
      <c r="J341" s="711">
        <v>40</v>
      </c>
      <c r="K341" s="712">
        <v>283.82</v>
      </c>
    </row>
    <row r="342" spans="1:11" ht="14.4" customHeight="1" x14ac:dyDescent="0.3">
      <c r="A342" s="695" t="s">
        <v>554</v>
      </c>
      <c r="B342" s="696" t="s">
        <v>555</v>
      </c>
      <c r="C342" s="699" t="s">
        <v>577</v>
      </c>
      <c r="D342" s="720" t="s">
        <v>1705</v>
      </c>
      <c r="E342" s="699" t="s">
        <v>4463</v>
      </c>
      <c r="F342" s="720" t="s">
        <v>4464</v>
      </c>
      <c r="G342" s="699" t="s">
        <v>3355</v>
      </c>
      <c r="H342" s="699" t="s">
        <v>3356</v>
      </c>
      <c r="I342" s="711">
        <v>5.28</v>
      </c>
      <c r="J342" s="711">
        <v>20</v>
      </c>
      <c r="K342" s="712">
        <v>105.6</v>
      </c>
    </row>
    <row r="343" spans="1:11" ht="14.4" customHeight="1" x14ac:dyDescent="0.3">
      <c r="A343" s="695" t="s">
        <v>554</v>
      </c>
      <c r="B343" s="696" t="s">
        <v>555</v>
      </c>
      <c r="C343" s="699" t="s">
        <v>577</v>
      </c>
      <c r="D343" s="720" t="s">
        <v>1705</v>
      </c>
      <c r="E343" s="699" t="s">
        <v>4465</v>
      </c>
      <c r="F343" s="720" t="s">
        <v>4466</v>
      </c>
      <c r="G343" s="699" t="s">
        <v>3357</v>
      </c>
      <c r="H343" s="699" t="s">
        <v>3358</v>
      </c>
      <c r="I343" s="711">
        <v>8512</v>
      </c>
      <c r="J343" s="711">
        <v>22</v>
      </c>
      <c r="K343" s="712">
        <v>187264</v>
      </c>
    </row>
    <row r="344" spans="1:11" ht="14.4" customHeight="1" x14ac:dyDescent="0.3">
      <c r="A344" s="695" t="s">
        <v>554</v>
      </c>
      <c r="B344" s="696" t="s">
        <v>555</v>
      </c>
      <c r="C344" s="699" t="s">
        <v>577</v>
      </c>
      <c r="D344" s="720" t="s">
        <v>1705</v>
      </c>
      <c r="E344" s="699" t="s">
        <v>4465</v>
      </c>
      <c r="F344" s="720" t="s">
        <v>4466</v>
      </c>
      <c r="G344" s="699" t="s">
        <v>3359</v>
      </c>
      <c r="H344" s="699" t="s">
        <v>3360</v>
      </c>
      <c r="I344" s="711">
        <v>1846.4653846153847</v>
      </c>
      <c r="J344" s="711">
        <v>147</v>
      </c>
      <c r="K344" s="712">
        <v>271430.5</v>
      </c>
    </row>
    <row r="345" spans="1:11" ht="14.4" customHeight="1" x14ac:dyDescent="0.3">
      <c r="A345" s="695" t="s">
        <v>554</v>
      </c>
      <c r="B345" s="696" t="s">
        <v>555</v>
      </c>
      <c r="C345" s="699" t="s">
        <v>577</v>
      </c>
      <c r="D345" s="720" t="s">
        <v>1705</v>
      </c>
      <c r="E345" s="699" t="s">
        <v>4465</v>
      </c>
      <c r="F345" s="720" t="s">
        <v>4466</v>
      </c>
      <c r="G345" s="699" t="s">
        <v>3361</v>
      </c>
      <c r="H345" s="699" t="s">
        <v>3362</v>
      </c>
      <c r="I345" s="711">
        <v>1719.25</v>
      </c>
      <c r="J345" s="711">
        <v>56</v>
      </c>
      <c r="K345" s="712">
        <v>96278</v>
      </c>
    </row>
    <row r="346" spans="1:11" ht="14.4" customHeight="1" x14ac:dyDescent="0.3">
      <c r="A346" s="695" t="s">
        <v>554</v>
      </c>
      <c r="B346" s="696" t="s">
        <v>555</v>
      </c>
      <c r="C346" s="699" t="s">
        <v>577</v>
      </c>
      <c r="D346" s="720" t="s">
        <v>1705</v>
      </c>
      <c r="E346" s="699" t="s">
        <v>4465</v>
      </c>
      <c r="F346" s="720" t="s">
        <v>4466</v>
      </c>
      <c r="G346" s="699" t="s">
        <v>3237</v>
      </c>
      <c r="H346" s="699" t="s">
        <v>3238</v>
      </c>
      <c r="I346" s="711">
        <v>3.51</v>
      </c>
      <c r="J346" s="711">
        <v>500</v>
      </c>
      <c r="K346" s="712">
        <v>1755</v>
      </c>
    </row>
    <row r="347" spans="1:11" ht="14.4" customHeight="1" x14ac:dyDescent="0.3">
      <c r="A347" s="695" t="s">
        <v>554</v>
      </c>
      <c r="B347" s="696" t="s">
        <v>555</v>
      </c>
      <c r="C347" s="699" t="s">
        <v>577</v>
      </c>
      <c r="D347" s="720" t="s">
        <v>1705</v>
      </c>
      <c r="E347" s="699" t="s">
        <v>4465</v>
      </c>
      <c r="F347" s="720" t="s">
        <v>4466</v>
      </c>
      <c r="G347" s="699" t="s">
        <v>3363</v>
      </c>
      <c r="H347" s="699" t="s">
        <v>3364</v>
      </c>
      <c r="I347" s="711">
        <v>12.73</v>
      </c>
      <c r="J347" s="711">
        <v>600</v>
      </c>
      <c r="K347" s="712">
        <v>7638</v>
      </c>
    </row>
    <row r="348" spans="1:11" ht="14.4" customHeight="1" x14ac:dyDescent="0.3">
      <c r="A348" s="695" t="s">
        <v>554</v>
      </c>
      <c r="B348" s="696" t="s">
        <v>555</v>
      </c>
      <c r="C348" s="699" t="s">
        <v>577</v>
      </c>
      <c r="D348" s="720" t="s">
        <v>1705</v>
      </c>
      <c r="E348" s="699" t="s">
        <v>4465</v>
      </c>
      <c r="F348" s="720" t="s">
        <v>4466</v>
      </c>
      <c r="G348" s="699" t="s">
        <v>3097</v>
      </c>
      <c r="H348" s="699" t="s">
        <v>3098</v>
      </c>
      <c r="I348" s="711">
        <v>0.94</v>
      </c>
      <c r="J348" s="711">
        <v>100</v>
      </c>
      <c r="K348" s="712">
        <v>94</v>
      </c>
    </row>
    <row r="349" spans="1:11" ht="14.4" customHeight="1" x14ac:dyDescent="0.3">
      <c r="A349" s="695" t="s">
        <v>554</v>
      </c>
      <c r="B349" s="696" t="s">
        <v>555</v>
      </c>
      <c r="C349" s="699" t="s">
        <v>577</v>
      </c>
      <c r="D349" s="720" t="s">
        <v>1705</v>
      </c>
      <c r="E349" s="699" t="s">
        <v>4465</v>
      </c>
      <c r="F349" s="720" t="s">
        <v>4466</v>
      </c>
      <c r="G349" s="699" t="s">
        <v>3207</v>
      </c>
      <c r="H349" s="699" t="s">
        <v>3208</v>
      </c>
      <c r="I349" s="711">
        <v>1.4375</v>
      </c>
      <c r="J349" s="711">
        <v>400</v>
      </c>
      <c r="K349" s="712">
        <v>575</v>
      </c>
    </row>
    <row r="350" spans="1:11" ht="14.4" customHeight="1" x14ac:dyDescent="0.3">
      <c r="A350" s="695" t="s">
        <v>554</v>
      </c>
      <c r="B350" s="696" t="s">
        <v>555</v>
      </c>
      <c r="C350" s="699" t="s">
        <v>577</v>
      </c>
      <c r="D350" s="720" t="s">
        <v>1705</v>
      </c>
      <c r="E350" s="699" t="s">
        <v>4465</v>
      </c>
      <c r="F350" s="720" t="s">
        <v>4466</v>
      </c>
      <c r="G350" s="699" t="s">
        <v>3101</v>
      </c>
      <c r="H350" s="699" t="s">
        <v>3102</v>
      </c>
      <c r="I350" s="711">
        <v>0.57999999999999996</v>
      </c>
      <c r="J350" s="711">
        <v>100</v>
      </c>
      <c r="K350" s="712">
        <v>58</v>
      </c>
    </row>
    <row r="351" spans="1:11" ht="14.4" customHeight="1" x14ac:dyDescent="0.3">
      <c r="A351" s="695" t="s">
        <v>554</v>
      </c>
      <c r="B351" s="696" t="s">
        <v>555</v>
      </c>
      <c r="C351" s="699" t="s">
        <v>577</v>
      </c>
      <c r="D351" s="720" t="s">
        <v>1705</v>
      </c>
      <c r="E351" s="699" t="s">
        <v>4465</v>
      </c>
      <c r="F351" s="720" t="s">
        <v>4466</v>
      </c>
      <c r="G351" s="699" t="s">
        <v>3365</v>
      </c>
      <c r="H351" s="699" t="s">
        <v>3366</v>
      </c>
      <c r="I351" s="711">
        <v>22.53</v>
      </c>
      <c r="J351" s="711">
        <v>130</v>
      </c>
      <c r="K351" s="712">
        <v>2928.9</v>
      </c>
    </row>
    <row r="352" spans="1:11" ht="14.4" customHeight="1" x14ac:dyDescent="0.3">
      <c r="A352" s="695" t="s">
        <v>554</v>
      </c>
      <c r="B352" s="696" t="s">
        <v>555</v>
      </c>
      <c r="C352" s="699" t="s">
        <v>577</v>
      </c>
      <c r="D352" s="720" t="s">
        <v>1705</v>
      </c>
      <c r="E352" s="699" t="s">
        <v>4465</v>
      </c>
      <c r="F352" s="720" t="s">
        <v>4466</v>
      </c>
      <c r="G352" s="699" t="s">
        <v>3367</v>
      </c>
      <c r="H352" s="699" t="s">
        <v>3368</v>
      </c>
      <c r="I352" s="711">
        <v>1052.7</v>
      </c>
      <c r="J352" s="711">
        <v>5</v>
      </c>
      <c r="K352" s="712">
        <v>5263.5</v>
      </c>
    </row>
    <row r="353" spans="1:11" ht="14.4" customHeight="1" x14ac:dyDescent="0.3">
      <c r="A353" s="695" t="s">
        <v>554</v>
      </c>
      <c r="B353" s="696" t="s">
        <v>555</v>
      </c>
      <c r="C353" s="699" t="s">
        <v>577</v>
      </c>
      <c r="D353" s="720" t="s">
        <v>1705</v>
      </c>
      <c r="E353" s="699" t="s">
        <v>4465</v>
      </c>
      <c r="F353" s="720" t="s">
        <v>4466</v>
      </c>
      <c r="G353" s="699" t="s">
        <v>3369</v>
      </c>
      <c r="H353" s="699" t="s">
        <v>3370</v>
      </c>
      <c r="I353" s="711">
        <v>1052.7</v>
      </c>
      <c r="J353" s="711">
        <v>15</v>
      </c>
      <c r="K353" s="712">
        <v>15790.5</v>
      </c>
    </row>
    <row r="354" spans="1:11" ht="14.4" customHeight="1" x14ac:dyDescent="0.3">
      <c r="A354" s="695" t="s">
        <v>554</v>
      </c>
      <c r="B354" s="696" t="s">
        <v>555</v>
      </c>
      <c r="C354" s="699" t="s">
        <v>577</v>
      </c>
      <c r="D354" s="720" t="s">
        <v>1705</v>
      </c>
      <c r="E354" s="699" t="s">
        <v>4465</v>
      </c>
      <c r="F354" s="720" t="s">
        <v>4466</v>
      </c>
      <c r="G354" s="699" t="s">
        <v>3371</v>
      </c>
      <c r="H354" s="699" t="s">
        <v>3372</v>
      </c>
      <c r="I354" s="711">
        <v>1200.93</v>
      </c>
      <c r="J354" s="711">
        <v>90</v>
      </c>
      <c r="K354" s="712">
        <v>108083.25</v>
      </c>
    </row>
    <row r="355" spans="1:11" ht="14.4" customHeight="1" x14ac:dyDescent="0.3">
      <c r="A355" s="695" t="s">
        <v>554</v>
      </c>
      <c r="B355" s="696" t="s">
        <v>555</v>
      </c>
      <c r="C355" s="699" t="s">
        <v>577</v>
      </c>
      <c r="D355" s="720" t="s">
        <v>1705</v>
      </c>
      <c r="E355" s="699" t="s">
        <v>4465</v>
      </c>
      <c r="F355" s="720" t="s">
        <v>4466</v>
      </c>
      <c r="G355" s="699" t="s">
        <v>3373</v>
      </c>
      <c r="H355" s="699" t="s">
        <v>3374</v>
      </c>
      <c r="I355" s="711">
        <v>34</v>
      </c>
      <c r="J355" s="711">
        <v>1150</v>
      </c>
      <c r="K355" s="712">
        <v>39101</v>
      </c>
    </row>
    <row r="356" spans="1:11" ht="14.4" customHeight="1" x14ac:dyDescent="0.3">
      <c r="A356" s="695" t="s">
        <v>554</v>
      </c>
      <c r="B356" s="696" t="s">
        <v>555</v>
      </c>
      <c r="C356" s="699" t="s">
        <v>577</v>
      </c>
      <c r="D356" s="720" t="s">
        <v>1705</v>
      </c>
      <c r="E356" s="699" t="s">
        <v>4465</v>
      </c>
      <c r="F356" s="720" t="s">
        <v>4466</v>
      </c>
      <c r="G356" s="699" t="s">
        <v>3375</v>
      </c>
      <c r="H356" s="699" t="s">
        <v>3376</v>
      </c>
      <c r="I356" s="711">
        <v>23.4725</v>
      </c>
      <c r="J356" s="711">
        <v>150</v>
      </c>
      <c r="K356" s="712">
        <v>3520.8</v>
      </c>
    </row>
    <row r="357" spans="1:11" ht="14.4" customHeight="1" x14ac:dyDescent="0.3">
      <c r="A357" s="695" t="s">
        <v>554</v>
      </c>
      <c r="B357" s="696" t="s">
        <v>555</v>
      </c>
      <c r="C357" s="699" t="s">
        <v>577</v>
      </c>
      <c r="D357" s="720" t="s">
        <v>1705</v>
      </c>
      <c r="E357" s="699" t="s">
        <v>4465</v>
      </c>
      <c r="F357" s="720" t="s">
        <v>4466</v>
      </c>
      <c r="G357" s="699" t="s">
        <v>3377</v>
      </c>
      <c r="H357" s="699" t="s">
        <v>3378</v>
      </c>
      <c r="I357" s="711">
        <v>4.24</v>
      </c>
      <c r="J357" s="711">
        <v>100</v>
      </c>
      <c r="K357" s="712">
        <v>424</v>
      </c>
    </row>
    <row r="358" spans="1:11" ht="14.4" customHeight="1" x14ac:dyDescent="0.3">
      <c r="A358" s="695" t="s">
        <v>554</v>
      </c>
      <c r="B358" s="696" t="s">
        <v>555</v>
      </c>
      <c r="C358" s="699" t="s">
        <v>577</v>
      </c>
      <c r="D358" s="720" t="s">
        <v>1705</v>
      </c>
      <c r="E358" s="699" t="s">
        <v>4465</v>
      </c>
      <c r="F358" s="720" t="s">
        <v>4466</v>
      </c>
      <c r="G358" s="699" t="s">
        <v>3379</v>
      </c>
      <c r="H358" s="699" t="s">
        <v>3380</v>
      </c>
      <c r="I358" s="711">
        <v>2.9033333333333338</v>
      </c>
      <c r="J358" s="711">
        <v>500</v>
      </c>
      <c r="K358" s="712">
        <v>1452</v>
      </c>
    </row>
    <row r="359" spans="1:11" ht="14.4" customHeight="1" x14ac:dyDescent="0.3">
      <c r="A359" s="695" t="s">
        <v>554</v>
      </c>
      <c r="B359" s="696" t="s">
        <v>555</v>
      </c>
      <c r="C359" s="699" t="s">
        <v>577</v>
      </c>
      <c r="D359" s="720" t="s">
        <v>1705</v>
      </c>
      <c r="E359" s="699" t="s">
        <v>4465</v>
      </c>
      <c r="F359" s="720" t="s">
        <v>4466</v>
      </c>
      <c r="G359" s="699" t="s">
        <v>3381</v>
      </c>
      <c r="H359" s="699" t="s">
        <v>3382</v>
      </c>
      <c r="I359" s="711">
        <v>2.9024999999999999</v>
      </c>
      <c r="J359" s="711">
        <v>1100</v>
      </c>
      <c r="K359" s="712">
        <v>3193</v>
      </c>
    </row>
    <row r="360" spans="1:11" ht="14.4" customHeight="1" x14ac:dyDescent="0.3">
      <c r="A360" s="695" t="s">
        <v>554</v>
      </c>
      <c r="B360" s="696" t="s">
        <v>555</v>
      </c>
      <c r="C360" s="699" t="s">
        <v>577</v>
      </c>
      <c r="D360" s="720" t="s">
        <v>1705</v>
      </c>
      <c r="E360" s="699" t="s">
        <v>4465</v>
      </c>
      <c r="F360" s="720" t="s">
        <v>4466</v>
      </c>
      <c r="G360" s="699" t="s">
        <v>3383</v>
      </c>
      <c r="H360" s="699" t="s">
        <v>3384</v>
      </c>
      <c r="I360" s="711">
        <v>2.9060000000000001</v>
      </c>
      <c r="J360" s="711">
        <v>1300</v>
      </c>
      <c r="K360" s="712">
        <v>3776</v>
      </c>
    </row>
    <row r="361" spans="1:11" ht="14.4" customHeight="1" x14ac:dyDescent="0.3">
      <c r="A361" s="695" t="s">
        <v>554</v>
      </c>
      <c r="B361" s="696" t="s">
        <v>555</v>
      </c>
      <c r="C361" s="699" t="s">
        <v>577</v>
      </c>
      <c r="D361" s="720" t="s">
        <v>1705</v>
      </c>
      <c r="E361" s="699" t="s">
        <v>4465</v>
      </c>
      <c r="F361" s="720" t="s">
        <v>4466</v>
      </c>
      <c r="G361" s="699" t="s">
        <v>3385</v>
      </c>
      <c r="H361" s="699" t="s">
        <v>3386</v>
      </c>
      <c r="I361" s="711">
        <v>68.283333333333331</v>
      </c>
      <c r="J361" s="711">
        <v>216</v>
      </c>
      <c r="K361" s="712">
        <v>14749.18</v>
      </c>
    </row>
    <row r="362" spans="1:11" ht="14.4" customHeight="1" x14ac:dyDescent="0.3">
      <c r="A362" s="695" t="s">
        <v>554</v>
      </c>
      <c r="B362" s="696" t="s">
        <v>555</v>
      </c>
      <c r="C362" s="699" t="s">
        <v>577</v>
      </c>
      <c r="D362" s="720" t="s">
        <v>1705</v>
      </c>
      <c r="E362" s="699" t="s">
        <v>4465</v>
      </c>
      <c r="F362" s="720" t="s">
        <v>4466</v>
      </c>
      <c r="G362" s="699" t="s">
        <v>3145</v>
      </c>
      <c r="H362" s="699" t="s">
        <v>3146</v>
      </c>
      <c r="I362" s="711">
        <v>12.102500000000001</v>
      </c>
      <c r="J362" s="711">
        <v>110</v>
      </c>
      <c r="K362" s="712">
        <v>1331.5</v>
      </c>
    </row>
    <row r="363" spans="1:11" ht="14.4" customHeight="1" x14ac:dyDescent="0.3">
      <c r="A363" s="695" t="s">
        <v>554</v>
      </c>
      <c r="B363" s="696" t="s">
        <v>555</v>
      </c>
      <c r="C363" s="699" t="s">
        <v>577</v>
      </c>
      <c r="D363" s="720" t="s">
        <v>1705</v>
      </c>
      <c r="E363" s="699" t="s">
        <v>4465</v>
      </c>
      <c r="F363" s="720" t="s">
        <v>4466</v>
      </c>
      <c r="G363" s="699" t="s">
        <v>3387</v>
      </c>
      <c r="H363" s="699" t="s">
        <v>3388</v>
      </c>
      <c r="I363" s="711">
        <v>0.12000000000000004</v>
      </c>
      <c r="J363" s="711">
        <v>120</v>
      </c>
      <c r="K363" s="712">
        <v>14.520000000000003</v>
      </c>
    </row>
    <row r="364" spans="1:11" ht="14.4" customHeight="1" x14ac:dyDescent="0.3">
      <c r="A364" s="695" t="s">
        <v>554</v>
      </c>
      <c r="B364" s="696" t="s">
        <v>555</v>
      </c>
      <c r="C364" s="699" t="s">
        <v>577</v>
      </c>
      <c r="D364" s="720" t="s">
        <v>1705</v>
      </c>
      <c r="E364" s="699" t="s">
        <v>4465</v>
      </c>
      <c r="F364" s="720" t="s">
        <v>4466</v>
      </c>
      <c r="G364" s="699" t="s">
        <v>3389</v>
      </c>
      <c r="H364" s="699" t="s">
        <v>3390</v>
      </c>
      <c r="I364" s="711">
        <v>0.12</v>
      </c>
      <c r="J364" s="711">
        <v>40</v>
      </c>
      <c r="K364" s="712">
        <v>4.83</v>
      </c>
    </row>
    <row r="365" spans="1:11" ht="14.4" customHeight="1" x14ac:dyDescent="0.3">
      <c r="A365" s="695" t="s">
        <v>554</v>
      </c>
      <c r="B365" s="696" t="s">
        <v>555</v>
      </c>
      <c r="C365" s="699" t="s">
        <v>577</v>
      </c>
      <c r="D365" s="720" t="s">
        <v>1705</v>
      </c>
      <c r="E365" s="699" t="s">
        <v>4465</v>
      </c>
      <c r="F365" s="720" t="s">
        <v>4466</v>
      </c>
      <c r="G365" s="699" t="s">
        <v>3391</v>
      </c>
      <c r="H365" s="699" t="s">
        <v>3392</v>
      </c>
      <c r="I365" s="711">
        <v>0.12000000000000004</v>
      </c>
      <c r="J365" s="711">
        <v>120</v>
      </c>
      <c r="K365" s="712">
        <v>14.520000000000003</v>
      </c>
    </row>
    <row r="366" spans="1:11" ht="14.4" customHeight="1" x14ac:dyDescent="0.3">
      <c r="A366" s="695" t="s">
        <v>554</v>
      </c>
      <c r="B366" s="696" t="s">
        <v>555</v>
      </c>
      <c r="C366" s="699" t="s">
        <v>577</v>
      </c>
      <c r="D366" s="720" t="s">
        <v>1705</v>
      </c>
      <c r="E366" s="699" t="s">
        <v>4465</v>
      </c>
      <c r="F366" s="720" t="s">
        <v>4466</v>
      </c>
      <c r="G366" s="699" t="s">
        <v>3393</v>
      </c>
      <c r="H366" s="699" t="s">
        <v>3394</v>
      </c>
      <c r="I366" s="711">
        <v>0.12</v>
      </c>
      <c r="J366" s="711">
        <v>40</v>
      </c>
      <c r="K366" s="712">
        <v>4.83</v>
      </c>
    </row>
    <row r="367" spans="1:11" ht="14.4" customHeight="1" x14ac:dyDescent="0.3">
      <c r="A367" s="695" t="s">
        <v>554</v>
      </c>
      <c r="B367" s="696" t="s">
        <v>555</v>
      </c>
      <c r="C367" s="699" t="s">
        <v>577</v>
      </c>
      <c r="D367" s="720" t="s">
        <v>1705</v>
      </c>
      <c r="E367" s="699" t="s">
        <v>4465</v>
      </c>
      <c r="F367" s="720" t="s">
        <v>4466</v>
      </c>
      <c r="G367" s="699" t="s">
        <v>3395</v>
      </c>
      <c r="H367" s="699" t="s">
        <v>3396</v>
      </c>
      <c r="I367" s="711">
        <v>1588.0050000000001</v>
      </c>
      <c r="J367" s="711">
        <v>40</v>
      </c>
      <c r="K367" s="712">
        <v>63520.210000000006</v>
      </c>
    </row>
    <row r="368" spans="1:11" ht="14.4" customHeight="1" x14ac:dyDescent="0.3">
      <c r="A368" s="695" t="s">
        <v>554</v>
      </c>
      <c r="B368" s="696" t="s">
        <v>555</v>
      </c>
      <c r="C368" s="699" t="s">
        <v>577</v>
      </c>
      <c r="D368" s="720" t="s">
        <v>1705</v>
      </c>
      <c r="E368" s="699" t="s">
        <v>4465</v>
      </c>
      <c r="F368" s="720" t="s">
        <v>4466</v>
      </c>
      <c r="G368" s="699" t="s">
        <v>3397</v>
      </c>
      <c r="H368" s="699" t="s">
        <v>3398</v>
      </c>
      <c r="I368" s="711">
        <v>2166</v>
      </c>
      <c r="J368" s="711">
        <v>120</v>
      </c>
      <c r="K368" s="712">
        <v>259920.19999999998</v>
      </c>
    </row>
    <row r="369" spans="1:11" ht="14.4" customHeight="1" x14ac:dyDescent="0.3">
      <c r="A369" s="695" t="s">
        <v>554</v>
      </c>
      <c r="B369" s="696" t="s">
        <v>555</v>
      </c>
      <c r="C369" s="699" t="s">
        <v>577</v>
      </c>
      <c r="D369" s="720" t="s">
        <v>1705</v>
      </c>
      <c r="E369" s="699" t="s">
        <v>4465</v>
      </c>
      <c r="F369" s="720" t="s">
        <v>4466</v>
      </c>
      <c r="G369" s="699" t="s">
        <v>3399</v>
      </c>
      <c r="H369" s="699" t="s">
        <v>3400</v>
      </c>
      <c r="I369" s="711">
        <v>53.97</v>
      </c>
      <c r="J369" s="711">
        <v>350</v>
      </c>
      <c r="K369" s="712">
        <v>18888.099999999999</v>
      </c>
    </row>
    <row r="370" spans="1:11" ht="14.4" customHeight="1" x14ac:dyDescent="0.3">
      <c r="A370" s="695" t="s">
        <v>554</v>
      </c>
      <c r="B370" s="696" t="s">
        <v>555</v>
      </c>
      <c r="C370" s="699" t="s">
        <v>577</v>
      </c>
      <c r="D370" s="720" t="s">
        <v>1705</v>
      </c>
      <c r="E370" s="699" t="s">
        <v>4465</v>
      </c>
      <c r="F370" s="720" t="s">
        <v>4466</v>
      </c>
      <c r="G370" s="699" t="s">
        <v>3153</v>
      </c>
      <c r="H370" s="699" t="s">
        <v>3154</v>
      </c>
      <c r="I370" s="711">
        <v>21.24</v>
      </c>
      <c r="J370" s="711">
        <v>100</v>
      </c>
      <c r="K370" s="712">
        <v>2124</v>
      </c>
    </row>
    <row r="371" spans="1:11" ht="14.4" customHeight="1" x14ac:dyDescent="0.3">
      <c r="A371" s="695" t="s">
        <v>554</v>
      </c>
      <c r="B371" s="696" t="s">
        <v>555</v>
      </c>
      <c r="C371" s="699" t="s">
        <v>577</v>
      </c>
      <c r="D371" s="720" t="s">
        <v>1705</v>
      </c>
      <c r="E371" s="699" t="s">
        <v>4465</v>
      </c>
      <c r="F371" s="720" t="s">
        <v>4466</v>
      </c>
      <c r="G371" s="699" t="s">
        <v>3401</v>
      </c>
      <c r="H371" s="699" t="s">
        <v>3402</v>
      </c>
      <c r="I371" s="711">
        <v>17.3</v>
      </c>
      <c r="J371" s="711">
        <v>400</v>
      </c>
      <c r="K371" s="712">
        <v>6921.2</v>
      </c>
    </row>
    <row r="372" spans="1:11" ht="14.4" customHeight="1" x14ac:dyDescent="0.3">
      <c r="A372" s="695" t="s">
        <v>554</v>
      </c>
      <c r="B372" s="696" t="s">
        <v>555</v>
      </c>
      <c r="C372" s="699" t="s">
        <v>577</v>
      </c>
      <c r="D372" s="720" t="s">
        <v>1705</v>
      </c>
      <c r="E372" s="699" t="s">
        <v>4465</v>
      </c>
      <c r="F372" s="720" t="s">
        <v>4466</v>
      </c>
      <c r="G372" s="699" t="s">
        <v>3403</v>
      </c>
      <c r="H372" s="699" t="s">
        <v>3404</v>
      </c>
      <c r="I372" s="711">
        <v>0.47</v>
      </c>
      <c r="J372" s="711">
        <v>100</v>
      </c>
      <c r="K372" s="712">
        <v>47</v>
      </c>
    </row>
    <row r="373" spans="1:11" ht="14.4" customHeight="1" x14ac:dyDescent="0.3">
      <c r="A373" s="695" t="s">
        <v>554</v>
      </c>
      <c r="B373" s="696" t="s">
        <v>555</v>
      </c>
      <c r="C373" s="699" t="s">
        <v>577</v>
      </c>
      <c r="D373" s="720" t="s">
        <v>1705</v>
      </c>
      <c r="E373" s="699" t="s">
        <v>4465</v>
      </c>
      <c r="F373" s="720" t="s">
        <v>4466</v>
      </c>
      <c r="G373" s="699" t="s">
        <v>3405</v>
      </c>
      <c r="H373" s="699" t="s">
        <v>3406</v>
      </c>
      <c r="I373" s="711">
        <v>6775.03</v>
      </c>
      <c r="J373" s="711">
        <v>10</v>
      </c>
      <c r="K373" s="712">
        <v>67750.320000000007</v>
      </c>
    </row>
    <row r="374" spans="1:11" ht="14.4" customHeight="1" x14ac:dyDescent="0.3">
      <c r="A374" s="695" t="s">
        <v>554</v>
      </c>
      <c r="B374" s="696" t="s">
        <v>555</v>
      </c>
      <c r="C374" s="699" t="s">
        <v>577</v>
      </c>
      <c r="D374" s="720" t="s">
        <v>1705</v>
      </c>
      <c r="E374" s="699" t="s">
        <v>4465</v>
      </c>
      <c r="F374" s="720" t="s">
        <v>4466</v>
      </c>
      <c r="G374" s="699" t="s">
        <v>3407</v>
      </c>
      <c r="H374" s="699" t="s">
        <v>3408</v>
      </c>
      <c r="I374" s="711">
        <v>451.33</v>
      </c>
      <c r="J374" s="711">
        <v>1</v>
      </c>
      <c r="K374" s="712">
        <v>451.33</v>
      </c>
    </row>
    <row r="375" spans="1:11" ht="14.4" customHeight="1" x14ac:dyDescent="0.3">
      <c r="A375" s="695" t="s">
        <v>554</v>
      </c>
      <c r="B375" s="696" t="s">
        <v>555</v>
      </c>
      <c r="C375" s="699" t="s">
        <v>577</v>
      </c>
      <c r="D375" s="720" t="s">
        <v>1705</v>
      </c>
      <c r="E375" s="699" t="s">
        <v>4465</v>
      </c>
      <c r="F375" s="720" t="s">
        <v>4466</v>
      </c>
      <c r="G375" s="699" t="s">
        <v>3409</v>
      </c>
      <c r="H375" s="699" t="s">
        <v>3410</v>
      </c>
      <c r="I375" s="711">
        <v>3605.83</v>
      </c>
      <c r="J375" s="711">
        <v>12</v>
      </c>
      <c r="K375" s="712">
        <v>43270</v>
      </c>
    </row>
    <row r="376" spans="1:11" ht="14.4" customHeight="1" x14ac:dyDescent="0.3">
      <c r="A376" s="695" t="s">
        <v>554</v>
      </c>
      <c r="B376" s="696" t="s">
        <v>555</v>
      </c>
      <c r="C376" s="699" t="s">
        <v>577</v>
      </c>
      <c r="D376" s="720" t="s">
        <v>1705</v>
      </c>
      <c r="E376" s="699" t="s">
        <v>4465</v>
      </c>
      <c r="F376" s="720" t="s">
        <v>4466</v>
      </c>
      <c r="G376" s="699" t="s">
        <v>3411</v>
      </c>
      <c r="H376" s="699" t="s">
        <v>3412</v>
      </c>
      <c r="I376" s="711">
        <v>1370.434</v>
      </c>
      <c r="J376" s="711">
        <v>40</v>
      </c>
      <c r="K376" s="712">
        <v>54831.409999999996</v>
      </c>
    </row>
    <row r="377" spans="1:11" ht="14.4" customHeight="1" x14ac:dyDescent="0.3">
      <c r="A377" s="695" t="s">
        <v>554</v>
      </c>
      <c r="B377" s="696" t="s">
        <v>555</v>
      </c>
      <c r="C377" s="699" t="s">
        <v>577</v>
      </c>
      <c r="D377" s="720" t="s">
        <v>1705</v>
      </c>
      <c r="E377" s="699" t="s">
        <v>4465</v>
      </c>
      <c r="F377" s="720" t="s">
        <v>4466</v>
      </c>
      <c r="G377" s="699" t="s">
        <v>3413</v>
      </c>
      <c r="H377" s="699" t="s">
        <v>3414</v>
      </c>
      <c r="I377" s="711">
        <v>431.54</v>
      </c>
      <c r="J377" s="711">
        <v>10</v>
      </c>
      <c r="K377" s="712">
        <v>4315.3999999999996</v>
      </c>
    </row>
    <row r="378" spans="1:11" ht="14.4" customHeight="1" x14ac:dyDescent="0.3">
      <c r="A378" s="695" t="s">
        <v>554</v>
      </c>
      <c r="B378" s="696" t="s">
        <v>555</v>
      </c>
      <c r="C378" s="699" t="s">
        <v>577</v>
      </c>
      <c r="D378" s="720" t="s">
        <v>1705</v>
      </c>
      <c r="E378" s="699" t="s">
        <v>4465</v>
      </c>
      <c r="F378" s="720" t="s">
        <v>4466</v>
      </c>
      <c r="G378" s="699" t="s">
        <v>3415</v>
      </c>
      <c r="H378" s="699" t="s">
        <v>3416</v>
      </c>
      <c r="I378" s="711">
        <v>780.45</v>
      </c>
      <c r="J378" s="711">
        <v>2</v>
      </c>
      <c r="K378" s="712">
        <v>1560.9</v>
      </c>
    </row>
    <row r="379" spans="1:11" ht="14.4" customHeight="1" x14ac:dyDescent="0.3">
      <c r="A379" s="695" t="s">
        <v>554</v>
      </c>
      <c r="B379" s="696" t="s">
        <v>555</v>
      </c>
      <c r="C379" s="699" t="s">
        <v>577</v>
      </c>
      <c r="D379" s="720" t="s">
        <v>1705</v>
      </c>
      <c r="E379" s="699" t="s">
        <v>4465</v>
      </c>
      <c r="F379" s="720" t="s">
        <v>4466</v>
      </c>
      <c r="G379" s="699" t="s">
        <v>3417</v>
      </c>
      <c r="H379" s="699" t="s">
        <v>3418</v>
      </c>
      <c r="I379" s="711">
        <v>18906.25</v>
      </c>
      <c r="J379" s="711">
        <v>2</v>
      </c>
      <c r="K379" s="712">
        <v>37812.5</v>
      </c>
    </row>
    <row r="380" spans="1:11" ht="14.4" customHeight="1" x14ac:dyDescent="0.3">
      <c r="A380" s="695" t="s">
        <v>554</v>
      </c>
      <c r="B380" s="696" t="s">
        <v>555</v>
      </c>
      <c r="C380" s="699" t="s">
        <v>577</v>
      </c>
      <c r="D380" s="720" t="s">
        <v>1705</v>
      </c>
      <c r="E380" s="699" t="s">
        <v>4465</v>
      </c>
      <c r="F380" s="720" t="s">
        <v>4466</v>
      </c>
      <c r="G380" s="699" t="s">
        <v>3419</v>
      </c>
      <c r="H380" s="699" t="s">
        <v>3420</v>
      </c>
      <c r="I380" s="711">
        <v>1226.95</v>
      </c>
      <c r="J380" s="711">
        <v>4</v>
      </c>
      <c r="K380" s="712">
        <v>4907.8</v>
      </c>
    </row>
    <row r="381" spans="1:11" ht="14.4" customHeight="1" x14ac:dyDescent="0.3">
      <c r="A381" s="695" t="s">
        <v>554</v>
      </c>
      <c r="B381" s="696" t="s">
        <v>555</v>
      </c>
      <c r="C381" s="699" t="s">
        <v>577</v>
      </c>
      <c r="D381" s="720" t="s">
        <v>1705</v>
      </c>
      <c r="E381" s="699" t="s">
        <v>4465</v>
      </c>
      <c r="F381" s="720" t="s">
        <v>4466</v>
      </c>
      <c r="G381" s="699" t="s">
        <v>3421</v>
      </c>
      <c r="H381" s="699" t="s">
        <v>3422</v>
      </c>
      <c r="I381" s="711">
        <v>659.39</v>
      </c>
      <c r="J381" s="711">
        <v>4</v>
      </c>
      <c r="K381" s="712">
        <v>2637.56</v>
      </c>
    </row>
    <row r="382" spans="1:11" ht="14.4" customHeight="1" x14ac:dyDescent="0.3">
      <c r="A382" s="695" t="s">
        <v>554</v>
      </c>
      <c r="B382" s="696" t="s">
        <v>555</v>
      </c>
      <c r="C382" s="699" t="s">
        <v>577</v>
      </c>
      <c r="D382" s="720" t="s">
        <v>1705</v>
      </c>
      <c r="E382" s="699" t="s">
        <v>4465</v>
      </c>
      <c r="F382" s="720" t="s">
        <v>4466</v>
      </c>
      <c r="G382" s="699" t="s">
        <v>3423</v>
      </c>
      <c r="H382" s="699" t="s">
        <v>3424</v>
      </c>
      <c r="I382" s="711">
        <v>1210</v>
      </c>
      <c r="J382" s="711">
        <v>12</v>
      </c>
      <c r="K382" s="712">
        <v>14520</v>
      </c>
    </row>
    <row r="383" spans="1:11" ht="14.4" customHeight="1" x14ac:dyDescent="0.3">
      <c r="A383" s="695" t="s">
        <v>554</v>
      </c>
      <c r="B383" s="696" t="s">
        <v>555</v>
      </c>
      <c r="C383" s="699" t="s">
        <v>577</v>
      </c>
      <c r="D383" s="720" t="s">
        <v>1705</v>
      </c>
      <c r="E383" s="699" t="s">
        <v>4465</v>
      </c>
      <c r="F383" s="720" t="s">
        <v>4466</v>
      </c>
      <c r="G383" s="699" t="s">
        <v>3425</v>
      </c>
      <c r="H383" s="699" t="s">
        <v>3426</v>
      </c>
      <c r="I383" s="711">
        <v>4265.7299999999996</v>
      </c>
      <c r="J383" s="711">
        <v>10</v>
      </c>
      <c r="K383" s="712">
        <v>42657.34</v>
      </c>
    </row>
    <row r="384" spans="1:11" ht="14.4" customHeight="1" x14ac:dyDescent="0.3">
      <c r="A384" s="695" t="s">
        <v>554</v>
      </c>
      <c r="B384" s="696" t="s">
        <v>555</v>
      </c>
      <c r="C384" s="699" t="s">
        <v>577</v>
      </c>
      <c r="D384" s="720" t="s">
        <v>1705</v>
      </c>
      <c r="E384" s="699" t="s">
        <v>4465</v>
      </c>
      <c r="F384" s="720" t="s">
        <v>4466</v>
      </c>
      <c r="G384" s="699" t="s">
        <v>3427</v>
      </c>
      <c r="H384" s="699" t="s">
        <v>3428</v>
      </c>
      <c r="I384" s="711">
        <v>2256.67</v>
      </c>
      <c r="J384" s="711">
        <v>3</v>
      </c>
      <c r="K384" s="712">
        <v>6770</v>
      </c>
    </row>
    <row r="385" spans="1:11" ht="14.4" customHeight="1" x14ac:dyDescent="0.3">
      <c r="A385" s="695" t="s">
        <v>554</v>
      </c>
      <c r="B385" s="696" t="s">
        <v>555</v>
      </c>
      <c r="C385" s="699" t="s">
        <v>577</v>
      </c>
      <c r="D385" s="720" t="s">
        <v>1705</v>
      </c>
      <c r="E385" s="699" t="s">
        <v>4465</v>
      </c>
      <c r="F385" s="720" t="s">
        <v>4466</v>
      </c>
      <c r="G385" s="699" t="s">
        <v>3429</v>
      </c>
      <c r="H385" s="699" t="s">
        <v>3430</v>
      </c>
      <c r="I385" s="711">
        <v>32580.77</v>
      </c>
      <c r="J385" s="711">
        <v>1</v>
      </c>
      <c r="K385" s="712">
        <v>32580.77</v>
      </c>
    </row>
    <row r="386" spans="1:11" ht="14.4" customHeight="1" x14ac:dyDescent="0.3">
      <c r="A386" s="695" t="s">
        <v>554</v>
      </c>
      <c r="B386" s="696" t="s">
        <v>555</v>
      </c>
      <c r="C386" s="699" t="s">
        <v>577</v>
      </c>
      <c r="D386" s="720" t="s">
        <v>1705</v>
      </c>
      <c r="E386" s="699" t="s">
        <v>4465</v>
      </c>
      <c r="F386" s="720" t="s">
        <v>4466</v>
      </c>
      <c r="G386" s="699" t="s">
        <v>3431</v>
      </c>
      <c r="H386" s="699" t="s">
        <v>3432</v>
      </c>
      <c r="I386" s="711">
        <v>4485</v>
      </c>
      <c r="J386" s="711">
        <v>1</v>
      </c>
      <c r="K386" s="712">
        <v>4485</v>
      </c>
    </row>
    <row r="387" spans="1:11" ht="14.4" customHeight="1" x14ac:dyDescent="0.3">
      <c r="A387" s="695" t="s">
        <v>554</v>
      </c>
      <c r="B387" s="696" t="s">
        <v>555</v>
      </c>
      <c r="C387" s="699" t="s">
        <v>577</v>
      </c>
      <c r="D387" s="720" t="s">
        <v>1705</v>
      </c>
      <c r="E387" s="699" t="s">
        <v>4465</v>
      </c>
      <c r="F387" s="720" t="s">
        <v>4466</v>
      </c>
      <c r="G387" s="699" t="s">
        <v>3433</v>
      </c>
      <c r="H387" s="699" t="s">
        <v>3434</v>
      </c>
      <c r="I387" s="711">
        <v>561.44000000000005</v>
      </c>
      <c r="J387" s="711">
        <v>1</v>
      </c>
      <c r="K387" s="712">
        <v>561.44000000000005</v>
      </c>
    </row>
    <row r="388" spans="1:11" ht="14.4" customHeight="1" x14ac:dyDescent="0.3">
      <c r="A388" s="695" t="s">
        <v>554</v>
      </c>
      <c r="B388" s="696" t="s">
        <v>555</v>
      </c>
      <c r="C388" s="699" t="s">
        <v>577</v>
      </c>
      <c r="D388" s="720" t="s">
        <v>1705</v>
      </c>
      <c r="E388" s="699" t="s">
        <v>4465</v>
      </c>
      <c r="F388" s="720" t="s">
        <v>4466</v>
      </c>
      <c r="G388" s="699" t="s">
        <v>3435</v>
      </c>
      <c r="H388" s="699" t="s">
        <v>3436</v>
      </c>
      <c r="I388" s="711">
        <v>3956.7</v>
      </c>
      <c r="J388" s="711">
        <v>5</v>
      </c>
      <c r="K388" s="712">
        <v>19783.5</v>
      </c>
    </row>
    <row r="389" spans="1:11" ht="14.4" customHeight="1" x14ac:dyDescent="0.3">
      <c r="A389" s="695" t="s">
        <v>554</v>
      </c>
      <c r="B389" s="696" t="s">
        <v>555</v>
      </c>
      <c r="C389" s="699" t="s">
        <v>577</v>
      </c>
      <c r="D389" s="720" t="s">
        <v>1705</v>
      </c>
      <c r="E389" s="699" t="s">
        <v>4465</v>
      </c>
      <c r="F389" s="720" t="s">
        <v>4466</v>
      </c>
      <c r="G389" s="699" t="s">
        <v>3437</v>
      </c>
      <c r="H389" s="699" t="s">
        <v>3438</v>
      </c>
      <c r="I389" s="711">
        <v>968</v>
      </c>
      <c r="J389" s="711">
        <v>10</v>
      </c>
      <c r="K389" s="712">
        <v>9680</v>
      </c>
    </row>
    <row r="390" spans="1:11" ht="14.4" customHeight="1" x14ac:dyDescent="0.3">
      <c r="A390" s="695" t="s">
        <v>554</v>
      </c>
      <c r="B390" s="696" t="s">
        <v>555</v>
      </c>
      <c r="C390" s="699" t="s">
        <v>577</v>
      </c>
      <c r="D390" s="720" t="s">
        <v>1705</v>
      </c>
      <c r="E390" s="699" t="s">
        <v>4465</v>
      </c>
      <c r="F390" s="720" t="s">
        <v>4466</v>
      </c>
      <c r="G390" s="699" t="s">
        <v>3439</v>
      </c>
      <c r="H390" s="699" t="s">
        <v>3440</v>
      </c>
      <c r="I390" s="711">
        <v>3863.53</v>
      </c>
      <c r="J390" s="711">
        <v>1</v>
      </c>
      <c r="K390" s="712">
        <v>3863.53</v>
      </c>
    </row>
    <row r="391" spans="1:11" ht="14.4" customHeight="1" x14ac:dyDescent="0.3">
      <c r="A391" s="695" t="s">
        <v>554</v>
      </c>
      <c r="B391" s="696" t="s">
        <v>555</v>
      </c>
      <c r="C391" s="699" t="s">
        <v>577</v>
      </c>
      <c r="D391" s="720" t="s">
        <v>1705</v>
      </c>
      <c r="E391" s="699" t="s">
        <v>4465</v>
      </c>
      <c r="F391" s="720" t="s">
        <v>4466</v>
      </c>
      <c r="G391" s="699" t="s">
        <v>3441</v>
      </c>
      <c r="H391" s="699" t="s">
        <v>3442</v>
      </c>
      <c r="I391" s="711">
        <v>594.11</v>
      </c>
      <c r="J391" s="711">
        <v>8</v>
      </c>
      <c r="K391" s="712">
        <v>4752.8900000000003</v>
      </c>
    </row>
    <row r="392" spans="1:11" ht="14.4" customHeight="1" x14ac:dyDescent="0.3">
      <c r="A392" s="695" t="s">
        <v>554</v>
      </c>
      <c r="B392" s="696" t="s">
        <v>555</v>
      </c>
      <c r="C392" s="699" t="s">
        <v>577</v>
      </c>
      <c r="D392" s="720" t="s">
        <v>1705</v>
      </c>
      <c r="E392" s="699" t="s">
        <v>4465</v>
      </c>
      <c r="F392" s="720" t="s">
        <v>4466</v>
      </c>
      <c r="G392" s="699" t="s">
        <v>3443</v>
      </c>
      <c r="H392" s="699" t="s">
        <v>3444</v>
      </c>
      <c r="I392" s="711">
        <v>7260</v>
      </c>
      <c r="J392" s="711">
        <v>1</v>
      </c>
      <c r="K392" s="712">
        <v>7260</v>
      </c>
    </row>
    <row r="393" spans="1:11" ht="14.4" customHeight="1" x14ac:dyDescent="0.3">
      <c r="A393" s="695" t="s">
        <v>554</v>
      </c>
      <c r="B393" s="696" t="s">
        <v>555</v>
      </c>
      <c r="C393" s="699" t="s">
        <v>577</v>
      </c>
      <c r="D393" s="720" t="s">
        <v>1705</v>
      </c>
      <c r="E393" s="699" t="s">
        <v>4465</v>
      </c>
      <c r="F393" s="720" t="s">
        <v>4466</v>
      </c>
      <c r="G393" s="699" t="s">
        <v>3445</v>
      </c>
      <c r="H393" s="699" t="s">
        <v>3446</v>
      </c>
      <c r="I393" s="711">
        <v>3956.7</v>
      </c>
      <c r="J393" s="711">
        <v>5</v>
      </c>
      <c r="K393" s="712">
        <v>19783.5</v>
      </c>
    </row>
    <row r="394" spans="1:11" ht="14.4" customHeight="1" x14ac:dyDescent="0.3">
      <c r="A394" s="695" t="s">
        <v>554</v>
      </c>
      <c r="B394" s="696" t="s">
        <v>555</v>
      </c>
      <c r="C394" s="699" t="s">
        <v>577</v>
      </c>
      <c r="D394" s="720" t="s">
        <v>1705</v>
      </c>
      <c r="E394" s="699" t="s">
        <v>4465</v>
      </c>
      <c r="F394" s="720" t="s">
        <v>4466</v>
      </c>
      <c r="G394" s="699" t="s">
        <v>3447</v>
      </c>
      <c r="H394" s="699" t="s">
        <v>3448</v>
      </c>
      <c r="I394" s="711">
        <v>32580.74</v>
      </c>
      <c r="J394" s="711">
        <v>3</v>
      </c>
      <c r="K394" s="712">
        <v>97742.23</v>
      </c>
    </row>
    <row r="395" spans="1:11" ht="14.4" customHeight="1" x14ac:dyDescent="0.3">
      <c r="A395" s="695" t="s">
        <v>554</v>
      </c>
      <c r="B395" s="696" t="s">
        <v>555</v>
      </c>
      <c r="C395" s="699" t="s">
        <v>577</v>
      </c>
      <c r="D395" s="720" t="s">
        <v>1705</v>
      </c>
      <c r="E395" s="699" t="s">
        <v>4465</v>
      </c>
      <c r="F395" s="720" t="s">
        <v>4466</v>
      </c>
      <c r="G395" s="699" t="s">
        <v>3449</v>
      </c>
      <c r="H395" s="699" t="s">
        <v>3450</v>
      </c>
      <c r="I395" s="711">
        <v>496.1</v>
      </c>
      <c r="J395" s="711">
        <v>24</v>
      </c>
      <c r="K395" s="712">
        <v>11906.400000000001</v>
      </c>
    </row>
    <row r="396" spans="1:11" ht="14.4" customHeight="1" x14ac:dyDescent="0.3">
      <c r="A396" s="695" t="s">
        <v>554</v>
      </c>
      <c r="B396" s="696" t="s">
        <v>555</v>
      </c>
      <c r="C396" s="699" t="s">
        <v>577</v>
      </c>
      <c r="D396" s="720" t="s">
        <v>1705</v>
      </c>
      <c r="E396" s="699" t="s">
        <v>4465</v>
      </c>
      <c r="F396" s="720" t="s">
        <v>4466</v>
      </c>
      <c r="G396" s="699" t="s">
        <v>3451</v>
      </c>
      <c r="H396" s="699" t="s">
        <v>3452</v>
      </c>
      <c r="I396" s="711">
        <v>3993</v>
      </c>
      <c r="J396" s="711">
        <v>20</v>
      </c>
      <c r="K396" s="712">
        <v>79860</v>
      </c>
    </row>
    <row r="397" spans="1:11" ht="14.4" customHeight="1" x14ac:dyDescent="0.3">
      <c r="A397" s="695" t="s">
        <v>554</v>
      </c>
      <c r="B397" s="696" t="s">
        <v>555</v>
      </c>
      <c r="C397" s="699" t="s">
        <v>577</v>
      </c>
      <c r="D397" s="720" t="s">
        <v>1705</v>
      </c>
      <c r="E397" s="699" t="s">
        <v>4465</v>
      </c>
      <c r="F397" s="720" t="s">
        <v>4466</v>
      </c>
      <c r="G397" s="699" t="s">
        <v>3453</v>
      </c>
      <c r="H397" s="699" t="s">
        <v>3454</v>
      </c>
      <c r="I397" s="711">
        <v>9196</v>
      </c>
      <c r="J397" s="711">
        <v>1</v>
      </c>
      <c r="K397" s="712">
        <v>9196</v>
      </c>
    </row>
    <row r="398" spans="1:11" ht="14.4" customHeight="1" x14ac:dyDescent="0.3">
      <c r="A398" s="695" t="s">
        <v>554</v>
      </c>
      <c r="B398" s="696" t="s">
        <v>555</v>
      </c>
      <c r="C398" s="699" t="s">
        <v>577</v>
      </c>
      <c r="D398" s="720" t="s">
        <v>1705</v>
      </c>
      <c r="E398" s="699" t="s">
        <v>4465</v>
      </c>
      <c r="F398" s="720" t="s">
        <v>4466</v>
      </c>
      <c r="G398" s="699" t="s">
        <v>3455</v>
      </c>
      <c r="H398" s="699" t="s">
        <v>3456</v>
      </c>
      <c r="I398" s="711">
        <v>4674.1099999999997</v>
      </c>
      <c r="J398" s="711">
        <v>5</v>
      </c>
      <c r="K398" s="712">
        <v>23370.55</v>
      </c>
    </row>
    <row r="399" spans="1:11" ht="14.4" customHeight="1" x14ac:dyDescent="0.3">
      <c r="A399" s="695" t="s">
        <v>554</v>
      </c>
      <c r="B399" s="696" t="s">
        <v>555</v>
      </c>
      <c r="C399" s="699" t="s">
        <v>577</v>
      </c>
      <c r="D399" s="720" t="s">
        <v>1705</v>
      </c>
      <c r="E399" s="699" t="s">
        <v>4465</v>
      </c>
      <c r="F399" s="720" t="s">
        <v>4466</v>
      </c>
      <c r="G399" s="699" t="s">
        <v>3457</v>
      </c>
      <c r="H399" s="699" t="s">
        <v>3458</v>
      </c>
      <c r="I399" s="711">
        <v>583.22</v>
      </c>
      <c r="J399" s="711">
        <v>3</v>
      </c>
      <c r="K399" s="712">
        <v>1749.66</v>
      </c>
    </row>
    <row r="400" spans="1:11" ht="14.4" customHeight="1" x14ac:dyDescent="0.3">
      <c r="A400" s="695" t="s">
        <v>554</v>
      </c>
      <c r="B400" s="696" t="s">
        <v>555</v>
      </c>
      <c r="C400" s="699" t="s">
        <v>577</v>
      </c>
      <c r="D400" s="720" t="s">
        <v>1705</v>
      </c>
      <c r="E400" s="699" t="s">
        <v>4465</v>
      </c>
      <c r="F400" s="720" t="s">
        <v>4466</v>
      </c>
      <c r="G400" s="699" t="s">
        <v>3459</v>
      </c>
      <c r="H400" s="699" t="s">
        <v>3460</v>
      </c>
      <c r="I400" s="711">
        <v>512.5</v>
      </c>
      <c r="J400" s="711">
        <v>2</v>
      </c>
      <c r="K400" s="712">
        <v>1024.99</v>
      </c>
    </row>
    <row r="401" spans="1:11" ht="14.4" customHeight="1" x14ac:dyDescent="0.3">
      <c r="A401" s="695" t="s">
        <v>554</v>
      </c>
      <c r="B401" s="696" t="s">
        <v>555</v>
      </c>
      <c r="C401" s="699" t="s">
        <v>577</v>
      </c>
      <c r="D401" s="720" t="s">
        <v>1705</v>
      </c>
      <c r="E401" s="699" t="s">
        <v>4465</v>
      </c>
      <c r="F401" s="720" t="s">
        <v>4466</v>
      </c>
      <c r="G401" s="699" t="s">
        <v>3461</v>
      </c>
      <c r="H401" s="699" t="s">
        <v>3462</v>
      </c>
      <c r="I401" s="711">
        <v>81.8</v>
      </c>
      <c r="J401" s="711">
        <v>5</v>
      </c>
      <c r="K401" s="712">
        <v>409</v>
      </c>
    </row>
    <row r="402" spans="1:11" ht="14.4" customHeight="1" x14ac:dyDescent="0.3">
      <c r="A402" s="695" t="s">
        <v>554</v>
      </c>
      <c r="B402" s="696" t="s">
        <v>555</v>
      </c>
      <c r="C402" s="699" t="s">
        <v>577</v>
      </c>
      <c r="D402" s="720" t="s">
        <v>1705</v>
      </c>
      <c r="E402" s="699" t="s">
        <v>4465</v>
      </c>
      <c r="F402" s="720" t="s">
        <v>4466</v>
      </c>
      <c r="G402" s="699" t="s">
        <v>3463</v>
      </c>
      <c r="H402" s="699" t="s">
        <v>3464</v>
      </c>
      <c r="I402" s="711">
        <v>32676</v>
      </c>
      <c r="J402" s="711">
        <v>1</v>
      </c>
      <c r="K402" s="712">
        <v>32676</v>
      </c>
    </row>
    <row r="403" spans="1:11" ht="14.4" customHeight="1" x14ac:dyDescent="0.3">
      <c r="A403" s="695" t="s">
        <v>554</v>
      </c>
      <c r="B403" s="696" t="s">
        <v>555</v>
      </c>
      <c r="C403" s="699" t="s">
        <v>577</v>
      </c>
      <c r="D403" s="720" t="s">
        <v>1705</v>
      </c>
      <c r="E403" s="699" t="s">
        <v>4477</v>
      </c>
      <c r="F403" s="720" t="s">
        <v>4478</v>
      </c>
      <c r="G403" s="699" t="s">
        <v>3465</v>
      </c>
      <c r="H403" s="699" t="s">
        <v>3466</v>
      </c>
      <c r="I403" s="711">
        <v>3911.25</v>
      </c>
      <c r="J403" s="711">
        <v>20</v>
      </c>
      <c r="K403" s="712">
        <v>78225</v>
      </c>
    </row>
    <row r="404" spans="1:11" ht="14.4" customHeight="1" x14ac:dyDescent="0.3">
      <c r="A404" s="695" t="s">
        <v>554</v>
      </c>
      <c r="B404" s="696" t="s">
        <v>555</v>
      </c>
      <c r="C404" s="699" t="s">
        <v>577</v>
      </c>
      <c r="D404" s="720" t="s">
        <v>1705</v>
      </c>
      <c r="E404" s="699" t="s">
        <v>4477</v>
      </c>
      <c r="F404" s="720" t="s">
        <v>4478</v>
      </c>
      <c r="G404" s="699" t="s">
        <v>3467</v>
      </c>
      <c r="H404" s="699" t="s">
        <v>3468</v>
      </c>
      <c r="I404" s="711">
        <v>5146.25</v>
      </c>
      <c r="J404" s="711">
        <v>2</v>
      </c>
      <c r="K404" s="712">
        <v>10292.5</v>
      </c>
    </row>
    <row r="405" spans="1:11" ht="14.4" customHeight="1" x14ac:dyDescent="0.3">
      <c r="A405" s="695" t="s">
        <v>554</v>
      </c>
      <c r="B405" s="696" t="s">
        <v>555</v>
      </c>
      <c r="C405" s="699" t="s">
        <v>577</v>
      </c>
      <c r="D405" s="720" t="s">
        <v>1705</v>
      </c>
      <c r="E405" s="699" t="s">
        <v>4477</v>
      </c>
      <c r="F405" s="720" t="s">
        <v>4478</v>
      </c>
      <c r="G405" s="699" t="s">
        <v>3469</v>
      </c>
      <c r="H405" s="699" t="s">
        <v>3470</v>
      </c>
      <c r="I405" s="711">
        <v>1838.51</v>
      </c>
      <c r="J405" s="711">
        <v>6</v>
      </c>
      <c r="K405" s="712">
        <v>11031.06</v>
      </c>
    </row>
    <row r="406" spans="1:11" ht="14.4" customHeight="1" x14ac:dyDescent="0.3">
      <c r="A406" s="695" t="s">
        <v>554</v>
      </c>
      <c r="B406" s="696" t="s">
        <v>555</v>
      </c>
      <c r="C406" s="699" t="s">
        <v>577</v>
      </c>
      <c r="D406" s="720" t="s">
        <v>1705</v>
      </c>
      <c r="E406" s="699" t="s">
        <v>4477</v>
      </c>
      <c r="F406" s="720" t="s">
        <v>4478</v>
      </c>
      <c r="G406" s="699" t="s">
        <v>3471</v>
      </c>
      <c r="H406" s="699" t="s">
        <v>3472</v>
      </c>
      <c r="I406" s="711">
        <v>3880.5333333333333</v>
      </c>
      <c r="J406" s="711">
        <v>4</v>
      </c>
      <c r="K406" s="712">
        <v>15579.199999999999</v>
      </c>
    </row>
    <row r="407" spans="1:11" ht="14.4" customHeight="1" x14ac:dyDescent="0.3">
      <c r="A407" s="695" t="s">
        <v>554</v>
      </c>
      <c r="B407" s="696" t="s">
        <v>555</v>
      </c>
      <c r="C407" s="699" t="s">
        <v>577</v>
      </c>
      <c r="D407" s="720" t="s">
        <v>1705</v>
      </c>
      <c r="E407" s="699" t="s">
        <v>4477</v>
      </c>
      <c r="F407" s="720" t="s">
        <v>4478</v>
      </c>
      <c r="G407" s="699" t="s">
        <v>3473</v>
      </c>
      <c r="H407" s="699" t="s">
        <v>3474</v>
      </c>
      <c r="I407" s="711">
        <v>4752.95</v>
      </c>
      <c r="J407" s="711">
        <v>1</v>
      </c>
      <c r="K407" s="712">
        <v>4752.95</v>
      </c>
    </row>
    <row r="408" spans="1:11" ht="14.4" customHeight="1" x14ac:dyDescent="0.3">
      <c r="A408" s="695" t="s">
        <v>554</v>
      </c>
      <c r="B408" s="696" t="s">
        <v>555</v>
      </c>
      <c r="C408" s="699" t="s">
        <v>577</v>
      </c>
      <c r="D408" s="720" t="s">
        <v>1705</v>
      </c>
      <c r="E408" s="699" t="s">
        <v>4477</v>
      </c>
      <c r="F408" s="720" t="s">
        <v>4478</v>
      </c>
      <c r="G408" s="699" t="s">
        <v>3475</v>
      </c>
      <c r="H408" s="699" t="s">
        <v>3476</v>
      </c>
      <c r="I408" s="711">
        <v>1907.4699999999998</v>
      </c>
      <c r="J408" s="711">
        <v>7</v>
      </c>
      <c r="K408" s="712">
        <v>13352.289999999999</v>
      </c>
    </row>
    <row r="409" spans="1:11" ht="14.4" customHeight="1" x14ac:dyDescent="0.3">
      <c r="A409" s="695" t="s">
        <v>554</v>
      </c>
      <c r="B409" s="696" t="s">
        <v>555</v>
      </c>
      <c r="C409" s="699" t="s">
        <v>577</v>
      </c>
      <c r="D409" s="720" t="s">
        <v>1705</v>
      </c>
      <c r="E409" s="699" t="s">
        <v>4477</v>
      </c>
      <c r="F409" s="720" t="s">
        <v>4478</v>
      </c>
      <c r="G409" s="699" t="s">
        <v>3477</v>
      </c>
      <c r="H409" s="699" t="s">
        <v>3478</v>
      </c>
      <c r="I409" s="711">
        <v>1907.47</v>
      </c>
      <c r="J409" s="711">
        <v>6</v>
      </c>
      <c r="K409" s="712">
        <v>11444.82</v>
      </c>
    </row>
    <row r="410" spans="1:11" ht="14.4" customHeight="1" x14ac:dyDescent="0.3">
      <c r="A410" s="695" t="s">
        <v>554</v>
      </c>
      <c r="B410" s="696" t="s">
        <v>555</v>
      </c>
      <c r="C410" s="699" t="s">
        <v>577</v>
      </c>
      <c r="D410" s="720" t="s">
        <v>1705</v>
      </c>
      <c r="E410" s="699" t="s">
        <v>4477</v>
      </c>
      <c r="F410" s="720" t="s">
        <v>4478</v>
      </c>
      <c r="G410" s="699" t="s">
        <v>3479</v>
      </c>
      <c r="H410" s="699" t="s">
        <v>3480</v>
      </c>
      <c r="I410" s="711">
        <v>1907.47</v>
      </c>
      <c r="J410" s="711">
        <v>6</v>
      </c>
      <c r="K410" s="712">
        <v>11444.82</v>
      </c>
    </row>
    <row r="411" spans="1:11" ht="14.4" customHeight="1" x14ac:dyDescent="0.3">
      <c r="A411" s="695" t="s">
        <v>554</v>
      </c>
      <c r="B411" s="696" t="s">
        <v>555</v>
      </c>
      <c r="C411" s="699" t="s">
        <v>577</v>
      </c>
      <c r="D411" s="720" t="s">
        <v>1705</v>
      </c>
      <c r="E411" s="699" t="s">
        <v>4477</v>
      </c>
      <c r="F411" s="720" t="s">
        <v>4478</v>
      </c>
      <c r="G411" s="699" t="s">
        <v>3481</v>
      </c>
      <c r="H411" s="699" t="s">
        <v>3482</v>
      </c>
      <c r="I411" s="711">
        <v>1907.47</v>
      </c>
      <c r="J411" s="711">
        <v>6</v>
      </c>
      <c r="K411" s="712">
        <v>11444.82</v>
      </c>
    </row>
    <row r="412" spans="1:11" ht="14.4" customHeight="1" x14ac:dyDescent="0.3">
      <c r="A412" s="695" t="s">
        <v>554</v>
      </c>
      <c r="B412" s="696" t="s">
        <v>555</v>
      </c>
      <c r="C412" s="699" t="s">
        <v>577</v>
      </c>
      <c r="D412" s="720" t="s">
        <v>1705</v>
      </c>
      <c r="E412" s="699" t="s">
        <v>4477</v>
      </c>
      <c r="F412" s="720" t="s">
        <v>4478</v>
      </c>
      <c r="G412" s="699" t="s">
        <v>3483</v>
      </c>
      <c r="H412" s="699" t="s">
        <v>3484</v>
      </c>
      <c r="I412" s="711">
        <v>8605.6600000000017</v>
      </c>
      <c r="J412" s="711">
        <v>9</v>
      </c>
      <c r="K412" s="712">
        <v>77450.940000000017</v>
      </c>
    </row>
    <row r="413" spans="1:11" ht="14.4" customHeight="1" x14ac:dyDescent="0.3">
      <c r="A413" s="695" t="s">
        <v>554</v>
      </c>
      <c r="B413" s="696" t="s">
        <v>555</v>
      </c>
      <c r="C413" s="699" t="s">
        <v>577</v>
      </c>
      <c r="D413" s="720" t="s">
        <v>1705</v>
      </c>
      <c r="E413" s="699" t="s">
        <v>4477</v>
      </c>
      <c r="F413" s="720" t="s">
        <v>4478</v>
      </c>
      <c r="G413" s="699" t="s">
        <v>3485</v>
      </c>
      <c r="H413" s="699" t="s">
        <v>3486</v>
      </c>
      <c r="I413" s="711">
        <v>8605.6299999999992</v>
      </c>
      <c r="J413" s="711">
        <v>4</v>
      </c>
      <c r="K413" s="712">
        <v>34422.519999999997</v>
      </c>
    </row>
    <row r="414" spans="1:11" ht="14.4" customHeight="1" x14ac:dyDescent="0.3">
      <c r="A414" s="695" t="s">
        <v>554</v>
      </c>
      <c r="B414" s="696" t="s">
        <v>555</v>
      </c>
      <c r="C414" s="699" t="s">
        <v>577</v>
      </c>
      <c r="D414" s="720" t="s">
        <v>1705</v>
      </c>
      <c r="E414" s="699" t="s">
        <v>4477</v>
      </c>
      <c r="F414" s="720" t="s">
        <v>4478</v>
      </c>
      <c r="G414" s="699" t="s">
        <v>3487</v>
      </c>
      <c r="H414" s="699" t="s">
        <v>3488</v>
      </c>
      <c r="I414" s="711">
        <v>1858.5400000000004</v>
      </c>
      <c r="J414" s="711">
        <v>10</v>
      </c>
      <c r="K414" s="712">
        <v>18585.400000000001</v>
      </c>
    </row>
    <row r="415" spans="1:11" ht="14.4" customHeight="1" x14ac:dyDescent="0.3">
      <c r="A415" s="695" t="s">
        <v>554</v>
      </c>
      <c r="B415" s="696" t="s">
        <v>555</v>
      </c>
      <c r="C415" s="699" t="s">
        <v>577</v>
      </c>
      <c r="D415" s="720" t="s">
        <v>1705</v>
      </c>
      <c r="E415" s="699" t="s">
        <v>4477</v>
      </c>
      <c r="F415" s="720" t="s">
        <v>4478</v>
      </c>
      <c r="G415" s="699" t="s">
        <v>3489</v>
      </c>
      <c r="H415" s="699" t="s">
        <v>3490</v>
      </c>
      <c r="I415" s="711">
        <v>1858.5400000000004</v>
      </c>
      <c r="J415" s="711">
        <v>8</v>
      </c>
      <c r="K415" s="712">
        <v>14868.32</v>
      </c>
    </row>
    <row r="416" spans="1:11" ht="14.4" customHeight="1" x14ac:dyDescent="0.3">
      <c r="A416" s="695" t="s">
        <v>554</v>
      </c>
      <c r="B416" s="696" t="s">
        <v>555</v>
      </c>
      <c r="C416" s="699" t="s">
        <v>577</v>
      </c>
      <c r="D416" s="720" t="s">
        <v>1705</v>
      </c>
      <c r="E416" s="699" t="s">
        <v>4477</v>
      </c>
      <c r="F416" s="720" t="s">
        <v>4478</v>
      </c>
      <c r="G416" s="699" t="s">
        <v>3491</v>
      </c>
      <c r="H416" s="699" t="s">
        <v>3492</v>
      </c>
      <c r="I416" s="711">
        <v>1804.6100000000001</v>
      </c>
      <c r="J416" s="711">
        <v>7</v>
      </c>
      <c r="K416" s="712">
        <v>12632.27</v>
      </c>
    </row>
    <row r="417" spans="1:11" ht="14.4" customHeight="1" x14ac:dyDescent="0.3">
      <c r="A417" s="695" t="s">
        <v>554</v>
      </c>
      <c r="B417" s="696" t="s">
        <v>555</v>
      </c>
      <c r="C417" s="699" t="s">
        <v>577</v>
      </c>
      <c r="D417" s="720" t="s">
        <v>1705</v>
      </c>
      <c r="E417" s="699" t="s">
        <v>4477</v>
      </c>
      <c r="F417" s="720" t="s">
        <v>4478</v>
      </c>
      <c r="G417" s="699" t="s">
        <v>3493</v>
      </c>
      <c r="H417" s="699" t="s">
        <v>3494</v>
      </c>
      <c r="I417" s="711">
        <v>1804.6100000000004</v>
      </c>
      <c r="J417" s="711">
        <v>16</v>
      </c>
      <c r="K417" s="712">
        <v>28873.760000000006</v>
      </c>
    </row>
    <row r="418" spans="1:11" ht="14.4" customHeight="1" x14ac:dyDescent="0.3">
      <c r="A418" s="695" t="s">
        <v>554</v>
      </c>
      <c r="B418" s="696" t="s">
        <v>555</v>
      </c>
      <c r="C418" s="699" t="s">
        <v>577</v>
      </c>
      <c r="D418" s="720" t="s">
        <v>1705</v>
      </c>
      <c r="E418" s="699" t="s">
        <v>4477</v>
      </c>
      <c r="F418" s="720" t="s">
        <v>4478</v>
      </c>
      <c r="G418" s="699" t="s">
        <v>3495</v>
      </c>
      <c r="H418" s="699" t="s">
        <v>3496</v>
      </c>
      <c r="I418" s="711">
        <v>1804.6120000000003</v>
      </c>
      <c r="J418" s="711">
        <v>13</v>
      </c>
      <c r="K418" s="712">
        <v>23459.95</v>
      </c>
    </row>
    <row r="419" spans="1:11" ht="14.4" customHeight="1" x14ac:dyDescent="0.3">
      <c r="A419" s="695" t="s">
        <v>554</v>
      </c>
      <c r="B419" s="696" t="s">
        <v>555</v>
      </c>
      <c r="C419" s="699" t="s">
        <v>577</v>
      </c>
      <c r="D419" s="720" t="s">
        <v>1705</v>
      </c>
      <c r="E419" s="699" t="s">
        <v>4477</v>
      </c>
      <c r="F419" s="720" t="s">
        <v>4478</v>
      </c>
      <c r="G419" s="699" t="s">
        <v>3497</v>
      </c>
      <c r="H419" s="699" t="s">
        <v>3498</v>
      </c>
      <c r="I419" s="711">
        <v>1640.83</v>
      </c>
      <c r="J419" s="711">
        <v>7</v>
      </c>
      <c r="K419" s="712">
        <v>11485.81</v>
      </c>
    </row>
    <row r="420" spans="1:11" ht="14.4" customHeight="1" x14ac:dyDescent="0.3">
      <c r="A420" s="695" t="s">
        <v>554</v>
      </c>
      <c r="B420" s="696" t="s">
        <v>555</v>
      </c>
      <c r="C420" s="699" t="s">
        <v>577</v>
      </c>
      <c r="D420" s="720" t="s">
        <v>1705</v>
      </c>
      <c r="E420" s="699" t="s">
        <v>4477</v>
      </c>
      <c r="F420" s="720" t="s">
        <v>4478</v>
      </c>
      <c r="G420" s="699" t="s">
        <v>3499</v>
      </c>
      <c r="H420" s="699" t="s">
        <v>3500</v>
      </c>
      <c r="I420" s="711">
        <v>1640.8300000000004</v>
      </c>
      <c r="J420" s="711">
        <v>17</v>
      </c>
      <c r="K420" s="712">
        <v>27894.110000000008</v>
      </c>
    </row>
    <row r="421" spans="1:11" ht="14.4" customHeight="1" x14ac:dyDescent="0.3">
      <c r="A421" s="695" t="s">
        <v>554</v>
      </c>
      <c r="B421" s="696" t="s">
        <v>555</v>
      </c>
      <c r="C421" s="699" t="s">
        <v>577</v>
      </c>
      <c r="D421" s="720" t="s">
        <v>1705</v>
      </c>
      <c r="E421" s="699" t="s">
        <v>4477</v>
      </c>
      <c r="F421" s="720" t="s">
        <v>4478</v>
      </c>
      <c r="G421" s="699" t="s">
        <v>3501</v>
      </c>
      <c r="H421" s="699" t="s">
        <v>3502</v>
      </c>
      <c r="I421" s="711">
        <v>1640.8300000000004</v>
      </c>
      <c r="J421" s="711">
        <v>23</v>
      </c>
      <c r="K421" s="712">
        <v>37739.090000000011</v>
      </c>
    </row>
    <row r="422" spans="1:11" ht="14.4" customHeight="1" x14ac:dyDescent="0.3">
      <c r="A422" s="695" t="s">
        <v>554</v>
      </c>
      <c r="B422" s="696" t="s">
        <v>555</v>
      </c>
      <c r="C422" s="699" t="s">
        <v>577</v>
      </c>
      <c r="D422" s="720" t="s">
        <v>1705</v>
      </c>
      <c r="E422" s="699" t="s">
        <v>4477</v>
      </c>
      <c r="F422" s="720" t="s">
        <v>4478</v>
      </c>
      <c r="G422" s="699" t="s">
        <v>3503</v>
      </c>
      <c r="H422" s="699" t="s">
        <v>3504</v>
      </c>
      <c r="I422" s="711">
        <v>1640.83</v>
      </c>
      <c r="J422" s="711">
        <v>9</v>
      </c>
      <c r="K422" s="712">
        <v>14767.47</v>
      </c>
    </row>
    <row r="423" spans="1:11" ht="14.4" customHeight="1" x14ac:dyDescent="0.3">
      <c r="A423" s="695" t="s">
        <v>554</v>
      </c>
      <c r="B423" s="696" t="s">
        <v>555</v>
      </c>
      <c r="C423" s="699" t="s">
        <v>577</v>
      </c>
      <c r="D423" s="720" t="s">
        <v>1705</v>
      </c>
      <c r="E423" s="699" t="s">
        <v>4477</v>
      </c>
      <c r="F423" s="720" t="s">
        <v>4478</v>
      </c>
      <c r="G423" s="699" t="s">
        <v>3505</v>
      </c>
      <c r="H423" s="699" t="s">
        <v>3506</v>
      </c>
      <c r="I423" s="711">
        <v>211.51000000000005</v>
      </c>
      <c r="J423" s="711">
        <v>41</v>
      </c>
      <c r="K423" s="712">
        <v>8671.8500000000022</v>
      </c>
    </row>
    <row r="424" spans="1:11" ht="14.4" customHeight="1" x14ac:dyDescent="0.3">
      <c r="A424" s="695" t="s">
        <v>554</v>
      </c>
      <c r="B424" s="696" t="s">
        <v>555</v>
      </c>
      <c r="C424" s="699" t="s">
        <v>577</v>
      </c>
      <c r="D424" s="720" t="s">
        <v>1705</v>
      </c>
      <c r="E424" s="699" t="s">
        <v>4477</v>
      </c>
      <c r="F424" s="720" t="s">
        <v>4478</v>
      </c>
      <c r="G424" s="699" t="s">
        <v>3507</v>
      </c>
      <c r="H424" s="699" t="s">
        <v>3508</v>
      </c>
      <c r="I424" s="711">
        <v>16327.48</v>
      </c>
      <c r="J424" s="711">
        <v>2</v>
      </c>
      <c r="K424" s="712">
        <v>32654.959999999999</v>
      </c>
    </row>
    <row r="425" spans="1:11" ht="14.4" customHeight="1" x14ac:dyDescent="0.3">
      <c r="A425" s="695" t="s">
        <v>554</v>
      </c>
      <c r="B425" s="696" t="s">
        <v>555</v>
      </c>
      <c r="C425" s="699" t="s">
        <v>577</v>
      </c>
      <c r="D425" s="720" t="s">
        <v>1705</v>
      </c>
      <c r="E425" s="699" t="s">
        <v>4477</v>
      </c>
      <c r="F425" s="720" t="s">
        <v>4478</v>
      </c>
      <c r="G425" s="699" t="s">
        <v>3509</v>
      </c>
      <c r="H425" s="699" t="s">
        <v>3510</v>
      </c>
      <c r="I425" s="711">
        <v>9091.01</v>
      </c>
      <c r="J425" s="711">
        <v>8</v>
      </c>
      <c r="K425" s="712">
        <v>72728.08</v>
      </c>
    </row>
    <row r="426" spans="1:11" ht="14.4" customHeight="1" x14ac:dyDescent="0.3">
      <c r="A426" s="695" t="s">
        <v>554</v>
      </c>
      <c r="B426" s="696" t="s">
        <v>555</v>
      </c>
      <c r="C426" s="699" t="s">
        <v>577</v>
      </c>
      <c r="D426" s="720" t="s">
        <v>1705</v>
      </c>
      <c r="E426" s="699" t="s">
        <v>4477</v>
      </c>
      <c r="F426" s="720" t="s">
        <v>4478</v>
      </c>
      <c r="G426" s="699" t="s">
        <v>3511</v>
      </c>
      <c r="H426" s="699" t="s">
        <v>3512</v>
      </c>
      <c r="I426" s="711">
        <v>3854.92</v>
      </c>
      <c r="J426" s="711">
        <v>2</v>
      </c>
      <c r="K426" s="712">
        <v>7709.84</v>
      </c>
    </row>
    <row r="427" spans="1:11" ht="14.4" customHeight="1" x14ac:dyDescent="0.3">
      <c r="A427" s="695" t="s">
        <v>554</v>
      </c>
      <c r="B427" s="696" t="s">
        <v>555</v>
      </c>
      <c r="C427" s="699" t="s">
        <v>577</v>
      </c>
      <c r="D427" s="720" t="s">
        <v>1705</v>
      </c>
      <c r="E427" s="699" t="s">
        <v>4477</v>
      </c>
      <c r="F427" s="720" t="s">
        <v>4478</v>
      </c>
      <c r="G427" s="699" t="s">
        <v>3513</v>
      </c>
      <c r="H427" s="699" t="s">
        <v>3514</v>
      </c>
      <c r="I427" s="711">
        <v>4143.5249999999996</v>
      </c>
      <c r="J427" s="711">
        <v>2</v>
      </c>
      <c r="K427" s="712">
        <v>8287.0499999999993</v>
      </c>
    </row>
    <row r="428" spans="1:11" ht="14.4" customHeight="1" x14ac:dyDescent="0.3">
      <c r="A428" s="695" t="s">
        <v>554</v>
      </c>
      <c r="B428" s="696" t="s">
        <v>555</v>
      </c>
      <c r="C428" s="699" t="s">
        <v>577</v>
      </c>
      <c r="D428" s="720" t="s">
        <v>1705</v>
      </c>
      <c r="E428" s="699" t="s">
        <v>4477</v>
      </c>
      <c r="F428" s="720" t="s">
        <v>4478</v>
      </c>
      <c r="G428" s="699" t="s">
        <v>3515</v>
      </c>
      <c r="H428" s="699" t="s">
        <v>3516</v>
      </c>
      <c r="I428" s="711">
        <v>255.155</v>
      </c>
      <c r="J428" s="711">
        <v>11</v>
      </c>
      <c r="K428" s="712">
        <v>2806.69</v>
      </c>
    </row>
    <row r="429" spans="1:11" ht="14.4" customHeight="1" x14ac:dyDescent="0.3">
      <c r="A429" s="695" t="s">
        <v>554</v>
      </c>
      <c r="B429" s="696" t="s">
        <v>555</v>
      </c>
      <c r="C429" s="699" t="s">
        <v>577</v>
      </c>
      <c r="D429" s="720" t="s">
        <v>1705</v>
      </c>
      <c r="E429" s="699" t="s">
        <v>4477</v>
      </c>
      <c r="F429" s="720" t="s">
        <v>4478</v>
      </c>
      <c r="G429" s="699" t="s">
        <v>3517</v>
      </c>
      <c r="H429" s="699" t="s">
        <v>3518</v>
      </c>
      <c r="I429" s="711">
        <v>2832.9</v>
      </c>
      <c r="J429" s="711">
        <v>2</v>
      </c>
      <c r="K429" s="712">
        <v>5665.8</v>
      </c>
    </row>
    <row r="430" spans="1:11" ht="14.4" customHeight="1" x14ac:dyDescent="0.3">
      <c r="A430" s="695" t="s">
        <v>554</v>
      </c>
      <c r="B430" s="696" t="s">
        <v>555</v>
      </c>
      <c r="C430" s="699" t="s">
        <v>577</v>
      </c>
      <c r="D430" s="720" t="s">
        <v>1705</v>
      </c>
      <c r="E430" s="699" t="s">
        <v>4477</v>
      </c>
      <c r="F430" s="720" t="s">
        <v>4478</v>
      </c>
      <c r="G430" s="699" t="s">
        <v>3519</v>
      </c>
      <c r="H430" s="699" t="s">
        <v>3520</v>
      </c>
      <c r="I430" s="711">
        <v>1419.3</v>
      </c>
      <c r="J430" s="711">
        <v>2</v>
      </c>
      <c r="K430" s="712">
        <v>2838.6</v>
      </c>
    </row>
    <row r="431" spans="1:11" ht="14.4" customHeight="1" x14ac:dyDescent="0.3">
      <c r="A431" s="695" t="s">
        <v>554</v>
      </c>
      <c r="B431" s="696" t="s">
        <v>555</v>
      </c>
      <c r="C431" s="699" t="s">
        <v>577</v>
      </c>
      <c r="D431" s="720" t="s">
        <v>1705</v>
      </c>
      <c r="E431" s="699" t="s">
        <v>4477</v>
      </c>
      <c r="F431" s="720" t="s">
        <v>4478</v>
      </c>
      <c r="G431" s="699" t="s">
        <v>3521</v>
      </c>
      <c r="H431" s="699" t="s">
        <v>3522</v>
      </c>
      <c r="I431" s="711">
        <v>1419.4633333333334</v>
      </c>
      <c r="J431" s="711">
        <v>6</v>
      </c>
      <c r="K431" s="712">
        <v>8516.76</v>
      </c>
    </row>
    <row r="432" spans="1:11" ht="14.4" customHeight="1" x14ac:dyDescent="0.3">
      <c r="A432" s="695" t="s">
        <v>554</v>
      </c>
      <c r="B432" s="696" t="s">
        <v>555</v>
      </c>
      <c r="C432" s="699" t="s">
        <v>577</v>
      </c>
      <c r="D432" s="720" t="s">
        <v>1705</v>
      </c>
      <c r="E432" s="699" t="s">
        <v>4477</v>
      </c>
      <c r="F432" s="720" t="s">
        <v>4478</v>
      </c>
      <c r="G432" s="699" t="s">
        <v>3523</v>
      </c>
      <c r="H432" s="699" t="s">
        <v>3524</v>
      </c>
      <c r="I432" s="711">
        <v>344.28</v>
      </c>
      <c r="J432" s="711">
        <v>2</v>
      </c>
      <c r="K432" s="712">
        <v>688.56</v>
      </c>
    </row>
    <row r="433" spans="1:11" ht="14.4" customHeight="1" x14ac:dyDescent="0.3">
      <c r="A433" s="695" t="s">
        <v>554</v>
      </c>
      <c r="B433" s="696" t="s">
        <v>555</v>
      </c>
      <c r="C433" s="699" t="s">
        <v>577</v>
      </c>
      <c r="D433" s="720" t="s">
        <v>1705</v>
      </c>
      <c r="E433" s="699" t="s">
        <v>4477</v>
      </c>
      <c r="F433" s="720" t="s">
        <v>4478</v>
      </c>
      <c r="G433" s="699" t="s">
        <v>3525</v>
      </c>
      <c r="H433" s="699" t="s">
        <v>3526</v>
      </c>
      <c r="I433" s="711">
        <v>60.390000000000008</v>
      </c>
      <c r="J433" s="711">
        <v>150</v>
      </c>
      <c r="K433" s="712">
        <v>9057.99</v>
      </c>
    </row>
    <row r="434" spans="1:11" ht="14.4" customHeight="1" x14ac:dyDescent="0.3">
      <c r="A434" s="695" t="s">
        <v>554</v>
      </c>
      <c r="B434" s="696" t="s">
        <v>555</v>
      </c>
      <c r="C434" s="699" t="s">
        <v>577</v>
      </c>
      <c r="D434" s="720" t="s">
        <v>1705</v>
      </c>
      <c r="E434" s="699" t="s">
        <v>4477</v>
      </c>
      <c r="F434" s="720" t="s">
        <v>4478</v>
      </c>
      <c r="G434" s="699" t="s">
        <v>3527</v>
      </c>
      <c r="H434" s="699" t="s">
        <v>3528</v>
      </c>
      <c r="I434" s="711">
        <v>68.97</v>
      </c>
      <c r="J434" s="711">
        <v>30</v>
      </c>
      <c r="K434" s="712">
        <v>2069.1</v>
      </c>
    </row>
    <row r="435" spans="1:11" ht="14.4" customHeight="1" x14ac:dyDescent="0.3">
      <c r="A435" s="695" t="s">
        <v>554</v>
      </c>
      <c r="B435" s="696" t="s">
        <v>555</v>
      </c>
      <c r="C435" s="699" t="s">
        <v>577</v>
      </c>
      <c r="D435" s="720" t="s">
        <v>1705</v>
      </c>
      <c r="E435" s="699" t="s">
        <v>4477</v>
      </c>
      <c r="F435" s="720" t="s">
        <v>4478</v>
      </c>
      <c r="G435" s="699" t="s">
        <v>3529</v>
      </c>
      <c r="H435" s="699" t="s">
        <v>3530</v>
      </c>
      <c r="I435" s="711">
        <v>1692.89</v>
      </c>
      <c r="J435" s="711">
        <v>2</v>
      </c>
      <c r="K435" s="712">
        <v>3385.78</v>
      </c>
    </row>
    <row r="436" spans="1:11" ht="14.4" customHeight="1" x14ac:dyDescent="0.3">
      <c r="A436" s="695" t="s">
        <v>554</v>
      </c>
      <c r="B436" s="696" t="s">
        <v>555</v>
      </c>
      <c r="C436" s="699" t="s">
        <v>577</v>
      </c>
      <c r="D436" s="720" t="s">
        <v>1705</v>
      </c>
      <c r="E436" s="699" t="s">
        <v>4477</v>
      </c>
      <c r="F436" s="720" t="s">
        <v>4478</v>
      </c>
      <c r="G436" s="699" t="s">
        <v>3531</v>
      </c>
      <c r="H436" s="699" t="s">
        <v>3532</v>
      </c>
      <c r="I436" s="711">
        <v>6497.5</v>
      </c>
      <c r="J436" s="711">
        <v>2</v>
      </c>
      <c r="K436" s="712">
        <v>12995</v>
      </c>
    </row>
    <row r="437" spans="1:11" ht="14.4" customHeight="1" x14ac:dyDescent="0.3">
      <c r="A437" s="695" t="s">
        <v>554</v>
      </c>
      <c r="B437" s="696" t="s">
        <v>555</v>
      </c>
      <c r="C437" s="699" t="s">
        <v>577</v>
      </c>
      <c r="D437" s="720" t="s">
        <v>1705</v>
      </c>
      <c r="E437" s="699" t="s">
        <v>4477</v>
      </c>
      <c r="F437" s="720" t="s">
        <v>4478</v>
      </c>
      <c r="G437" s="699" t="s">
        <v>3533</v>
      </c>
      <c r="H437" s="699" t="s">
        <v>3534</v>
      </c>
      <c r="I437" s="711">
        <v>1907.47</v>
      </c>
      <c r="J437" s="711">
        <v>5</v>
      </c>
      <c r="K437" s="712">
        <v>9537.35</v>
      </c>
    </row>
    <row r="438" spans="1:11" ht="14.4" customHeight="1" x14ac:dyDescent="0.3">
      <c r="A438" s="695" t="s">
        <v>554</v>
      </c>
      <c r="B438" s="696" t="s">
        <v>555</v>
      </c>
      <c r="C438" s="699" t="s">
        <v>577</v>
      </c>
      <c r="D438" s="720" t="s">
        <v>1705</v>
      </c>
      <c r="E438" s="699" t="s">
        <v>4477</v>
      </c>
      <c r="F438" s="720" t="s">
        <v>4478</v>
      </c>
      <c r="G438" s="699" t="s">
        <v>3535</v>
      </c>
      <c r="H438" s="699" t="s">
        <v>3536</v>
      </c>
      <c r="I438" s="711">
        <v>1858.5400000000004</v>
      </c>
      <c r="J438" s="711">
        <v>9</v>
      </c>
      <c r="K438" s="712">
        <v>16726.86</v>
      </c>
    </row>
    <row r="439" spans="1:11" ht="14.4" customHeight="1" x14ac:dyDescent="0.3">
      <c r="A439" s="695" t="s">
        <v>554</v>
      </c>
      <c r="B439" s="696" t="s">
        <v>555</v>
      </c>
      <c r="C439" s="699" t="s">
        <v>577</v>
      </c>
      <c r="D439" s="720" t="s">
        <v>1705</v>
      </c>
      <c r="E439" s="699" t="s">
        <v>4477</v>
      </c>
      <c r="F439" s="720" t="s">
        <v>4478</v>
      </c>
      <c r="G439" s="699" t="s">
        <v>3537</v>
      </c>
      <c r="H439" s="699" t="s">
        <v>3538</v>
      </c>
      <c r="I439" s="711">
        <v>1858.54</v>
      </c>
      <c r="J439" s="711">
        <v>5</v>
      </c>
      <c r="K439" s="712">
        <v>9292.7000000000007</v>
      </c>
    </row>
    <row r="440" spans="1:11" ht="14.4" customHeight="1" x14ac:dyDescent="0.3">
      <c r="A440" s="695" t="s">
        <v>554</v>
      </c>
      <c r="B440" s="696" t="s">
        <v>555</v>
      </c>
      <c r="C440" s="699" t="s">
        <v>577</v>
      </c>
      <c r="D440" s="720" t="s">
        <v>1705</v>
      </c>
      <c r="E440" s="699" t="s">
        <v>4477</v>
      </c>
      <c r="F440" s="720" t="s">
        <v>4478</v>
      </c>
      <c r="G440" s="699" t="s">
        <v>3539</v>
      </c>
      <c r="H440" s="699" t="s">
        <v>3540</v>
      </c>
      <c r="I440" s="711">
        <v>1804.61</v>
      </c>
      <c r="J440" s="711">
        <v>2</v>
      </c>
      <c r="K440" s="712">
        <v>3609.22</v>
      </c>
    </row>
    <row r="441" spans="1:11" ht="14.4" customHeight="1" x14ac:dyDescent="0.3">
      <c r="A441" s="695" t="s">
        <v>554</v>
      </c>
      <c r="B441" s="696" t="s">
        <v>555</v>
      </c>
      <c r="C441" s="699" t="s">
        <v>577</v>
      </c>
      <c r="D441" s="720" t="s">
        <v>1705</v>
      </c>
      <c r="E441" s="699" t="s">
        <v>4477</v>
      </c>
      <c r="F441" s="720" t="s">
        <v>4478</v>
      </c>
      <c r="G441" s="699" t="s">
        <v>3541</v>
      </c>
      <c r="H441" s="699" t="s">
        <v>3542</v>
      </c>
      <c r="I441" s="711">
        <v>1804.61</v>
      </c>
      <c r="J441" s="711">
        <v>2</v>
      </c>
      <c r="K441" s="712">
        <v>3609.22</v>
      </c>
    </row>
    <row r="442" spans="1:11" ht="14.4" customHeight="1" x14ac:dyDescent="0.3">
      <c r="A442" s="695" t="s">
        <v>554</v>
      </c>
      <c r="B442" s="696" t="s">
        <v>555</v>
      </c>
      <c r="C442" s="699" t="s">
        <v>577</v>
      </c>
      <c r="D442" s="720" t="s">
        <v>1705</v>
      </c>
      <c r="E442" s="699" t="s">
        <v>4477</v>
      </c>
      <c r="F442" s="720" t="s">
        <v>4478</v>
      </c>
      <c r="G442" s="699" t="s">
        <v>3543</v>
      </c>
      <c r="H442" s="699" t="s">
        <v>3544</v>
      </c>
      <c r="I442" s="711">
        <v>2024.34</v>
      </c>
      <c r="J442" s="711">
        <v>4</v>
      </c>
      <c r="K442" s="712">
        <v>8097.34</v>
      </c>
    </row>
    <row r="443" spans="1:11" ht="14.4" customHeight="1" x14ac:dyDescent="0.3">
      <c r="A443" s="695" t="s">
        <v>554</v>
      </c>
      <c r="B443" s="696" t="s">
        <v>555</v>
      </c>
      <c r="C443" s="699" t="s">
        <v>577</v>
      </c>
      <c r="D443" s="720" t="s">
        <v>1705</v>
      </c>
      <c r="E443" s="699" t="s">
        <v>4477</v>
      </c>
      <c r="F443" s="720" t="s">
        <v>4478</v>
      </c>
      <c r="G443" s="699" t="s">
        <v>3545</v>
      </c>
      <c r="H443" s="699" t="s">
        <v>3546</v>
      </c>
      <c r="I443" s="711">
        <v>2024.33</v>
      </c>
      <c r="J443" s="711">
        <v>3</v>
      </c>
      <c r="K443" s="712">
        <v>6073</v>
      </c>
    </row>
    <row r="444" spans="1:11" ht="14.4" customHeight="1" x14ac:dyDescent="0.3">
      <c r="A444" s="695" t="s">
        <v>554</v>
      </c>
      <c r="B444" s="696" t="s">
        <v>555</v>
      </c>
      <c r="C444" s="699" t="s">
        <v>577</v>
      </c>
      <c r="D444" s="720" t="s">
        <v>1705</v>
      </c>
      <c r="E444" s="699" t="s">
        <v>4477</v>
      </c>
      <c r="F444" s="720" t="s">
        <v>4478</v>
      </c>
      <c r="G444" s="699" t="s">
        <v>3547</v>
      </c>
      <c r="H444" s="699" t="s">
        <v>3548</v>
      </c>
      <c r="I444" s="711">
        <v>16327.48</v>
      </c>
      <c r="J444" s="711">
        <v>5</v>
      </c>
      <c r="K444" s="712">
        <v>81637.399999999994</v>
      </c>
    </row>
    <row r="445" spans="1:11" ht="14.4" customHeight="1" x14ac:dyDescent="0.3">
      <c r="A445" s="695" t="s">
        <v>554</v>
      </c>
      <c r="B445" s="696" t="s">
        <v>555</v>
      </c>
      <c r="C445" s="699" t="s">
        <v>577</v>
      </c>
      <c r="D445" s="720" t="s">
        <v>1705</v>
      </c>
      <c r="E445" s="699" t="s">
        <v>4477</v>
      </c>
      <c r="F445" s="720" t="s">
        <v>4478</v>
      </c>
      <c r="G445" s="699" t="s">
        <v>3549</v>
      </c>
      <c r="H445" s="699" t="s">
        <v>3550</v>
      </c>
      <c r="I445" s="711">
        <v>9091.01</v>
      </c>
      <c r="J445" s="711">
        <v>1</v>
      </c>
      <c r="K445" s="712">
        <v>9091.01</v>
      </c>
    </row>
    <row r="446" spans="1:11" ht="14.4" customHeight="1" x14ac:dyDescent="0.3">
      <c r="A446" s="695" t="s">
        <v>554</v>
      </c>
      <c r="B446" s="696" t="s">
        <v>555</v>
      </c>
      <c r="C446" s="699" t="s">
        <v>577</v>
      </c>
      <c r="D446" s="720" t="s">
        <v>1705</v>
      </c>
      <c r="E446" s="699" t="s">
        <v>4477</v>
      </c>
      <c r="F446" s="720" t="s">
        <v>4478</v>
      </c>
      <c r="G446" s="699" t="s">
        <v>3551</v>
      </c>
      <c r="H446" s="699" t="s">
        <v>3552</v>
      </c>
      <c r="I446" s="711">
        <v>3854.9199999999996</v>
      </c>
      <c r="J446" s="711">
        <v>6</v>
      </c>
      <c r="K446" s="712">
        <v>23129.519999999997</v>
      </c>
    </row>
    <row r="447" spans="1:11" ht="14.4" customHeight="1" x14ac:dyDescent="0.3">
      <c r="A447" s="695" t="s">
        <v>554</v>
      </c>
      <c r="B447" s="696" t="s">
        <v>555</v>
      </c>
      <c r="C447" s="699" t="s">
        <v>577</v>
      </c>
      <c r="D447" s="720" t="s">
        <v>1705</v>
      </c>
      <c r="E447" s="699" t="s">
        <v>4477</v>
      </c>
      <c r="F447" s="720" t="s">
        <v>4478</v>
      </c>
      <c r="G447" s="699" t="s">
        <v>3553</v>
      </c>
      <c r="H447" s="699" t="s">
        <v>3554</v>
      </c>
      <c r="I447" s="711">
        <v>4143.5249999999996</v>
      </c>
      <c r="J447" s="711">
        <v>2</v>
      </c>
      <c r="K447" s="712">
        <v>8287.0499999999993</v>
      </c>
    </row>
    <row r="448" spans="1:11" ht="14.4" customHeight="1" x14ac:dyDescent="0.3">
      <c r="A448" s="695" t="s">
        <v>554</v>
      </c>
      <c r="B448" s="696" t="s">
        <v>555</v>
      </c>
      <c r="C448" s="699" t="s">
        <v>577</v>
      </c>
      <c r="D448" s="720" t="s">
        <v>1705</v>
      </c>
      <c r="E448" s="699" t="s">
        <v>4477</v>
      </c>
      <c r="F448" s="720" t="s">
        <v>4478</v>
      </c>
      <c r="G448" s="699" t="s">
        <v>3555</v>
      </c>
      <c r="H448" s="699" t="s">
        <v>3556</v>
      </c>
      <c r="I448" s="711">
        <v>4143.5249999999996</v>
      </c>
      <c r="J448" s="711">
        <v>4</v>
      </c>
      <c r="K448" s="712">
        <v>16574.099999999999</v>
      </c>
    </row>
    <row r="449" spans="1:11" ht="14.4" customHeight="1" x14ac:dyDescent="0.3">
      <c r="A449" s="695" t="s">
        <v>554</v>
      </c>
      <c r="B449" s="696" t="s">
        <v>555</v>
      </c>
      <c r="C449" s="699" t="s">
        <v>577</v>
      </c>
      <c r="D449" s="720" t="s">
        <v>1705</v>
      </c>
      <c r="E449" s="699" t="s">
        <v>4477</v>
      </c>
      <c r="F449" s="720" t="s">
        <v>4478</v>
      </c>
      <c r="G449" s="699" t="s">
        <v>3557</v>
      </c>
      <c r="H449" s="699" t="s">
        <v>3558</v>
      </c>
      <c r="I449" s="711">
        <v>17838.02</v>
      </c>
      <c r="J449" s="711">
        <v>1</v>
      </c>
      <c r="K449" s="712">
        <v>17838.02</v>
      </c>
    </row>
    <row r="450" spans="1:11" ht="14.4" customHeight="1" x14ac:dyDescent="0.3">
      <c r="A450" s="695" t="s">
        <v>554</v>
      </c>
      <c r="B450" s="696" t="s">
        <v>555</v>
      </c>
      <c r="C450" s="699" t="s">
        <v>577</v>
      </c>
      <c r="D450" s="720" t="s">
        <v>1705</v>
      </c>
      <c r="E450" s="699" t="s">
        <v>4477</v>
      </c>
      <c r="F450" s="720" t="s">
        <v>4478</v>
      </c>
      <c r="G450" s="699" t="s">
        <v>3559</v>
      </c>
      <c r="H450" s="699" t="s">
        <v>3560</v>
      </c>
      <c r="I450" s="711">
        <v>2808.68</v>
      </c>
      <c r="J450" s="711">
        <v>2</v>
      </c>
      <c r="K450" s="712">
        <v>5617.36</v>
      </c>
    </row>
    <row r="451" spans="1:11" ht="14.4" customHeight="1" x14ac:dyDescent="0.3">
      <c r="A451" s="695" t="s">
        <v>554</v>
      </c>
      <c r="B451" s="696" t="s">
        <v>555</v>
      </c>
      <c r="C451" s="699" t="s">
        <v>577</v>
      </c>
      <c r="D451" s="720" t="s">
        <v>1705</v>
      </c>
      <c r="E451" s="699" t="s">
        <v>4477</v>
      </c>
      <c r="F451" s="720" t="s">
        <v>4478</v>
      </c>
      <c r="G451" s="699" t="s">
        <v>3561</v>
      </c>
      <c r="H451" s="699" t="s">
        <v>3562</v>
      </c>
      <c r="I451" s="711">
        <v>2808.68</v>
      </c>
      <c r="J451" s="711">
        <v>3</v>
      </c>
      <c r="K451" s="712">
        <v>8426.0399999999991</v>
      </c>
    </row>
    <row r="452" spans="1:11" ht="14.4" customHeight="1" x14ac:dyDescent="0.3">
      <c r="A452" s="695" t="s">
        <v>554</v>
      </c>
      <c r="B452" s="696" t="s">
        <v>555</v>
      </c>
      <c r="C452" s="699" t="s">
        <v>577</v>
      </c>
      <c r="D452" s="720" t="s">
        <v>1705</v>
      </c>
      <c r="E452" s="699" t="s">
        <v>4477</v>
      </c>
      <c r="F452" s="720" t="s">
        <v>4478</v>
      </c>
      <c r="G452" s="699" t="s">
        <v>3563</v>
      </c>
      <c r="H452" s="699" t="s">
        <v>3564</v>
      </c>
      <c r="I452" s="711">
        <v>2808.68</v>
      </c>
      <c r="J452" s="711">
        <v>5</v>
      </c>
      <c r="K452" s="712">
        <v>14043.4</v>
      </c>
    </row>
    <row r="453" spans="1:11" ht="14.4" customHeight="1" x14ac:dyDescent="0.3">
      <c r="A453" s="695" t="s">
        <v>554</v>
      </c>
      <c r="B453" s="696" t="s">
        <v>555</v>
      </c>
      <c r="C453" s="699" t="s">
        <v>577</v>
      </c>
      <c r="D453" s="720" t="s">
        <v>1705</v>
      </c>
      <c r="E453" s="699" t="s">
        <v>4477</v>
      </c>
      <c r="F453" s="720" t="s">
        <v>4478</v>
      </c>
      <c r="G453" s="699" t="s">
        <v>3565</v>
      </c>
      <c r="H453" s="699" t="s">
        <v>3566</v>
      </c>
      <c r="I453" s="711">
        <v>2808.68</v>
      </c>
      <c r="J453" s="711">
        <v>1</v>
      </c>
      <c r="K453" s="712">
        <v>2808.68</v>
      </c>
    </row>
    <row r="454" spans="1:11" ht="14.4" customHeight="1" x14ac:dyDescent="0.3">
      <c r="A454" s="695" t="s">
        <v>554</v>
      </c>
      <c r="B454" s="696" t="s">
        <v>555</v>
      </c>
      <c r="C454" s="699" t="s">
        <v>577</v>
      </c>
      <c r="D454" s="720" t="s">
        <v>1705</v>
      </c>
      <c r="E454" s="699" t="s">
        <v>4477</v>
      </c>
      <c r="F454" s="720" t="s">
        <v>4478</v>
      </c>
      <c r="G454" s="699" t="s">
        <v>3567</v>
      </c>
      <c r="H454" s="699" t="s">
        <v>3568</v>
      </c>
      <c r="I454" s="711">
        <v>606.48</v>
      </c>
      <c r="J454" s="711">
        <v>1</v>
      </c>
      <c r="K454" s="712">
        <v>606.48</v>
      </c>
    </row>
    <row r="455" spans="1:11" ht="14.4" customHeight="1" x14ac:dyDescent="0.3">
      <c r="A455" s="695" t="s">
        <v>554</v>
      </c>
      <c r="B455" s="696" t="s">
        <v>555</v>
      </c>
      <c r="C455" s="699" t="s">
        <v>577</v>
      </c>
      <c r="D455" s="720" t="s">
        <v>1705</v>
      </c>
      <c r="E455" s="699" t="s">
        <v>4477</v>
      </c>
      <c r="F455" s="720" t="s">
        <v>4478</v>
      </c>
      <c r="G455" s="699" t="s">
        <v>3569</v>
      </c>
      <c r="H455" s="699" t="s">
        <v>3570</v>
      </c>
      <c r="I455" s="711">
        <v>1419.3</v>
      </c>
      <c r="J455" s="711">
        <v>3</v>
      </c>
      <c r="K455" s="712">
        <v>4257.8999999999996</v>
      </c>
    </row>
    <row r="456" spans="1:11" ht="14.4" customHeight="1" x14ac:dyDescent="0.3">
      <c r="A456" s="695" t="s">
        <v>554</v>
      </c>
      <c r="B456" s="696" t="s">
        <v>555</v>
      </c>
      <c r="C456" s="699" t="s">
        <v>577</v>
      </c>
      <c r="D456" s="720" t="s">
        <v>1705</v>
      </c>
      <c r="E456" s="699" t="s">
        <v>4477</v>
      </c>
      <c r="F456" s="720" t="s">
        <v>4478</v>
      </c>
      <c r="G456" s="699" t="s">
        <v>3571</v>
      </c>
      <c r="H456" s="699" t="s">
        <v>3572</v>
      </c>
      <c r="I456" s="711">
        <v>1419.3</v>
      </c>
      <c r="J456" s="711">
        <v>3</v>
      </c>
      <c r="K456" s="712">
        <v>4257.8900000000003</v>
      </c>
    </row>
    <row r="457" spans="1:11" ht="14.4" customHeight="1" x14ac:dyDescent="0.3">
      <c r="A457" s="695" t="s">
        <v>554</v>
      </c>
      <c r="B457" s="696" t="s">
        <v>555</v>
      </c>
      <c r="C457" s="699" t="s">
        <v>577</v>
      </c>
      <c r="D457" s="720" t="s">
        <v>1705</v>
      </c>
      <c r="E457" s="699" t="s">
        <v>4477</v>
      </c>
      <c r="F457" s="720" t="s">
        <v>4478</v>
      </c>
      <c r="G457" s="699" t="s">
        <v>3573</v>
      </c>
      <c r="H457" s="699" t="s">
        <v>3574</v>
      </c>
      <c r="I457" s="711">
        <v>1419.3</v>
      </c>
      <c r="J457" s="711">
        <v>2</v>
      </c>
      <c r="K457" s="712">
        <v>2838.6</v>
      </c>
    </row>
    <row r="458" spans="1:11" ht="14.4" customHeight="1" x14ac:dyDescent="0.3">
      <c r="A458" s="695" t="s">
        <v>554</v>
      </c>
      <c r="B458" s="696" t="s">
        <v>555</v>
      </c>
      <c r="C458" s="699" t="s">
        <v>577</v>
      </c>
      <c r="D458" s="720" t="s">
        <v>1705</v>
      </c>
      <c r="E458" s="699" t="s">
        <v>4477</v>
      </c>
      <c r="F458" s="720" t="s">
        <v>4478</v>
      </c>
      <c r="G458" s="699" t="s">
        <v>3575</v>
      </c>
      <c r="H458" s="699" t="s">
        <v>3576</v>
      </c>
      <c r="I458" s="711">
        <v>1547.095</v>
      </c>
      <c r="J458" s="711">
        <v>3</v>
      </c>
      <c r="K458" s="712">
        <v>4641.3999999999996</v>
      </c>
    </row>
    <row r="459" spans="1:11" ht="14.4" customHeight="1" x14ac:dyDescent="0.3">
      <c r="A459" s="695" t="s">
        <v>554</v>
      </c>
      <c r="B459" s="696" t="s">
        <v>555</v>
      </c>
      <c r="C459" s="699" t="s">
        <v>577</v>
      </c>
      <c r="D459" s="720" t="s">
        <v>1705</v>
      </c>
      <c r="E459" s="699" t="s">
        <v>4477</v>
      </c>
      <c r="F459" s="720" t="s">
        <v>4478</v>
      </c>
      <c r="G459" s="699" t="s">
        <v>3577</v>
      </c>
      <c r="H459" s="699" t="s">
        <v>3578</v>
      </c>
      <c r="I459" s="711">
        <v>344.28</v>
      </c>
      <c r="J459" s="711">
        <v>1</v>
      </c>
      <c r="K459" s="712">
        <v>344.28</v>
      </c>
    </row>
    <row r="460" spans="1:11" ht="14.4" customHeight="1" x14ac:dyDescent="0.3">
      <c r="A460" s="695" t="s">
        <v>554</v>
      </c>
      <c r="B460" s="696" t="s">
        <v>555</v>
      </c>
      <c r="C460" s="699" t="s">
        <v>577</v>
      </c>
      <c r="D460" s="720" t="s">
        <v>1705</v>
      </c>
      <c r="E460" s="699" t="s">
        <v>4477</v>
      </c>
      <c r="F460" s="720" t="s">
        <v>4478</v>
      </c>
      <c r="G460" s="699" t="s">
        <v>3579</v>
      </c>
      <c r="H460" s="699" t="s">
        <v>3580</v>
      </c>
      <c r="I460" s="711">
        <v>3162.5</v>
      </c>
      <c r="J460" s="711">
        <v>2</v>
      </c>
      <c r="K460" s="712">
        <v>6325</v>
      </c>
    </row>
    <row r="461" spans="1:11" ht="14.4" customHeight="1" x14ac:dyDescent="0.3">
      <c r="A461" s="695" t="s">
        <v>554</v>
      </c>
      <c r="B461" s="696" t="s">
        <v>555</v>
      </c>
      <c r="C461" s="699" t="s">
        <v>577</v>
      </c>
      <c r="D461" s="720" t="s">
        <v>1705</v>
      </c>
      <c r="E461" s="699" t="s">
        <v>4477</v>
      </c>
      <c r="F461" s="720" t="s">
        <v>4478</v>
      </c>
      <c r="G461" s="699" t="s">
        <v>3581</v>
      </c>
      <c r="H461" s="699" t="s">
        <v>3582</v>
      </c>
      <c r="I461" s="711">
        <v>1885.56</v>
      </c>
      <c r="J461" s="711">
        <v>1</v>
      </c>
      <c r="K461" s="712">
        <v>1885.56</v>
      </c>
    </row>
    <row r="462" spans="1:11" ht="14.4" customHeight="1" x14ac:dyDescent="0.3">
      <c r="A462" s="695" t="s">
        <v>554</v>
      </c>
      <c r="B462" s="696" t="s">
        <v>555</v>
      </c>
      <c r="C462" s="699" t="s">
        <v>577</v>
      </c>
      <c r="D462" s="720" t="s">
        <v>1705</v>
      </c>
      <c r="E462" s="699" t="s">
        <v>4477</v>
      </c>
      <c r="F462" s="720" t="s">
        <v>4478</v>
      </c>
      <c r="G462" s="699" t="s">
        <v>3583</v>
      </c>
      <c r="H462" s="699" t="s">
        <v>3584</v>
      </c>
      <c r="I462" s="711">
        <v>2033.76</v>
      </c>
      <c r="J462" s="711">
        <v>1</v>
      </c>
      <c r="K462" s="712">
        <v>2033.76</v>
      </c>
    </row>
    <row r="463" spans="1:11" ht="14.4" customHeight="1" x14ac:dyDescent="0.3">
      <c r="A463" s="695" t="s">
        <v>554</v>
      </c>
      <c r="B463" s="696" t="s">
        <v>555</v>
      </c>
      <c r="C463" s="699" t="s">
        <v>577</v>
      </c>
      <c r="D463" s="720" t="s">
        <v>1705</v>
      </c>
      <c r="E463" s="699" t="s">
        <v>4477</v>
      </c>
      <c r="F463" s="720" t="s">
        <v>4478</v>
      </c>
      <c r="G463" s="699" t="s">
        <v>3585</v>
      </c>
      <c r="H463" s="699" t="s">
        <v>3586</v>
      </c>
      <c r="I463" s="711">
        <v>2033.76</v>
      </c>
      <c r="J463" s="711">
        <v>1</v>
      </c>
      <c r="K463" s="712">
        <v>2033.76</v>
      </c>
    </row>
    <row r="464" spans="1:11" ht="14.4" customHeight="1" x14ac:dyDescent="0.3">
      <c r="A464" s="695" t="s">
        <v>554</v>
      </c>
      <c r="B464" s="696" t="s">
        <v>555</v>
      </c>
      <c r="C464" s="699" t="s">
        <v>577</v>
      </c>
      <c r="D464" s="720" t="s">
        <v>1705</v>
      </c>
      <c r="E464" s="699" t="s">
        <v>4477</v>
      </c>
      <c r="F464" s="720" t="s">
        <v>4478</v>
      </c>
      <c r="G464" s="699" t="s">
        <v>3587</v>
      </c>
      <c r="H464" s="699" t="s">
        <v>3588</v>
      </c>
      <c r="I464" s="711">
        <v>2227.56</v>
      </c>
      <c r="J464" s="711">
        <v>1</v>
      </c>
      <c r="K464" s="712">
        <v>2227.56</v>
      </c>
    </row>
    <row r="465" spans="1:11" ht="14.4" customHeight="1" x14ac:dyDescent="0.3">
      <c r="A465" s="695" t="s">
        <v>554</v>
      </c>
      <c r="B465" s="696" t="s">
        <v>555</v>
      </c>
      <c r="C465" s="699" t="s">
        <v>577</v>
      </c>
      <c r="D465" s="720" t="s">
        <v>1705</v>
      </c>
      <c r="E465" s="699" t="s">
        <v>4477</v>
      </c>
      <c r="F465" s="720" t="s">
        <v>4478</v>
      </c>
      <c r="G465" s="699" t="s">
        <v>3589</v>
      </c>
      <c r="H465" s="699" t="s">
        <v>3590</v>
      </c>
      <c r="I465" s="711">
        <v>2033.76</v>
      </c>
      <c r="J465" s="711">
        <v>1</v>
      </c>
      <c r="K465" s="712">
        <v>2033.76</v>
      </c>
    </row>
    <row r="466" spans="1:11" ht="14.4" customHeight="1" x14ac:dyDescent="0.3">
      <c r="A466" s="695" t="s">
        <v>554</v>
      </c>
      <c r="B466" s="696" t="s">
        <v>555</v>
      </c>
      <c r="C466" s="699" t="s">
        <v>577</v>
      </c>
      <c r="D466" s="720" t="s">
        <v>1705</v>
      </c>
      <c r="E466" s="699" t="s">
        <v>4477</v>
      </c>
      <c r="F466" s="720" t="s">
        <v>4478</v>
      </c>
      <c r="G466" s="699" t="s">
        <v>3591</v>
      </c>
      <c r="H466" s="699" t="s">
        <v>3592</v>
      </c>
      <c r="I466" s="711">
        <v>10780</v>
      </c>
      <c r="J466" s="711">
        <v>1</v>
      </c>
      <c r="K466" s="712">
        <v>10780</v>
      </c>
    </row>
    <row r="467" spans="1:11" ht="14.4" customHeight="1" x14ac:dyDescent="0.3">
      <c r="A467" s="695" t="s">
        <v>554</v>
      </c>
      <c r="B467" s="696" t="s">
        <v>555</v>
      </c>
      <c r="C467" s="699" t="s">
        <v>577</v>
      </c>
      <c r="D467" s="720" t="s">
        <v>1705</v>
      </c>
      <c r="E467" s="699" t="s">
        <v>4477</v>
      </c>
      <c r="F467" s="720" t="s">
        <v>4478</v>
      </c>
      <c r="G467" s="699" t="s">
        <v>3593</v>
      </c>
      <c r="H467" s="699" t="s">
        <v>3594</v>
      </c>
      <c r="I467" s="711">
        <v>225.5</v>
      </c>
      <c r="J467" s="711">
        <v>33</v>
      </c>
      <c r="K467" s="712">
        <v>7441.5</v>
      </c>
    </row>
    <row r="468" spans="1:11" ht="14.4" customHeight="1" x14ac:dyDescent="0.3">
      <c r="A468" s="695" t="s">
        <v>554</v>
      </c>
      <c r="B468" s="696" t="s">
        <v>555</v>
      </c>
      <c r="C468" s="699" t="s">
        <v>577</v>
      </c>
      <c r="D468" s="720" t="s">
        <v>1705</v>
      </c>
      <c r="E468" s="699" t="s">
        <v>4477</v>
      </c>
      <c r="F468" s="720" t="s">
        <v>4478</v>
      </c>
      <c r="G468" s="699" t="s">
        <v>3595</v>
      </c>
      <c r="H468" s="699" t="s">
        <v>3596</v>
      </c>
      <c r="I468" s="711">
        <v>610.5</v>
      </c>
      <c r="J468" s="711">
        <v>4</v>
      </c>
      <c r="K468" s="712">
        <v>2442</v>
      </c>
    </row>
    <row r="469" spans="1:11" ht="14.4" customHeight="1" x14ac:dyDescent="0.3">
      <c r="A469" s="695" t="s">
        <v>554</v>
      </c>
      <c r="B469" s="696" t="s">
        <v>555</v>
      </c>
      <c r="C469" s="699" t="s">
        <v>577</v>
      </c>
      <c r="D469" s="720" t="s">
        <v>1705</v>
      </c>
      <c r="E469" s="699" t="s">
        <v>4477</v>
      </c>
      <c r="F469" s="720" t="s">
        <v>4478</v>
      </c>
      <c r="G469" s="699" t="s">
        <v>3597</v>
      </c>
      <c r="H469" s="699" t="s">
        <v>3598</v>
      </c>
      <c r="I469" s="711">
        <v>610.5</v>
      </c>
      <c r="J469" s="711">
        <v>8</v>
      </c>
      <c r="K469" s="712">
        <v>4884</v>
      </c>
    </row>
    <row r="470" spans="1:11" ht="14.4" customHeight="1" x14ac:dyDescent="0.3">
      <c r="A470" s="695" t="s">
        <v>554</v>
      </c>
      <c r="B470" s="696" t="s">
        <v>555</v>
      </c>
      <c r="C470" s="699" t="s">
        <v>577</v>
      </c>
      <c r="D470" s="720" t="s">
        <v>1705</v>
      </c>
      <c r="E470" s="699" t="s">
        <v>4477</v>
      </c>
      <c r="F470" s="720" t="s">
        <v>4478</v>
      </c>
      <c r="G470" s="699" t="s">
        <v>3599</v>
      </c>
      <c r="H470" s="699" t="s">
        <v>3600</v>
      </c>
      <c r="I470" s="711">
        <v>610.5</v>
      </c>
      <c r="J470" s="711">
        <v>1</v>
      </c>
      <c r="K470" s="712">
        <v>610.5</v>
      </c>
    </row>
    <row r="471" spans="1:11" ht="14.4" customHeight="1" x14ac:dyDescent="0.3">
      <c r="A471" s="695" t="s">
        <v>554</v>
      </c>
      <c r="B471" s="696" t="s">
        <v>555</v>
      </c>
      <c r="C471" s="699" t="s">
        <v>577</v>
      </c>
      <c r="D471" s="720" t="s">
        <v>1705</v>
      </c>
      <c r="E471" s="699" t="s">
        <v>4477</v>
      </c>
      <c r="F471" s="720" t="s">
        <v>4478</v>
      </c>
      <c r="G471" s="699" t="s">
        <v>3601</v>
      </c>
      <c r="H471" s="699" t="s">
        <v>3602</v>
      </c>
      <c r="I471" s="711">
        <v>610.5</v>
      </c>
      <c r="J471" s="711">
        <v>1</v>
      </c>
      <c r="K471" s="712">
        <v>610.5</v>
      </c>
    </row>
    <row r="472" spans="1:11" ht="14.4" customHeight="1" x14ac:dyDescent="0.3">
      <c r="A472" s="695" t="s">
        <v>554</v>
      </c>
      <c r="B472" s="696" t="s">
        <v>555</v>
      </c>
      <c r="C472" s="699" t="s">
        <v>577</v>
      </c>
      <c r="D472" s="720" t="s">
        <v>1705</v>
      </c>
      <c r="E472" s="699" t="s">
        <v>4477</v>
      </c>
      <c r="F472" s="720" t="s">
        <v>4478</v>
      </c>
      <c r="G472" s="699" t="s">
        <v>3603</v>
      </c>
      <c r="H472" s="699" t="s">
        <v>3604</v>
      </c>
      <c r="I472" s="711">
        <v>610.5</v>
      </c>
      <c r="J472" s="711">
        <v>2</v>
      </c>
      <c r="K472" s="712">
        <v>1221</v>
      </c>
    </row>
    <row r="473" spans="1:11" ht="14.4" customHeight="1" x14ac:dyDescent="0.3">
      <c r="A473" s="695" t="s">
        <v>554</v>
      </c>
      <c r="B473" s="696" t="s">
        <v>555</v>
      </c>
      <c r="C473" s="699" t="s">
        <v>577</v>
      </c>
      <c r="D473" s="720" t="s">
        <v>1705</v>
      </c>
      <c r="E473" s="699" t="s">
        <v>4477</v>
      </c>
      <c r="F473" s="720" t="s">
        <v>4478</v>
      </c>
      <c r="G473" s="699" t="s">
        <v>3605</v>
      </c>
      <c r="H473" s="699" t="s">
        <v>3606</v>
      </c>
      <c r="I473" s="711">
        <v>610.5</v>
      </c>
      <c r="J473" s="711">
        <v>1</v>
      </c>
      <c r="K473" s="712">
        <v>610.5</v>
      </c>
    </row>
    <row r="474" spans="1:11" ht="14.4" customHeight="1" x14ac:dyDescent="0.3">
      <c r="A474" s="695" t="s">
        <v>554</v>
      </c>
      <c r="B474" s="696" t="s">
        <v>555</v>
      </c>
      <c r="C474" s="699" t="s">
        <v>577</v>
      </c>
      <c r="D474" s="720" t="s">
        <v>1705</v>
      </c>
      <c r="E474" s="699" t="s">
        <v>4477</v>
      </c>
      <c r="F474" s="720" t="s">
        <v>4478</v>
      </c>
      <c r="G474" s="699" t="s">
        <v>3607</v>
      </c>
      <c r="H474" s="699" t="s">
        <v>3608</v>
      </c>
      <c r="I474" s="711">
        <v>1885.57</v>
      </c>
      <c r="J474" s="711">
        <v>2</v>
      </c>
      <c r="K474" s="712">
        <v>3771.13</v>
      </c>
    </row>
    <row r="475" spans="1:11" ht="14.4" customHeight="1" x14ac:dyDescent="0.3">
      <c r="A475" s="695" t="s">
        <v>554</v>
      </c>
      <c r="B475" s="696" t="s">
        <v>555</v>
      </c>
      <c r="C475" s="699" t="s">
        <v>577</v>
      </c>
      <c r="D475" s="720" t="s">
        <v>1705</v>
      </c>
      <c r="E475" s="699" t="s">
        <v>4477</v>
      </c>
      <c r="F475" s="720" t="s">
        <v>4478</v>
      </c>
      <c r="G475" s="699" t="s">
        <v>3609</v>
      </c>
      <c r="H475" s="699" t="s">
        <v>3610</v>
      </c>
      <c r="I475" s="711">
        <v>4168.0333333333338</v>
      </c>
      <c r="J475" s="711">
        <v>3</v>
      </c>
      <c r="K475" s="712">
        <v>12504.1</v>
      </c>
    </row>
    <row r="476" spans="1:11" ht="14.4" customHeight="1" x14ac:dyDescent="0.3">
      <c r="A476" s="695" t="s">
        <v>554</v>
      </c>
      <c r="B476" s="696" t="s">
        <v>555</v>
      </c>
      <c r="C476" s="699" t="s">
        <v>577</v>
      </c>
      <c r="D476" s="720" t="s">
        <v>1705</v>
      </c>
      <c r="E476" s="699" t="s">
        <v>4477</v>
      </c>
      <c r="F476" s="720" t="s">
        <v>4478</v>
      </c>
      <c r="G476" s="699" t="s">
        <v>3611</v>
      </c>
      <c r="H476" s="699" t="s">
        <v>3612</v>
      </c>
      <c r="I476" s="711">
        <v>1838.4949999999999</v>
      </c>
      <c r="J476" s="711">
        <v>2</v>
      </c>
      <c r="K476" s="712">
        <v>3676.99</v>
      </c>
    </row>
    <row r="477" spans="1:11" ht="14.4" customHeight="1" x14ac:dyDescent="0.3">
      <c r="A477" s="695" t="s">
        <v>554</v>
      </c>
      <c r="B477" s="696" t="s">
        <v>555</v>
      </c>
      <c r="C477" s="699" t="s">
        <v>577</v>
      </c>
      <c r="D477" s="720" t="s">
        <v>1705</v>
      </c>
      <c r="E477" s="699" t="s">
        <v>4477</v>
      </c>
      <c r="F477" s="720" t="s">
        <v>4478</v>
      </c>
      <c r="G477" s="699" t="s">
        <v>3613</v>
      </c>
      <c r="H477" s="699" t="s">
        <v>3614</v>
      </c>
      <c r="I477" s="711">
        <v>1907.47</v>
      </c>
      <c r="J477" s="711">
        <v>1</v>
      </c>
      <c r="K477" s="712">
        <v>1907.47</v>
      </c>
    </row>
    <row r="478" spans="1:11" ht="14.4" customHeight="1" x14ac:dyDescent="0.3">
      <c r="A478" s="695" t="s">
        <v>554</v>
      </c>
      <c r="B478" s="696" t="s">
        <v>555</v>
      </c>
      <c r="C478" s="699" t="s">
        <v>577</v>
      </c>
      <c r="D478" s="720" t="s">
        <v>1705</v>
      </c>
      <c r="E478" s="699" t="s">
        <v>4477</v>
      </c>
      <c r="F478" s="720" t="s">
        <v>4478</v>
      </c>
      <c r="G478" s="699" t="s">
        <v>3615</v>
      </c>
      <c r="H478" s="699" t="s">
        <v>3616</v>
      </c>
      <c r="I478" s="711">
        <v>118.59</v>
      </c>
      <c r="J478" s="711">
        <v>10</v>
      </c>
      <c r="K478" s="712">
        <v>1185.8800000000001</v>
      </c>
    </row>
    <row r="479" spans="1:11" ht="14.4" customHeight="1" x14ac:dyDescent="0.3">
      <c r="A479" s="695" t="s">
        <v>554</v>
      </c>
      <c r="B479" s="696" t="s">
        <v>555</v>
      </c>
      <c r="C479" s="699" t="s">
        <v>577</v>
      </c>
      <c r="D479" s="720" t="s">
        <v>1705</v>
      </c>
      <c r="E479" s="699" t="s">
        <v>4477</v>
      </c>
      <c r="F479" s="720" t="s">
        <v>4478</v>
      </c>
      <c r="G479" s="699" t="s">
        <v>3617</v>
      </c>
      <c r="H479" s="699" t="s">
        <v>3618</v>
      </c>
      <c r="I479" s="711">
        <v>100.29</v>
      </c>
      <c r="J479" s="711">
        <v>3</v>
      </c>
      <c r="K479" s="712">
        <v>300.87</v>
      </c>
    </row>
    <row r="480" spans="1:11" ht="14.4" customHeight="1" x14ac:dyDescent="0.3">
      <c r="A480" s="695" t="s">
        <v>554</v>
      </c>
      <c r="B480" s="696" t="s">
        <v>555</v>
      </c>
      <c r="C480" s="699" t="s">
        <v>577</v>
      </c>
      <c r="D480" s="720" t="s">
        <v>1705</v>
      </c>
      <c r="E480" s="699" t="s">
        <v>4477</v>
      </c>
      <c r="F480" s="720" t="s">
        <v>4478</v>
      </c>
      <c r="G480" s="699" t="s">
        <v>3619</v>
      </c>
      <c r="H480" s="699" t="s">
        <v>3620</v>
      </c>
      <c r="I480" s="711">
        <v>1838.51</v>
      </c>
      <c r="J480" s="711">
        <v>2</v>
      </c>
      <c r="K480" s="712">
        <v>3677.02</v>
      </c>
    </row>
    <row r="481" spans="1:11" ht="14.4" customHeight="1" x14ac:dyDescent="0.3">
      <c r="A481" s="695" t="s">
        <v>554</v>
      </c>
      <c r="B481" s="696" t="s">
        <v>555</v>
      </c>
      <c r="C481" s="699" t="s">
        <v>577</v>
      </c>
      <c r="D481" s="720" t="s">
        <v>1705</v>
      </c>
      <c r="E481" s="699" t="s">
        <v>4477</v>
      </c>
      <c r="F481" s="720" t="s">
        <v>4478</v>
      </c>
      <c r="G481" s="699" t="s">
        <v>3621</v>
      </c>
      <c r="H481" s="699" t="s">
        <v>3622</v>
      </c>
      <c r="I481" s="711">
        <v>1804.61</v>
      </c>
      <c r="J481" s="711">
        <v>2</v>
      </c>
      <c r="K481" s="712">
        <v>3609.22</v>
      </c>
    </row>
    <row r="482" spans="1:11" ht="14.4" customHeight="1" x14ac:dyDescent="0.3">
      <c r="A482" s="695" t="s">
        <v>554</v>
      </c>
      <c r="B482" s="696" t="s">
        <v>555</v>
      </c>
      <c r="C482" s="699" t="s">
        <v>577</v>
      </c>
      <c r="D482" s="720" t="s">
        <v>1705</v>
      </c>
      <c r="E482" s="699" t="s">
        <v>4477</v>
      </c>
      <c r="F482" s="720" t="s">
        <v>4478</v>
      </c>
      <c r="G482" s="699" t="s">
        <v>3623</v>
      </c>
      <c r="H482" s="699" t="s">
        <v>3624</v>
      </c>
      <c r="I482" s="711">
        <v>60.39</v>
      </c>
      <c r="J482" s="711">
        <v>10</v>
      </c>
      <c r="K482" s="712">
        <v>603.87</v>
      </c>
    </row>
    <row r="483" spans="1:11" ht="14.4" customHeight="1" x14ac:dyDescent="0.3">
      <c r="A483" s="695" t="s">
        <v>554</v>
      </c>
      <c r="B483" s="696" t="s">
        <v>555</v>
      </c>
      <c r="C483" s="699" t="s">
        <v>577</v>
      </c>
      <c r="D483" s="720" t="s">
        <v>1705</v>
      </c>
      <c r="E483" s="699" t="s">
        <v>4477</v>
      </c>
      <c r="F483" s="720" t="s">
        <v>4478</v>
      </c>
      <c r="G483" s="699" t="s">
        <v>3625</v>
      </c>
      <c r="H483" s="699" t="s">
        <v>3626</v>
      </c>
      <c r="I483" s="711">
        <v>118.08</v>
      </c>
      <c r="J483" s="711">
        <v>8</v>
      </c>
      <c r="K483" s="712">
        <v>944.11</v>
      </c>
    </row>
    <row r="484" spans="1:11" ht="14.4" customHeight="1" x14ac:dyDescent="0.3">
      <c r="A484" s="695" t="s">
        <v>554</v>
      </c>
      <c r="B484" s="696" t="s">
        <v>555</v>
      </c>
      <c r="C484" s="699" t="s">
        <v>577</v>
      </c>
      <c r="D484" s="720" t="s">
        <v>1705</v>
      </c>
      <c r="E484" s="699" t="s">
        <v>4477</v>
      </c>
      <c r="F484" s="720" t="s">
        <v>4478</v>
      </c>
      <c r="G484" s="699" t="s">
        <v>3627</v>
      </c>
      <c r="H484" s="699" t="s">
        <v>3628</v>
      </c>
      <c r="I484" s="711">
        <v>117.82666666666667</v>
      </c>
      <c r="J484" s="711">
        <v>6</v>
      </c>
      <c r="K484" s="712">
        <v>706.94</v>
      </c>
    </row>
    <row r="485" spans="1:11" ht="14.4" customHeight="1" x14ac:dyDescent="0.3">
      <c r="A485" s="695" t="s">
        <v>554</v>
      </c>
      <c r="B485" s="696" t="s">
        <v>555</v>
      </c>
      <c r="C485" s="699" t="s">
        <v>577</v>
      </c>
      <c r="D485" s="720" t="s">
        <v>1705</v>
      </c>
      <c r="E485" s="699" t="s">
        <v>4477</v>
      </c>
      <c r="F485" s="720" t="s">
        <v>4478</v>
      </c>
      <c r="G485" s="699" t="s">
        <v>3629</v>
      </c>
      <c r="H485" s="699" t="s">
        <v>3630</v>
      </c>
      <c r="I485" s="711">
        <v>606.48</v>
      </c>
      <c r="J485" s="711">
        <v>1</v>
      </c>
      <c r="K485" s="712">
        <v>606.48</v>
      </c>
    </row>
    <row r="486" spans="1:11" ht="14.4" customHeight="1" x14ac:dyDescent="0.3">
      <c r="A486" s="695" t="s">
        <v>554</v>
      </c>
      <c r="B486" s="696" t="s">
        <v>555</v>
      </c>
      <c r="C486" s="699" t="s">
        <v>577</v>
      </c>
      <c r="D486" s="720" t="s">
        <v>1705</v>
      </c>
      <c r="E486" s="699" t="s">
        <v>4477</v>
      </c>
      <c r="F486" s="720" t="s">
        <v>4478</v>
      </c>
      <c r="G486" s="699" t="s">
        <v>3631</v>
      </c>
      <c r="H486" s="699" t="s">
        <v>3632</v>
      </c>
      <c r="I486" s="711">
        <v>1907.47</v>
      </c>
      <c r="J486" s="711">
        <v>1</v>
      </c>
      <c r="K486" s="712">
        <v>1907.47</v>
      </c>
    </row>
    <row r="487" spans="1:11" ht="14.4" customHeight="1" x14ac:dyDescent="0.3">
      <c r="A487" s="695" t="s">
        <v>554</v>
      </c>
      <c r="B487" s="696" t="s">
        <v>555</v>
      </c>
      <c r="C487" s="699" t="s">
        <v>577</v>
      </c>
      <c r="D487" s="720" t="s">
        <v>1705</v>
      </c>
      <c r="E487" s="699" t="s">
        <v>4477</v>
      </c>
      <c r="F487" s="720" t="s">
        <v>4478</v>
      </c>
      <c r="G487" s="699" t="s">
        <v>3633</v>
      </c>
      <c r="H487" s="699" t="s">
        <v>3634</v>
      </c>
      <c r="I487" s="711">
        <v>606.48</v>
      </c>
      <c r="J487" s="711">
        <v>1</v>
      </c>
      <c r="K487" s="712">
        <v>606.48</v>
      </c>
    </row>
    <row r="488" spans="1:11" ht="14.4" customHeight="1" x14ac:dyDescent="0.3">
      <c r="A488" s="695" t="s">
        <v>554</v>
      </c>
      <c r="B488" s="696" t="s">
        <v>555</v>
      </c>
      <c r="C488" s="699" t="s">
        <v>577</v>
      </c>
      <c r="D488" s="720" t="s">
        <v>1705</v>
      </c>
      <c r="E488" s="699" t="s">
        <v>4477</v>
      </c>
      <c r="F488" s="720" t="s">
        <v>4478</v>
      </c>
      <c r="G488" s="699" t="s">
        <v>3635</v>
      </c>
      <c r="H488" s="699" t="s">
        <v>3636</v>
      </c>
      <c r="I488" s="711">
        <v>7044.9000000000005</v>
      </c>
      <c r="J488" s="711">
        <v>9</v>
      </c>
      <c r="K488" s="712">
        <v>63404.100000000006</v>
      </c>
    </row>
    <row r="489" spans="1:11" ht="14.4" customHeight="1" x14ac:dyDescent="0.3">
      <c r="A489" s="695" t="s">
        <v>554</v>
      </c>
      <c r="B489" s="696" t="s">
        <v>555</v>
      </c>
      <c r="C489" s="699" t="s">
        <v>577</v>
      </c>
      <c r="D489" s="720" t="s">
        <v>1705</v>
      </c>
      <c r="E489" s="699" t="s">
        <v>4477</v>
      </c>
      <c r="F489" s="720" t="s">
        <v>4478</v>
      </c>
      <c r="G489" s="699" t="s">
        <v>3637</v>
      </c>
      <c r="H489" s="699" t="s">
        <v>3638</v>
      </c>
      <c r="I489" s="711">
        <v>10248.799999999999</v>
      </c>
      <c r="J489" s="711">
        <v>3</v>
      </c>
      <c r="K489" s="712">
        <v>30746.399999999998</v>
      </c>
    </row>
    <row r="490" spans="1:11" ht="14.4" customHeight="1" x14ac:dyDescent="0.3">
      <c r="A490" s="695" t="s">
        <v>554</v>
      </c>
      <c r="B490" s="696" t="s">
        <v>555</v>
      </c>
      <c r="C490" s="699" t="s">
        <v>577</v>
      </c>
      <c r="D490" s="720" t="s">
        <v>1705</v>
      </c>
      <c r="E490" s="699" t="s">
        <v>4477</v>
      </c>
      <c r="F490" s="720" t="s">
        <v>4478</v>
      </c>
      <c r="G490" s="699" t="s">
        <v>3639</v>
      </c>
      <c r="H490" s="699" t="s">
        <v>3640</v>
      </c>
      <c r="I490" s="711">
        <v>118.59</v>
      </c>
      <c r="J490" s="711">
        <v>6</v>
      </c>
      <c r="K490" s="712">
        <v>711.53000000000009</v>
      </c>
    </row>
    <row r="491" spans="1:11" ht="14.4" customHeight="1" x14ac:dyDescent="0.3">
      <c r="A491" s="695" t="s">
        <v>554</v>
      </c>
      <c r="B491" s="696" t="s">
        <v>555</v>
      </c>
      <c r="C491" s="699" t="s">
        <v>577</v>
      </c>
      <c r="D491" s="720" t="s">
        <v>1705</v>
      </c>
      <c r="E491" s="699" t="s">
        <v>4477</v>
      </c>
      <c r="F491" s="720" t="s">
        <v>4478</v>
      </c>
      <c r="G491" s="699" t="s">
        <v>3641</v>
      </c>
      <c r="H491" s="699" t="s">
        <v>3642</v>
      </c>
      <c r="I491" s="711">
        <v>1858.54</v>
      </c>
      <c r="J491" s="711">
        <v>1</v>
      </c>
      <c r="K491" s="712">
        <v>1858.54</v>
      </c>
    </row>
    <row r="492" spans="1:11" ht="14.4" customHeight="1" x14ac:dyDescent="0.3">
      <c r="A492" s="695" t="s">
        <v>554</v>
      </c>
      <c r="B492" s="696" t="s">
        <v>555</v>
      </c>
      <c r="C492" s="699" t="s">
        <v>577</v>
      </c>
      <c r="D492" s="720" t="s">
        <v>1705</v>
      </c>
      <c r="E492" s="699" t="s">
        <v>4477</v>
      </c>
      <c r="F492" s="720" t="s">
        <v>4478</v>
      </c>
      <c r="G492" s="699" t="s">
        <v>3643</v>
      </c>
      <c r="H492" s="699" t="s">
        <v>3644</v>
      </c>
      <c r="I492" s="711">
        <v>1885.56</v>
      </c>
      <c r="J492" s="711">
        <v>1</v>
      </c>
      <c r="K492" s="712">
        <v>1885.56</v>
      </c>
    </row>
    <row r="493" spans="1:11" ht="14.4" customHeight="1" x14ac:dyDescent="0.3">
      <c r="A493" s="695" t="s">
        <v>554</v>
      </c>
      <c r="B493" s="696" t="s">
        <v>555</v>
      </c>
      <c r="C493" s="699" t="s">
        <v>577</v>
      </c>
      <c r="D493" s="720" t="s">
        <v>1705</v>
      </c>
      <c r="E493" s="699" t="s">
        <v>4477</v>
      </c>
      <c r="F493" s="720" t="s">
        <v>4478</v>
      </c>
      <c r="G493" s="699" t="s">
        <v>3645</v>
      </c>
      <c r="H493" s="699" t="s">
        <v>3646</v>
      </c>
      <c r="I493" s="711">
        <v>610.5</v>
      </c>
      <c r="J493" s="711">
        <v>6</v>
      </c>
      <c r="K493" s="712">
        <v>3663</v>
      </c>
    </row>
    <row r="494" spans="1:11" ht="14.4" customHeight="1" x14ac:dyDescent="0.3">
      <c r="A494" s="695" t="s">
        <v>554</v>
      </c>
      <c r="B494" s="696" t="s">
        <v>555</v>
      </c>
      <c r="C494" s="699" t="s">
        <v>577</v>
      </c>
      <c r="D494" s="720" t="s">
        <v>1705</v>
      </c>
      <c r="E494" s="699" t="s">
        <v>4477</v>
      </c>
      <c r="F494" s="720" t="s">
        <v>4478</v>
      </c>
      <c r="G494" s="699" t="s">
        <v>3647</v>
      </c>
      <c r="H494" s="699" t="s">
        <v>3648</v>
      </c>
      <c r="I494" s="711">
        <v>3546.54</v>
      </c>
      <c r="J494" s="711">
        <v>1</v>
      </c>
      <c r="K494" s="712">
        <v>3546.54</v>
      </c>
    </row>
    <row r="495" spans="1:11" ht="14.4" customHeight="1" x14ac:dyDescent="0.3">
      <c r="A495" s="695" t="s">
        <v>554</v>
      </c>
      <c r="B495" s="696" t="s">
        <v>555</v>
      </c>
      <c r="C495" s="699" t="s">
        <v>577</v>
      </c>
      <c r="D495" s="720" t="s">
        <v>1705</v>
      </c>
      <c r="E495" s="699" t="s">
        <v>4477</v>
      </c>
      <c r="F495" s="720" t="s">
        <v>4478</v>
      </c>
      <c r="G495" s="699" t="s">
        <v>3649</v>
      </c>
      <c r="H495" s="699" t="s">
        <v>3650</v>
      </c>
      <c r="I495" s="711">
        <v>610.5</v>
      </c>
      <c r="J495" s="711">
        <v>2</v>
      </c>
      <c r="K495" s="712">
        <v>1221</v>
      </c>
    </row>
    <row r="496" spans="1:11" ht="14.4" customHeight="1" x14ac:dyDescent="0.3">
      <c r="A496" s="695" t="s">
        <v>554</v>
      </c>
      <c r="B496" s="696" t="s">
        <v>555</v>
      </c>
      <c r="C496" s="699" t="s">
        <v>577</v>
      </c>
      <c r="D496" s="720" t="s">
        <v>1705</v>
      </c>
      <c r="E496" s="699" t="s">
        <v>4477</v>
      </c>
      <c r="F496" s="720" t="s">
        <v>4478</v>
      </c>
      <c r="G496" s="699" t="s">
        <v>3651</v>
      </c>
      <c r="H496" s="699" t="s">
        <v>3652</v>
      </c>
      <c r="I496" s="711">
        <v>2024.33</v>
      </c>
      <c r="J496" s="711">
        <v>1</v>
      </c>
      <c r="K496" s="712">
        <v>2024.33</v>
      </c>
    </row>
    <row r="497" spans="1:11" ht="14.4" customHeight="1" x14ac:dyDescent="0.3">
      <c r="A497" s="695" t="s">
        <v>554</v>
      </c>
      <c r="B497" s="696" t="s">
        <v>555</v>
      </c>
      <c r="C497" s="699" t="s">
        <v>577</v>
      </c>
      <c r="D497" s="720" t="s">
        <v>1705</v>
      </c>
      <c r="E497" s="699" t="s">
        <v>4477</v>
      </c>
      <c r="F497" s="720" t="s">
        <v>4478</v>
      </c>
      <c r="G497" s="699" t="s">
        <v>3653</v>
      </c>
      <c r="H497" s="699" t="s">
        <v>3654</v>
      </c>
      <c r="I497" s="711">
        <v>2808.68</v>
      </c>
      <c r="J497" s="711">
        <v>3</v>
      </c>
      <c r="K497" s="712">
        <v>8426.0399999999991</v>
      </c>
    </row>
    <row r="498" spans="1:11" ht="14.4" customHeight="1" x14ac:dyDescent="0.3">
      <c r="A498" s="695" t="s">
        <v>554</v>
      </c>
      <c r="B498" s="696" t="s">
        <v>555</v>
      </c>
      <c r="C498" s="699" t="s">
        <v>577</v>
      </c>
      <c r="D498" s="720" t="s">
        <v>1705</v>
      </c>
      <c r="E498" s="699" t="s">
        <v>4477</v>
      </c>
      <c r="F498" s="720" t="s">
        <v>4478</v>
      </c>
      <c r="G498" s="699" t="s">
        <v>3655</v>
      </c>
      <c r="H498" s="699" t="s">
        <v>3656</v>
      </c>
      <c r="I498" s="711">
        <v>1274.52</v>
      </c>
      <c r="J498" s="711">
        <v>1</v>
      </c>
      <c r="K498" s="712">
        <v>1274.52</v>
      </c>
    </row>
    <row r="499" spans="1:11" ht="14.4" customHeight="1" x14ac:dyDescent="0.3">
      <c r="A499" s="695" t="s">
        <v>554</v>
      </c>
      <c r="B499" s="696" t="s">
        <v>555</v>
      </c>
      <c r="C499" s="699" t="s">
        <v>577</v>
      </c>
      <c r="D499" s="720" t="s">
        <v>1705</v>
      </c>
      <c r="E499" s="699" t="s">
        <v>4477</v>
      </c>
      <c r="F499" s="720" t="s">
        <v>4478</v>
      </c>
      <c r="G499" s="699" t="s">
        <v>3657</v>
      </c>
      <c r="H499" s="699" t="s">
        <v>3658</v>
      </c>
      <c r="I499" s="711">
        <v>13067.82</v>
      </c>
      <c r="J499" s="711">
        <v>2</v>
      </c>
      <c r="K499" s="712">
        <v>26135.64</v>
      </c>
    </row>
    <row r="500" spans="1:11" ht="14.4" customHeight="1" x14ac:dyDescent="0.3">
      <c r="A500" s="695" t="s">
        <v>554</v>
      </c>
      <c r="B500" s="696" t="s">
        <v>555</v>
      </c>
      <c r="C500" s="699" t="s">
        <v>577</v>
      </c>
      <c r="D500" s="720" t="s">
        <v>1705</v>
      </c>
      <c r="E500" s="699" t="s">
        <v>4477</v>
      </c>
      <c r="F500" s="720" t="s">
        <v>4478</v>
      </c>
      <c r="G500" s="699" t="s">
        <v>3659</v>
      </c>
      <c r="H500" s="699" t="s">
        <v>3660</v>
      </c>
      <c r="I500" s="711">
        <v>610.5</v>
      </c>
      <c r="J500" s="711">
        <v>1</v>
      </c>
      <c r="K500" s="712">
        <v>610.5</v>
      </c>
    </row>
    <row r="501" spans="1:11" ht="14.4" customHeight="1" x14ac:dyDescent="0.3">
      <c r="A501" s="695" t="s">
        <v>554</v>
      </c>
      <c r="B501" s="696" t="s">
        <v>555</v>
      </c>
      <c r="C501" s="699" t="s">
        <v>577</v>
      </c>
      <c r="D501" s="720" t="s">
        <v>1705</v>
      </c>
      <c r="E501" s="699" t="s">
        <v>4477</v>
      </c>
      <c r="F501" s="720" t="s">
        <v>4478</v>
      </c>
      <c r="G501" s="699" t="s">
        <v>3661</v>
      </c>
      <c r="H501" s="699" t="s">
        <v>3662</v>
      </c>
      <c r="I501" s="711">
        <v>1274.52</v>
      </c>
      <c r="J501" s="711">
        <v>1</v>
      </c>
      <c r="K501" s="712">
        <v>1274.52</v>
      </c>
    </row>
    <row r="502" spans="1:11" ht="14.4" customHeight="1" x14ac:dyDescent="0.3">
      <c r="A502" s="695" t="s">
        <v>554</v>
      </c>
      <c r="B502" s="696" t="s">
        <v>555</v>
      </c>
      <c r="C502" s="699" t="s">
        <v>577</v>
      </c>
      <c r="D502" s="720" t="s">
        <v>1705</v>
      </c>
      <c r="E502" s="699" t="s">
        <v>4477</v>
      </c>
      <c r="F502" s="720" t="s">
        <v>4478</v>
      </c>
      <c r="G502" s="699" t="s">
        <v>3663</v>
      </c>
      <c r="H502" s="699" t="s">
        <v>3664</v>
      </c>
      <c r="I502" s="711">
        <v>610.5</v>
      </c>
      <c r="J502" s="711">
        <v>1</v>
      </c>
      <c r="K502" s="712">
        <v>610.5</v>
      </c>
    </row>
    <row r="503" spans="1:11" ht="14.4" customHeight="1" x14ac:dyDescent="0.3">
      <c r="A503" s="695" t="s">
        <v>554</v>
      </c>
      <c r="B503" s="696" t="s">
        <v>555</v>
      </c>
      <c r="C503" s="699" t="s">
        <v>577</v>
      </c>
      <c r="D503" s="720" t="s">
        <v>1705</v>
      </c>
      <c r="E503" s="699" t="s">
        <v>4477</v>
      </c>
      <c r="F503" s="720" t="s">
        <v>4478</v>
      </c>
      <c r="G503" s="699" t="s">
        <v>3665</v>
      </c>
      <c r="H503" s="699" t="s">
        <v>3666</v>
      </c>
      <c r="I503" s="711">
        <v>610.5</v>
      </c>
      <c r="J503" s="711">
        <v>1</v>
      </c>
      <c r="K503" s="712">
        <v>610.5</v>
      </c>
    </row>
    <row r="504" spans="1:11" ht="14.4" customHeight="1" x14ac:dyDescent="0.3">
      <c r="A504" s="695" t="s">
        <v>554</v>
      </c>
      <c r="B504" s="696" t="s">
        <v>555</v>
      </c>
      <c r="C504" s="699" t="s">
        <v>577</v>
      </c>
      <c r="D504" s="720" t="s">
        <v>1705</v>
      </c>
      <c r="E504" s="699" t="s">
        <v>4477</v>
      </c>
      <c r="F504" s="720" t="s">
        <v>4478</v>
      </c>
      <c r="G504" s="699" t="s">
        <v>3667</v>
      </c>
      <c r="H504" s="699" t="s">
        <v>3668</v>
      </c>
      <c r="I504" s="711">
        <v>17838.02</v>
      </c>
      <c r="J504" s="711">
        <v>1</v>
      </c>
      <c r="K504" s="712">
        <v>17838.02</v>
      </c>
    </row>
    <row r="505" spans="1:11" ht="14.4" customHeight="1" x14ac:dyDescent="0.3">
      <c r="A505" s="695" t="s">
        <v>554</v>
      </c>
      <c r="B505" s="696" t="s">
        <v>555</v>
      </c>
      <c r="C505" s="699" t="s">
        <v>577</v>
      </c>
      <c r="D505" s="720" t="s">
        <v>1705</v>
      </c>
      <c r="E505" s="699" t="s">
        <v>4477</v>
      </c>
      <c r="F505" s="720" t="s">
        <v>4478</v>
      </c>
      <c r="G505" s="699" t="s">
        <v>3669</v>
      </c>
      <c r="H505" s="699" t="s">
        <v>3670</v>
      </c>
      <c r="I505" s="711">
        <v>1547.0566666666666</v>
      </c>
      <c r="J505" s="711">
        <v>3</v>
      </c>
      <c r="K505" s="712">
        <v>4641.17</v>
      </c>
    </row>
    <row r="506" spans="1:11" ht="14.4" customHeight="1" x14ac:dyDescent="0.3">
      <c r="A506" s="695" t="s">
        <v>554</v>
      </c>
      <c r="B506" s="696" t="s">
        <v>555</v>
      </c>
      <c r="C506" s="699" t="s">
        <v>577</v>
      </c>
      <c r="D506" s="720" t="s">
        <v>1705</v>
      </c>
      <c r="E506" s="699" t="s">
        <v>4477</v>
      </c>
      <c r="F506" s="720" t="s">
        <v>4478</v>
      </c>
      <c r="G506" s="699" t="s">
        <v>3671</v>
      </c>
      <c r="H506" s="699" t="s">
        <v>3672</v>
      </c>
      <c r="I506" s="711">
        <v>610.5</v>
      </c>
      <c r="J506" s="711">
        <v>1</v>
      </c>
      <c r="K506" s="712">
        <v>610.5</v>
      </c>
    </row>
    <row r="507" spans="1:11" ht="14.4" customHeight="1" x14ac:dyDescent="0.3">
      <c r="A507" s="695" t="s">
        <v>554</v>
      </c>
      <c r="B507" s="696" t="s">
        <v>555</v>
      </c>
      <c r="C507" s="699" t="s">
        <v>577</v>
      </c>
      <c r="D507" s="720" t="s">
        <v>1705</v>
      </c>
      <c r="E507" s="699" t="s">
        <v>4477</v>
      </c>
      <c r="F507" s="720" t="s">
        <v>4478</v>
      </c>
      <c r="G507" s="699" t="s">
        <v>3673</v>
      </c>
      <c r="H507" s="699" t="s">
        <v>3674</v>
      </c>
      <c r="I507" s="711">
        <v>610.5</v>
      </c>
      <c r="J507" s="711">
        <v>2</v>
      </c>
      <c r="K507" s="712">
        <v>1221</v>
      </c>
    </row>
    <row r="508" spans="1:11" ht="14.4" customHeight="1" x14ac:dyDescent="0.3">
      <c r="A508" s="695" t="s">
        <v>554</v>
      </c>
      <c r="B508" s="696" t="s">
        <v>555</v>
      </c>
      <c r="C508" s="699" t="s">
        <v>577</v>
      </c>
      <c r="D508" s="720" t="s">
        <v>1705</v>
      </c>
      <c r="E508" s="699" t="s">
        <v>4477</v>
      </c>
      <c r="F508" s="720" t="s">
        <v>4478</v>
      </c>
      <c r="G508" s="699" t="s">
        <v>3675</v>
      </c>
      <c r="H508" s="699" t="s">
        <v>3676</v>
      </c>
      <c r="I508" s="711">
        <v>118.59</v>
      </c>
      <c r="J508" s="711">
        <v>1</v>
      </c>
      <c r="K508" s="712">
        <v>118.59</v>
      </c>
    </row>
    <row r="509" spans="1:11" ht="14.4" customHeight="1" x14ac:dyDescent="0.3">
      <c r="A509" s="695" t="s">
        <v>554</v>
      </c>
      <c r="B509" s="696" t="s">
        <v>555</v>
      </c>
      <c r="C509" s="699" t="s">
        <v>577</v>
      </c>
      <c r="D509" s="720" t="s">
        <v>1705</v>
      </c>
      <c r="E509" s="699" t="s">
        <v>4477</v>
      </c>
      <c r="F509" s="720" t="s">
        <v>4478</v>
      </c>
      <c r="G509" s="699" t="s">
        <v>3677</v>
      </c>
      <c r="H509" s="699" t="s">
        <v>3678</v>
      </c>
      <c r="I509" s="711">
        <v>778.58</v>
      </c>
      <c r="J509" s="711">
        <v>5</v>
      </c>
      <c r="K509" s="712">
        <v>3892.92</v>
      </c>
    </row>
    <row r="510" spans="1:11" ht="14.4" customHeight="1" x14ac:dyDescent="0.3">
      <c r="A510" s="695" t="s">
        <v>554</v>
      </c>
      <c r="B510" s="696" t="s">
        <v>555</v>
      </c>
      <c r="C510" s="699" t="s">
        <v>577</v>
      </c>
      <c r="D510" s="720" t="s">
        <v>1705</v>
      </c>
      <c r="E510" s="699" t="s">
        <v>4477</v>
      </c>
      <c r="F510" s="720" t="s">
        <v>4478</v>
      </c>
      <c r="G510" s="699" t="s">
        <v>3679</v>
      </c>
      <c r="H510" s="699" t="s">
        <v>3680</v>
      </c>
      <c r="I510" s="711">
        <v>778.58</v>
      </c>
      <c r="J510" s="711">
        <v>5</v>
      </c>
      <c r="K510" s="712">
        <v>3892.92</v>
      </c>
    </row>
    <row r="511" spans="1:11" ht="14.4" customHeight="1" x14ac:dyDescent="0.3">
      <c r="A511" s="695" t="s">
        <v>554</v>
      </c>
      <c r="B511" s="696" t="s">
        <v>555</v>
      </c>
      <c r="C511" s="699" t="s">
        <v>577</v>
      </c>
      <c r="D511" s="720" t="s">
        <v>1705</v>
      </c>
      <c r="E511" s="699" t="s">
        <v>4477</v>
      </c>
      <c r="F511" s="720" t="s">
        <v>4478</v>
      </c>
      <c r="G511" s="699" t="s">
        <v>3681</v>
      </c>
      <c r="H511" s="699" t="s">
        <v>3682</v>
      </c>
      <c r="I511" s="711">
        <v>778.58500000000004</v>
      </c>
      <c r="J511" s="711">
        <v>5</v>
      </c>
      <c r="K511" s="712">
        <v>3892.92</v>
      </c>
    </row>
    <row r="512" spans="1:11" ht="14.4" customHeight="1" x14ac:dyDescent="0.3">
      <c r="A512" s="695" t="s">
        <v>554</v>
      </c>
      <c r="B512" s="696" t="s">
        <v>555</v>
      </c>
      <c r="C512" s="699" t="s">
        <v>577</v>
      </c>
      <c r="D512" s="720" t="s">
        <v>1705</v>
      </c>
      <c r="E512" s="699" t="s">
        <v>4477</v>
      </c>
      <c r="F512" s="720" t="s">
        <v>4478</v>
      </c>
      <c r="G512" s="699" t="s">
        <v>3683</v>
      </c>
      <c r="H512" s="699" t="s">
        <v>3684</v>
      </c>
      <c r="I512" s="711">
        <v>846.99</v>
      </c>
      <c r="J512" s="711">
        <v>5</v>
      </c>
      <c r="K512" s="712">
        <v>4234.93</v>
      </c>
    </row>
    <row r="513" spans="1:11" ht="14.4" customHeight="1" x14ac:dyDescent="0.3">
      <c r="A513" s="695" t="s">
        <v>554</v>
      </c>
      <c r="B513" s="696" t="s">
        <v>555</v>
      </c>
      <c r="C513" s="699" t="s">
        <v>577</v>
      </c>
      <c r="D513" s="720" t="s">
        <v>1705</v>
      </c>
      <c r="E513" s="699" t="s">
        <v>4477</v>
      </c>
      <c r="F513" s="720" t="s">
        <v>4478</v>
      </c>
      <c r="G513" s="699" t="s">
        <v>3685</v>
      </c>
      <c r="H513" s="699" t="s">
        <v>3686</v>
      </c>
      <c r="I513" s="711">
        <v>846.99</v>
      </c>
      <c r="J513" s="711">
        <v>5</v>
      </c>
      <c r="K513" s="712">
        <v>4234.93</v>
      </c>
    </row>
    <row r="514" spans="1:11" ht="14.4" customHeight="1" x14ac:dyDescent="0.3">
      <c r="A514" s="695" t="s">
        <v>554</v>
      </c>
      <c r="B514" s="696" t="s">
        <v>555</v>
      </c>
      <c r="C514" s="699" t="s">
        <v>577</v>
      </c>
      <c r="D514" s="720" t="s">
        <v>1705</v>
      </c>
      <c r="E514" s="699" t="s">
        <v>4477</v>
      </c>
      <c r="F514" s="720" t="s">
        <v>4478</v>
      </c>
      <c r="G514" s="699" t="s">
        <v>3687</v>
      </c>
      <c r="H514" s="699" t="s">
        <v>3688</v>
      </c>
      <c r="I514" s="711">
        <v>344.24</v>
      </c>
      <c r="J514" s="711">
        <v>2</v>
      </c>
      <c r="K514" s="712">
        <v>688.48</v>
      </c>
    </row>
    <row r="515" spans="1:11" ht="14.4" customHeight="1" x14ac:dyDescent="0.3">
      <c r="A515" s="695" t="s">
        <v>554</v>
      </c>
      <c r="B515" s="696" t="s">
        <v>555</v>
      </c>
      <c r="C515" s="699" t="s">
        <v>577</v>
      </c>
      <c r="D515" s="720" t="s">
        <v>1705</v>
      </c>
      <c r="E515" s="699" t="s">
        <v>4477</v>
      </c>
      <c r="F515" s="720" t="s">
        <v>4478</v>
      </c>
      <c r="G515" s="699" t="s">
        <v>3689</v>
      </c>
      <c r="H515" s="699" t="s">
        <v>3690</v>
      </c>
      <c r="I515" s="711">
        <v>1547.095</v>
      </c>
      <c r="J515" s="711">
        <v>3</v>
      </c>
      <c r="K515" s="712">
        <v>4641.3999999999996</v>
      </c>
    </row>
    <row r="516" spans="1:11" ht="14.4" customHeight="1" x14ac:dyDescent="0.3">
      <c r="A516" s="695" t="s">
        <v>554</v>
      </c>
      <c r="B516" s="696" t="s">
        <v>555</v>
      </c>
      <c r="C516" s="699" t="s">
        <v>577</v>
      </c>
      <c r="D516" s="720" t="s">
        <v>1705</v>
      </c>
      <c r="E516" s="699" t="s">
        <v>4477</v>
      </c>
      <c r="F516" s="720" t="s">
        <v>4478</v>
      </c>
      <c r="G516" s="699" t="s">
        <v>3691</v>
      </c>
      <c r="H516" s="699" t="s">
        <v>3692</v>
      </c>
      <c r="I516" s="711">
        <v>846.99</v>
      </c>
      <c r="J516" s="711">
        <v>5</v>
      </c>
      <c r="K516" s="712">
        <v>4234.93</v>
      </c>
    </row>
    <row r="517" spans="1:11" ht="14.4" customHeight="1" x14ac:dyDescent="0.3">
      <c r="A517" s="695" t="s">
        <v>554</v>
      </c>
      <c r="B517" s="696" t="s">
        <v>555</v>
      </c>
      <c r="C517" s="699" t="s">
        <v>577</v>
      </c>
      <c r="D517" s="720" t="s">
        <v>1705</v>
      </c>
      <c r="E517" s="699" t="s">
        <v>4477</v>
      </c>
      <c r="F517" s="720" t="s">
        <v>4478</v>
      </c>
      <c r="G517" s="699" t="s">
        <v>3693</v>
      </c>
      <c r="H517" s="699" t="s">
        <v>3694</v>
      </c>
      <c r="I517" s="711">
        <v>846.99</v>
      </c>
      <c r="J517" s="711">
        <v>5</v>
      </c>
      <c r="K517" s="712">
        <v>4234.93</v>
      </c>
    </row>
    <row r="518" spans="1:11" ht="14.4" customHeight="1" x14ac:dyDescent="0.3">
      <c r="A518" s="695" t="s">
        <v>554</v>
      </c>
      <c r="B518" s="696" t="s">
        <v>555</v>
      </c>
      <c r="C518" s="699" t="s">
        <v>577</v>
      </c>
      <c r="D518" s="720" t="s">
        <v>1705</v>
      </c>
      <c r="E518" s="699" t="s">
        <v>4477</v>
      </c>
      <c r="F518" s="720" t="s">
        <v>4478</v>
      </c>
      <c r="G518" s="699" t="s">
        <v>3695</v>
      </c>
      <c r="H518" s="699" t="s">
        <v>3696</v>
      </c>
      <c r="I518" s="711">
        <v>778.58</v>
      </c>
      <c r="J518" s="711">
        <v>5</v>
      </c>
      <c r="K518" s="712">
        <v>3892.92</v>
      </c>
    </row>
    <row r="519" spans="1:11" ht="14.4" customHeight="1" x14ac:dyDescent="0.3">
      <c r="A519" s="695" t="s">
        <v>554</v>
      </c>
      <c r="B519" s="696" t="s">
        <v>555</v>
      </c>
      <c r="C519" s="699" t="s">
        <v>577</v>
      </c>
      <c r="D519" s="720" t="s">
        <v>1705</v>
      </c>
      <c r="E519" s="699" t="s">
        <v>4477</v>
      </c>
      <c r="F519" s="720" t="s">
        <v>4478</v>
      </c>
      <c r="G519" s="699" t="s">
        <v>3697</v>
      </c>
      <c r="H519" s="699" t="s">
        <v>3698</v>
      </c>
      <c r="I519" s="711">
        <v>846.99</v>
      </c>
      <c r="J519" s="711">
        <v>5</v>
      </c>
      <c r="K519" s="712">
        <v>4234.93</v>
      </c>
    </row>
    <row r="520" spans="1:11" ht="14.4" customHeight="1" x14ac:dyDescent="0.3">
      <c r="A520" s="695" t="s">
        <v>554</v>
      </c>
      <c r="B520" s="696" t="s">
        <v>555</v>
      </c>
      <c r="C520" s="699" t="s">
        <v>577</v>
      </c>
      <c r="D520" s="720" t="s">
        <v>1705</v>
      </c>
      <c r="E520" s="699" t="s">
        <v>4477</v>
      </c>
      <c r="F520" s="720" t="s">
        <v>4478</v>
      </c>
      <c r="G520" s="699" t="s">
        <v>3699</v>
      </c>
      <c r="H520" s="699" t="s">
        <v>3700</v>
      </c>
      <c r="I520" s="711">
        <v>3918.478260869565</v>
      </c>
      <c r="J520" s="711">
        <v>25</v>
      </c>
      <c r="K520" s="712">
        <v>97825</v>
      </c>
    </row>
    <row r="521" spans="1:11" ht="14.4" customHeight="1" x14ac:dyDescent="0.3">
      <c r="A521" s="695" t="s">
        <v>554</v>
      </c>
      <c r="B521" s="696" t="s">
        <v>555</v>
      </c>
      <c r="C521" s="699" t="s">
        <v>577</v>
      </c>
      <c r="D521" s="720" t="s">
        <v>1705</v>
      </c>
      <c r="E521" s="699" t="s">
        <v>4477</v>
      </c>
      <c r="F521" s="720" t="s">
        <v>4478</v>
      </c>
      <c r="G521" s="699" t="s">
        <v>3701</v>
      </c>
      <c r="H521" s="699" t="s">
        <v>3702</v>
      </c>
      <c r="I521" s="711">
        <v>8605.6</v>
      </c>
      <c r="J521" s="711">
        <v>1</v>
      </c>
      <c r="K521" s="712">
        <v>8605.6</v>
      </c>
    </row>
    <row r="522" spans="1:11" ht="14.4" customHeight="1" x14ac:dyDescent="0.3">
      <c r="A522" s="695" t="s">
        <v>554</v>
      </c>
      <c r="B522" s="696" t="s">
        <v>555</v>
      </c>
      <c r="C522" s="699" t="s">
        <v>577</v>
      </c>
      <c r="D522" s="720" t="s">
        <v>1705</v>
      </c>
      <c r="E522" s="699" t="s">
        <v>4477</v>
      </c>
      <c r="F522" s="720" t="s">
        <v>4478</v>
      </c>
      <c r="G522" s="699" t="s">
        <v>3703</v>
      </c>
      <c r="H522" s="699" t="s">
        <v>3704</v>
      </c>
      <c r="I522" s="711">
        <v>5146.25</v>
      </c>
      <c r="J522" s="711">
        <v>1</v>
      </c>
      <c r="K522" s="712">
        <v>5146.25</v>
      </c>
    </row>
    <row r="523" spans="1:11" ht="14.4" customHeight="1" x14ac:dyDescent="0.3">
      <c r="A523" s="695" t="s">
        <v>554</v>
      </c>
      <c r="B523" s="696" t="s">
        <v>555</v>
      </c>
      <c r="C523" s="699" t="s">
        <v>577</v>
      </c>
      <c r="D523" s="720" t="s">
        <v>1705</v>
      </c>
      <c r="E523" s="699" t="s">
        <v>4477</v>
      </c>
      <c r="F523" s="720" t="s">
        <v>4478</v>
      </c>
      <c r="G523" s="699" t="s">
        <v>3705</v>
      </c>
      <c r="H523" s="699" t="s">
        <v>3706</v>
      </c>
      <c r="I523" s="711">
        <v>2833.37</v>
      </c>
      <c r="J523" s="711">
        <v>1</v>
      </c>
      <c r="K523" s="712">
        <v>2833.37</v>
      </c>
    </row>
    <row r="524" spans="1:11" ht="14.4" customHeight="1" x14ac:dyDescent="0.3">
      <c r="A524" s="695" t="s">
        <v>554</v>
      </c>
      <c r="B524" s="696" t="s">
        <v>555</v>
      </c>
      <c r="C524" s="699" t="s">
        <v>577</v>
      </c>
      <c r="D524" s="720" t="s">
        <v>1705</v>
      </c>
      <c r="E524" s="699" t="s">
        <v>4477</v>
      </c>
      <c r="F524" s="720" t="s">
        <v>4478</v>
      </c>
      <c r="G524" s="699" t="s">
        <v>3707</v>
      </c>
      <c r="H524" s="699" t="s">
        <v>3708</v>
      </c>
      <c r="I524" s="711">
        <v>1045.01</v>
      </c>
      <c r="J524" s="711">
        <v>2</v>
      </c>
      <c r="K524" s="712">
        <v>2090.0100000000002</v>
      </c>
    </row>
    <row r="525" spans="1:11" ht="14.4" customHeight="1" x14ac:dyDescent="0.3">
      <c r="A525" s="695" t="s">
        <v>554</v>
      </c>
      <c r="B525" s="696" t="s">
        <v>555</v>
      </c>
      <c r="C525" s="699" t="s">
        <v>577</v>
      </c>
      <c r="D525" s="720" t="s">
        <v>1705</v>
      </c>
      <c r="E525" s="699" t="s">
        <v>4477</v>
      </c>
      <c r="F525" s="720" t="s">
        <v>4478</v>
      </c>
      <c r="G525" s="699" t="s">
        <v>3709</v>
      </c>
      <c r="H525" s="699" t="s">
        <v>3710</v>
      </c>
      <c r="I525" s="711">
        <v>1419.3</v>
      </c>
      <c r="J525" s="711">
        <v>1</v>
      </c>
      <c r="K525" s="712">
        <v>1419.3</v>
      </c>
    </row>
    <row r="526" spans="1:11" ht="14.4" customHeight="1" x14ac:dyDescent="0.3">
      <c r="A526" s="695" t="s">
        <v>554</v>
      </c>
      <c r="B526" s="696" t="s">
        <v>555</v>
      </c>
      <c r="C526" s="699" t="s">
        <v>577</v>
      </c>
      <c r="D526" s="720" t="s">
        <v>1705</v>
      </c>
      <c r="E526" s="699" t="s">
        <v>4477</v>
      </c>
      <c r="F526" s="720" t="s">
        <v>4478</v>
      </c>
      <c r="G526" s="699" t="s">
        <v>3711</v>
      </c>
      <c r="H526" s="699" t="s">
        <v>3712</v>
      </c>
      <c r="I526" s="711">
        <v>3854.92</v>
      </c>
      <c r="J526" s="711">
        <v>1</v>
      </c>
      <c r="K526" s="712">
        <v>3854.92</v>
      </c>
    </row>
    <row r="527" spans="1:11" ht="14.4" customHeight="1" x14ac:dyDescent="0.3">
      <c r="A527" s="695" t="s">
        <v>554</v>
      </c>
      <c r="B527" s="696" t="s">
        <v>555</v>
      </c>
      <c r="C527" s="699" t="s">
        <v>577</v>
      </c>
      <c r="D527" s="720" t="s">
        <v>1705</v>
      </c>
      <c r="E527" s="699" t="s">
        <v>4477</v>
      </c>
      <c r="F527" s="720" t="s">
        <v>4478</v>
      </c>
      <c r="G527" s="699" t="s">
        <v>3713</v>
      </c>
      <c r="H527" s="699" t="s">
        <v>3714</v>
      </c>
      <c r="I527" s="711">
        <v>80.099999999999994</v>
      </c>
      <c r="J527" s="711">
        <v>10</v>
      </c>
      <c r="K527" s="712">
        <v>801.02</v>
      </c>
    </row>
    <row r="528" spans="1:11" ht="14.4" customHeight="1" x14ac:dyDescent="0.3">
      <c r="A528" s="695" t="s">
        <v>554</v>
      </c>
      <c r="B528" s="696" t="s">
        <v>555</v>
      </c>
      <c r="C528" s="699" t="s">
        <v>577</v>
      </c>
      <c r="D528" s="720" t="s">
        <v>1705</v>
      </c>
      <c r="E528" s="699" t="s">
        <v>4477</v>
      </c>
      <c r="F528" s="720" t="s">
        <v>4478</v>
      </c>
      <c r="G528" s="699" t="s">
        <v>3715</v>
      </c>
      <c r="H528" s="699" t="s">
        <v>3716</v>
      </c>
      <c r="I528" s="711">
        <v>610.5</v>
      </c>
      <c r="J528" s="711">
        <v>3</v>
      </c>
      <c r="K528" s="712">
        <v>1831.5</v>
      </c>
    </row>
    <row r="529" spans="1:11" ht="14.4" customHeight="1" x14ac:dyDescent="0.3">
      <c r="A529" s="695" t="s">
        <v>554</v>
      </c>
      <c r="B529" s="696" t="s">
        <v>555</v>
      </c>
      <c r="C529" s="699" t="s">
        <v>577</v>
      </c>
      <c r="D529" s="720" t="s">
        <v>1705</v>
      </c>
      <c r="E529" s="699" t="s">
        <v>4477</v>
      </c>
      <c r="F529" s="720" t="s">
        <v>4478</v>
      </c>
      <c r="G529" s="699" t="s">
        <v>3717</v>
      </c>
      <c r="H529" s="699" t="s">
        <v>3718</v>
      </c>
      <c r="I529" s="711">
        <v>1838.51</v>
      </c>
      <c r="J529" s="711">
        <v>4</v>
      </c>
      <c r="K529" s="712">
        <v>7354.04</v>
      </c>
    </row>
    <row r="530" spans="1:11" ht="14.4" customHeight="1" x14ac:dyDescent="0.3">
      <c r="A530" s="695" t="s">
        <v>554</v>
      </c>
      <c r="B530" s="696" t="s">
        <v>555</v>
      </c>
      <c r="C530" s="699" t="s">
        <v>577</v>
      </c>
      <c r="D530" s="720" t="s">
        <v>1705</v>
      </c>
      <c r="E530" s="699" t="s">
        <v>4477</v>
      </c>
      <c r="F530" s="720" t="s">
        <v>4478</v>
      </c>
      <c r="G530" s="699" t="s">
        <v>3719</v>
      </c>
      <c r="H530" s="699" t="s">
        <v>3720</v>
      </c>
      <c r="I530" s="711">
        <v>7356.9799999999987</v>
      </c>
      <c r="J530" s="711">
        <v>23</v>
      </c>
      <c r="K530" s="712">
        <v>168574.65000000002</v>
      </c>
    </row>
    <row r="531" spans="1:11" ht="14.4" customHeight="1" x14ac:dyDescent="0.3">
      <c r="A531" s="695" t="s">
        <v>554</v>
      </c>
      <c r="B531" s="696" t="s">
        <v>555</v>
      </c>
      <c r="C531" s="699" t="s">
        <v>577</v>
      </c>
      <c r="D531" s="720" t="s">
        <v>1705</v>
      </c>
      <c r="E531" s="699" t="s">
        <v>4477</v>
      </c>
      <c r="F531" s="720" t="s">
        <v>4478</v>
      </c>
      <c r="G531" s="699" t="s">
        <v>3721</v>
      </c>
      <c r="H531" s="699" t="s">
        <v>3722</v>
      </c>
      <c r="I531" s="711">
        <v>1838.502</v>
      </c>
      <c r="J531" s="711">
        <v>5</v>
      </c>
      <c r="K531" s="712">
        <v>9192.51</v>
      </c>
    </row>
    <row r="532" spans="1:11" ht="14.4" customHeight="1" x14ac:dyDescent="0.3">
      <c r="A532" s="695" t="s">
        <v>554</v>
      </c>
      <c r="B532" s="696" t="s">
        <v>555</v>
      </c>
      <c r="C532" s="699" t="s">
        <v>577</v>
      </c>
      <c r="D532" s="720" t="s">
        <v>1705</v>
      </c>
      <c r="E532" s="699" t="s">
        <v>4477</v>
      </c>
      <c r="F532" s="720" t="s">
        <v>4478</v>
      </c>
      <c r="G532" s="699" t="s">
        <v>3723</v>
      </c>
      <c r="H532" s="699" t="s">
        <v>3724</v>
      </c>
      <c r="I532" s="711">
        <v>10789.77</v>
      </c>
      <c r="J532" s="711">
        <v>2</v>
      </c>
      <c r="K532" s="712">
        <v>21579.54</v>
      </c>
    </row>
    <row r="533" spans="1:11" ht="14.4" customHeight="1" x14ac:dyDescent="0.3">
      <c r="A533" s="695" t="s">
        <v>554</v>
      </c>
      <c r="B533" s="696" t="s">
        <v>555</v>
      </c>
      <c r="C533" s="699" t="s">
        <v>577</v>
      </c>
      <c r="D533" s="720" t="s">
        <v>1705</v>
      </c>
      <c r="E533" s="699" t="s">
        <v>4477</v>
      </c>
      <c r="F533" s="720" t="s">
        <v>4478</v>
      </c>
      <c r="G533" s="699" t="s">
        <v>3725</v>
      </c>
      <c r="H533" s="699" t="s">
        <v>3726</v>
      </c>
      <c r="I533" s="711">
        <v>5146.25</v>
      </c>
      <c r="J533" s="711">
        <v>1</v>
      </c>
      <c r="K533" s="712">
        <v>5146.25</v>
      </c>
    </row>
    <row r="534" spans="1:11" ht="14.4" customHeight="1" x14ac:dyDescent="0.3">
      <c r="A534" s="695" t="s">
        <v>554</v>
      </c>
      <c r="B534" s="696" t="s">
        <v>555</v>
      </c>
      <c r="C534" s="699" t="s">
        <v>577</v>
      </c>
      <c r="D534" s="720" t="s">
        <v>1705</v>
      </c>
      <c r="E534" s="699" t="s">
        <v>4477</v>
      </c>
      <c r="F534" s="720" t="s">
        <v>4478</v>
      </c>
      <c r="G534" s="699" t="s">
        <v>3727</v>
      </c>
      <c r="H534" s="699" t="s">
        <v>3728</v>
      </c>
      <c r="I534" s="711">
        <v>16327.48</v>
      </c>
      <c r="J534" s="711">
        <v>1</v>
      </c>
      <c r="K534" s="712">
        <v>16327.48</v>
      </c>
    </row>
    <row r="535" spans="1:11" ht="14.4" customHeight="1" x14ac:dyDescent="0.3">
      <c r="A535" s="695" t="s">
        <v>554</v>
      </c>
      <c r="B535" s="696" t="s">
        <v>555</v>
      </c>
      <c r="C535" s="699" t="s">
        <v>577</v>
      </c>
      <c r="D535" s="720" t="s">
        <v>1705</v>
      </c>
      <c r="E535" s="699" t="s">
        <v>4477</v>
      </c>
      <c r="F535" s="720" t="s">
        <v>4478</v>
      </c>
      <c r="G535" s="699" t="s">
        <v>3729</v>
      </c>
      <c r="H535" s="699" t="s">
        <v>3730</v>
      </c>
      <c r="I535" s="711">
        <v>4772.5</v>
      </c>
      <c r="J535" s="711">
        <v>1</v>
      </c>
      <c r="K535" s="712">
        <v>4772.5</v>
      </c>
    </row>
    <row r="536" spans="1:11" ht="14.4" customHeight="1" x14ac:dyDescent="0.3">
      <c r="A536" s="695" t="s">
        <v>554</v>
      </c>
      <c r="B536" s="696" t="s">
        <v>555</v>
      </c>
      <c r="C536" s="699" t="s">
        <v>577</v>
      </c>
      <c r="D536" s="720" t="s">
        <v>1705</v>
      </c>
      <c r="E536" s="699" t="s">
        <v>4477</v>
      </c>
      <c r="F536" s="720" t="s">
        <v>4478</v>
      </c>
      <c r="G536" s="699" t="s">
        <v>3731</v>
      </c>
      <c r="H536" s="699" t="s">
        <v>3732</v>
      </c>
      <c r="I536" s="711">
        <v>1045.01</v>
      </c>
      <c r="J536" s="711">
        <v>1</v>
      </c>
      <c r="K536" s="712">
        <v>1045.01</v>
      </c>
    </row>
    <row r="537" spans="1:11" ht="14.4" customHeight="1" x14ac:dyDescent="0.3">
      <c r="A537" s="695" t="s">
        <v>554</v>
      </c>
      <c r="B537" s="696" t="s">
        <v>555</v>
      </c>
      <c r="C537" s="699" t="s">
        <v>577</v>
      </c>
      <c r="D537" s="720" t="s">
        <v>1705</v>
      </c>
      <c r="E537" s="699" t="s">
        <v>4477</v>
      </c>
      <c r="F537" s="720" t="s">
        <v>4478</v>
      </c>
      <c r="G537" s="699" t="s">
        <v>3733</v>
      </c>
      <c r="H537" s="699" t="s">
        <v>3734</v>
      </c>
      <c r="I537" s="711">
        <v>3335</v>
      </c>
      <c r="J537" s="711">
        <v>2</v>
      </c>
      <c r="K537" s="712">
        <v>6670</v>
      </c>
    </row>
    <row r="538" spans="1:11" ht="14.4" customHeight="1" x14ac:dyDescent="0.3">
      <c r="A538" s="695" t="s">
        <v>554</v>
      </c>
      <c r="B538" s="696" t="s">
        <v>555</v>
      </c>
      <c r="C538" s="699" t="s">
        <v>577</v>
      </c>
      <c r="D538" s="720" t="s">
        <v>1705</v>
      </c>
      <c r="E538" s="699" t="s">
        <v>4477</v>
      </c>
      <c r="F538" s="720" t="s">
        <v>4478</v>
      </c>
      <c r="G538" s="699" t="s">
        <v>3735</v>
      </c>
      <c r="H538" s="699" t="s">
        <v>3736</v>
      </c>
      <c r="I538" s="711">
        <v>610.5</v>
      </c>
      <c r="J538" s="711">
        <v>2</v>
      </c>
      <c r="K538" s="712">
        <v>1221</v>
      </c>
    </row>
    <row r="539" spans="1:11" ht="14.4" customHeight="1" x14ac:dyDescent="0.3">
      <c r="A539" s="695" t="s">
        <v>554</v>
      </c>
      <c r="B539" s="696" t="s">
        <v>555</v>
      </c>
      <c r="C539" s="699" t="s">
        <v>577</v>
      </c>
      <c r="D539" s="720" t="s">
        <v>1705</v>
      </c>
      <c r="E539" s="699" t="s">
        <v>4477</v>
      </c>
      <c r="F539" s="720" t="s">
        <v>4478</v>
      </c>
      <c r="G539" s="699" t="s">
        <v>3737</v>
      </c>
      <c r="H539" s="699" t="s">
        <v>3738</v>
      </c>
      <c r="I539" s="711">
        <v>6497.5</v>
      </c>
      <c r="J539" s="711">
        <v>2</v>
      </c>
      <c r="K539" s="712">
        <v>12995</v>
      </c>
    </row>
    <row r="540" spans="1:11" ht="14.4" customHeight="1" x14ac:dyDescent="0.3">
      <c r="A540" s="695" t="s">
        <v>554</v>
      </c>
      <c r="B540" s="696" t="s">
        <v>555</v>
      </c>
      <c r="C540" s="699" t="s">
        <v>577</v>
      </c>
      <c r="D540" s="720" t="s">
        <v>1705</v>
      </c>
      <c r="E540" s="699" t="s">
        <v>4477</v>
      </c>
      <c r="F540" s="720" t="s">
        <v>4478</v>
      </c>
      <c r="G540" s="699" t="s">
        <v>3739</v>
      </c>
      <c r="H540" s="699" t="s">
        <v>3740</v>
      </c>
      <c r="I540" s="711">
        <v>610.5</v>
      </c>
      <c r="J540" s="711">
        <v>7</v>
      </c>
      <c r="K540" s="712">
        <v>4273.5</v>
      </c>
    </row>
    <row r="541" spans="1:11" ht="14.4" customHeight="1" x14ac:dyDescent="0.3">
      <c r="A541" s="695" t="s">
        <v>554</v>
      </c>
      <c r="B541" s="696" t="s">
        <v>555</v>
      </c>
      <c r="C541" s="699" t="s">
        <v>577</v>
      </c>
      <c r="D541" s="720" t="s">
        <v>1705</v>
      </c>
      <c r="E541" s="699" t="s">
        <v>4477</v>
      </c>
      <c r="F541" s="720" t="s">
        <v>4478</v>
      </c>
      <c r="G541" s="699" t="s">
        <v>3741</v>
      </c>
      <c r="H541" s="699" t="s">
        <v>3742</v>
      </c>
      <c r="I541" s="711">
        <v>10780</v>
      </c>
      <c r="J541" s="711">
        <v>1</v>
      </c>
      <c r="K541" s="712">
        <v>10780</v>
      </c>
    </row>
    <row r="542" spans="1:11" ht="14.4" customHeight="1" x14ac:dyDescent="0.3">
      <c r="A542" s="695" t="s">
        <v>554</v>
      </c>
      <c r="B542" s="696" t="s">
        <v>555</v>
      </c>
      <c r="C542" s="699" t="s">
        <v>577</v>
      </c>
      <c r="D542" s="720" t="s">
        <v>1705</v>
      </c>
      <c r="E542" s="699" t="s">
        <v>4477</v>
      </c>
      <c r="F542" s="720" t="s">
        <v>4478</v>
      </c>
      <c r="G542" s="699" t="s">
        <v>3743</v>
      </c>
      <c r="H542" s="699" t="s">
        <v>3744</v>
      </c>
      <c r="I542" s="711">
        <v>3929.5454545454545</v>
      </c>
      <c r="J542" s="711">
        <v>22</v>
      </c>
      <c r="K542" s="712">
        <v>86450</v>
      </c>
    </row>
    <row r="543" spans="1:11" ht="14.4" customHeight="1" x14ac:dyDescent="0.3">
      <c r="A543" s="695" t="s">
        <v>554</v>
      </c>
      <c r="B543" s="696" t="s">
        <v>555</v>
      </c>
      <c r="C543" s="699" t="s">
        <v>577</v>
      </c>
      <c r="D543" s="720" t="s">
        <v>1705</v>
      </c>
      <c r="E543" s="699" t="s">
        <v>4477</v>
      </c>
      <c r="F543" s="720" t="s">
        <v>4478</v>
      </c>
      <c r="G543" s="699" t="s">
        <v>3745</v>
      </c>
      <c r="H543" s="699" t="s">
        <v>3746</v>
      </c>
      <c r="I543" s="711">
        <v>12305</v>
      </c>
      <c r="J543" s="711">
        <v>1</v>
      </c>
      <c r="K543" s="712">
        <v>12305</v>
      </c>
    </row>
    <row r="544" spans="1:11" ht="14.4" customHeight="1" x14ac:dyDescent="0.3">
      <c r="A544" s="695" t="s">
        <v>554</v>
      </c>
      <c r="B544" s="696" t="s">
        <v>555</v>
      </c>
      <c r="C544" s="699" t="s">
        <v>577</v>
      </c>
      <c r="D544" s="720" t="s">
        <v>1705</v>
      </c>
      <c r="E544" s="699" t="s">
        <v>4477</v>
      </c>
      <c r="F544" s="720" t="s">
        <v>4478</v>
      </c>
      <c r="G544" s="699" t="s">
        <v>3747</v>
      </c>
      <c r="H544" s="699" t="s">
        <v>3748</v>
      </c>
      <c r="I544" s="711">
        <v>17838.02</v>
      </c>
      <c r="J544" s="711">
        <v>1</v>
      </c>
      <c r="K544" s="712">
        <v>17838.02</v>
      </c>
    </row>
    <row r="545" spans="1:11" ht="14.4" customHeight="1" x14ac:dyDescent="0.3">
      <c r="A545" s="695" t="s">
        <v>554</v>
      </c>
      <c r="B545" s="696" t="s">
        <v>555</v>
      </c>
      <c r="C545" s="699" t="s">
        <v>577</v>
      </c>
      <c r="D545" s="720" t="s">
        <v>1705</v>
      </c>
      <c r="E545" s="699" t="s">
        <v>4477</v>
      </c>
      <c r="F545" s="720" t="s">
        <v>4478</v>
      </c>
      <c r="G545" s="699" t="s">
        <v>3749</v>
      </c>
      <c r="H545" s="699" t="s">
        <v>3750</v>
      </c>
      <c r="I545" s="711">
        <v>1643.88</v>
      </c>
      <c r="J545" s="711">
        <v>1</v>
      </c>
      <c r="K545" s="712">
        <v>1643.88</v>
      </c>
    </row>
    <row r="546" spans="1:11" ht="14.4" customHeight="1" x14ac:dyDescent="0.3">
      <c r="A546" s="695" t="s">
        <v>554</v>
      </c>
      <c r="B546" s="696" t="s">
        <v>555</v>
      </c>
      <c r="C546" s="699" t="s">
        <v>577</v>
      </c>
      <c r="D546" s="720" t="s">
        <v>1705</v>
      </c>
      <c r="E546" s="699" t="s">
        <v>4477</v>
      </c>
      <c r="F546" s="720" t="s">
        <v>4478</v>
      </c>
      <c r="G546" s="699" t="s">
        <v>3751</v>
      </c>
      <c r="H546" s="699" t="s">
        <v>3752</v>
      </c>
      <c r="I546" s="711">
        <v>11773.92</v>
      </c>
      <c r="J546" s="711">
        <v>1</v>
      </c>
      <c r="K546" s="712">
        <v>11773.92</v>
      </c>
    </row>
    <row r="547" spans="1:11" ht="14.4" customHeight="1" x14ac:dyDescent="0.3">
      <c r="A547" s="695" t="s">
        <v>554</v>
      </c>
      <c r="B547" s="696" t="s">
        <v>555</v>
      </c>
      <c r="C547" s="699" t="s">
        <v>577</v>
      </c>
      <c r="D547" s="720" t="s">
        <v>1705</v>
      </c>
      <c r="E547" s="699" t="s">
        <v>4477</v>
      </c>
      <c r="F547" s="720" t="s">
        <v>4478</v>
      </c>
      <c r="G547" s="699" t="s">
        <v>3753</v>
      </c>
      <c r="H547" s="699" t="s">
        <v>3754</v>
      </c>
      <c r="I547" s="711">
        <v>1643.88</v>
      </c>
      <c r="J547" s="711">
        <v>3</v>
      </c>
      <c r="K547" s="712">
        <v>4931.6400000000003</v>
      </c>
    </row>
    <row r="548" spans="1:11" ht="14.4" customHeight="1" x14ac:dyDescent="0.3">
      <c r="A548" s="695" t="s">
        <v>554</v>
      </c>
      <c r="B548" s="696" t="s">
        <v>555</v>
      </c>
      <c r="C548" s="699" t="s">
        <v>577</v>
      </c>
      <c r="D548" s="720" t="s">
        <v>1705</v>
      </c>
      <c r="E548" s="699" t="s">
        <v>4477</v>
      </c>
      <c r="F548" s="720" t="s">
        <v>4478</v>
      </c>
      <c r="G548" s="699" t="s">
        <v>3755</v>
      </c>
      <c r="H548" s="699" t="s">
        <v>3756</v>
      </c>
      <c r="I548" s="711">
        <v>344.28</v>
      </c>
      <c r="J548" s="711">
        <v>1</v>
      </c>
      <c r="K548" s="712">
        <v>344.28</v>
      </c>
    </row>
    <row r="549" spans="1:11" ht="14.4" customHeight="1" x14ac:dyDescent="0.3">
      <c r="A549" s="695" t="s">
        <v>554</v>
      </c>
      <c r="B549" s="696" t="s">
        <v>555</v>
      </c>
      <c r="C549" s="699" t="s">
        <v>577</v>
      </c>
      <c r="D549" s="720" t="s">
        <v>1705</v>
      </c>
      <c r="E549" s="699" t="s">
        <v>4477</v>
      </c>
      <c r="F549" s="720" t="s">
        <v>4478</v>
      </c>
      <c r="G549" s="699" t="s">
        <v>3757</v>
      </c>
      <c r="H549" s="699" t="s">
        <v>3758</v>
      </c>
      <c r="I549" s="711">
        <v>1643.88</v>
      </c>
      <c r="J549" s="711">
        <v>1</v>
      </c>
      <c r="K549" s="712">
        <v>1643.88</v>
      </c>
    </row>
    <row r="550" spans="1:11" ht="14.4" customHeight="1" x14ac:dyDescent="0.3">
      <c r="A550" s="695" t="s">
        <v>554</v>
      </c>
      <c r="B550" s="696" t="s">
        <v>555</v>
      </c>
      <c r="C550" s="699" t="s">
        <v>577</v>
      </c>
      <c r="D550" s="720" t="s">
        <v>1705</v>
      </c>
      <c r="E550" s="699" t="s">
        <v>4477</v>
      </c>
      <c r="F550" s="720" t="s">
        <v>4478</v>
      </c>
      <c r="G550" s="699" t="s">
        <v>3759</v>
      </c>
      <c r="H550" s="699" t="s">
        <v>3760</v>
      </c>
      <c r="I550" s="711">
        <v>1643.88</v>
      </c>
      <c r="J550" s="711">
        <v>3</v>
      </c>
      <c r="K550" s="712">
        <v>4931.6400000000003</v>
      </c>
    </row>
    <row r="551" spans="1:11" ht="14.4" customHeight="1" x14ac:dyDescent="0.3">
      <c r="A551" s="695" t="s">
        <v>554</v>
      </c>
      <c r="B551" s="696" t="s">
        <v>555</v>
      </c>
      <c r="C551" s="699" t="s">
        <v>577</v>
      </c>
      <c r="D551" s="720" t="s">
        <v>1705</v>
      </c>
      <c r="E551" s="699" t="s">
        <v>4477</v>
      </c>
      <c r="F551" s="720" t="s">
        <v>4478</v>
      </c>
      <c r="G551" s="699" t="s">
        <v>3761</v>
      </c>
      <c r="H551" s="699" t="s">
        <v>3762</v>
      </c>
      <c r="I551" s="711">
        <v>1546.98</v>
      </c>
      <c r="J551" s="711">
        <v>1</v>
      </c>
      <c r="K551" s="712">
        <v>1546.98</v>
      </c>
    </row>
    <row r="552" spans="1:11" ht="14.4" customHeight="1" x14ac:dyDescent="0.3">
      <c r="A552" s="695" t="s">
        <v>554</v>
      </c>
      <c r="B552" s="696" t="s">
        <v>555</v>
      </c>
      <c r="C552" s="699" t="s">
        <v>577</v>
      </c>
      <c r="D552" s="720" t="s">
        <v>1705</v>
      </c>
      <c r="E552" s="699" t="s">
        <v>4477</v>
      </c>
      <c r="F552" s="720" t="s">
        <v>4478</v>
      </c>
      <c r="G552" s="699" t="s">
        <v>3763</v>
      </c>
      <c r="H552" s="699" t="s">
        <v>3764</v>
      </c>
      <c r="I552" s="711">
        <v>1804.61</v>
      </c>
      <c r="J552" s="711">
        <v>1</v>
      </c>
      <c r="K552" s="712">
        <v>1804.61</v>
      </c>
    </row>
    <row r="553" spans="1:11" ht="14.4" customHeight="1" x14ac:dyDescent="0.3">
      <c r="A553" s="695" t="s">
        <v>554</v>
      </c>
      <c r="B553" s="696" t="s">
        <v>555</v>
      </c>
      <c r="C553" s="699" t="s">
        <v>577</v>
      </c>
      <c r="D553" s="720" t="s">
        <v>1705</v>
      </c>
      <c r="E553" s="699" t="s">
        <v>4477</v>
      </c>
      <c r="F553" s="720" t="s">
        <v>4478</v>
      </c>
      <c r="G553" s="699" t="s">
        <v>3765</v>
      </c>
      <c r="H553" s="699" t="s">
        <v>3766</v>
      </c>
      <c r="I553" s="711">
        <v>1546.98</v>
      </c>
      <c r="J553" s="711">
        <v>1</v>
      </c>
      <c r="K553" s="712">
        <v>1546.98</v>
      </c>
    </row>
    <row r="554" spans="1:11" ht="14.4" customHeight="1" x14ac:dyDescent="0.3">
      <c r="A554" s="695" t="s">
        <v>554</v>
      </c>
      <c r="B554" s="696" t="s">
        <v>555</v>
      </c>
      <c r="C554" s="699" t="s">
        <v>577</v>
      </c>
      <c r="D554" s="720" t="s">
        <v>1705</v>
      </c>
      <c r="E554" s="699" t="s">
        <v>4477</v>
      </c>
      <c r="F554" s="720" t="s">
        <v>4478</v>
      </c>
      <c r="G554" s="699" t="s">
        <v>3767</v>
      </c>
      <c r="H554" s="699" t="s">
        <v>3768</v>
      </c>
      <c r="I554" s="711">
        <v>5146.25</v>
      </c>
      <c r="J554" s="711">
        <v>1</v>
      </c>
      <c r="K554" s="712">
        <v>5146.25</v>
      </c>
    </row>
    <row r="555" spans="1:11" ht="14.4" customHeight="1" x14ac:dyDescent="0.3">
      <c r="A555" s="695" t="s">
        <v>554</v>
      </c>
      <c r="B555" s="696" t="s">
        <v>555</v>
      </c>
      <c r="C555" s="699" t="s">
        <v>577</v>
      </c>
      <c r="D555" s="720" t="s">
        <v>1705</v>
      </c>
      <c r="E555" s="699" t="s">
        <v>4477</v>
      </c>
      <c r="F555" s="720" t="s">
        <v>4478</v>
      </c>
      <c r="G555" s="699" t="s">
        <v>3769</v>
      </c>
      <c r="H555" s="699" t="s">
        <v>3770</v>
      </c>
      <c r="I555" s="711">
        <v>4666.7</v>
      </c>
      <c r="J555" s="711">
        <v>1</v>
      </c>
      <c r="K555" s="712">
        <v>4666.7</v>
      </c>
    </row>
    <row r="556" spans="1:11" ht="14.4" customHeight="1" x14ac:dyDescent="0.3">
      <c r="A556" s="695" t="s">
        <v>554</v>
      </c>
      <c r="B556" s="696" t="s">
        <v>555</v>
      </c>
      <c r="C556" s="699" t="s">
        <v>577</v>
      </c>
      <c r="D556" s="720" t="s">
        <v>1705</v>
      </c>
      <c r="E556" s="699" t="s">
        <v>4477</v>
      </c>
      <c r="F556" s="720" t="s">
        <v>4478</v>
      </c>
      <c r="G556" s="699" t="s">
        <v>3771</v>
      </c>
      <c r="H556" s="699" t="s">
        <v>3772</v>
      </c>
      <c r="I556" s="711">
        <v>1858.54</v>
      </c>
      <c r="J556" s="711">
        <v>1</v>
      </c>
      <c r="K556" s="712">
        <v>1858.54</v>
      </c>
    </row>
    <row r="557" spans="1:11" ht="14.4" customHeight="1" x14ac:dyDescent="0.3">
      <c r="A557" s="695" t="s">
        <v>554</v>
      </c>
      <c r="B557" s="696" t="s">
        <v>555</v>
      </c>
      <c r="C557" s="699" t="s">
        <v>577</v>
      </c>
      <c r="D557" s="720" t="s">
        <v>1705</v>
      </c>
      <c r="E557" s="699" t="s">
        <v>4477</v>
      </c>
      <c r="F557" s="720" t="s">
        <v>4478</v>
      </c>
      <c r="G557" s="699" t="s">
        <v>3773</v>
      </c>
      <c r="H557" s="699" t="s">
        <v>3774</v>
      </c>
      <c r="I557" s="711">
        <v>16327.48</v>
      </c>
      <c r="J557" s="711">
        <v>1</v>
      </c>
      <c r="K557" s="712">
        <v>16327.48</v>
      </c>
    </row>
    <row r="558" spans="1:11" ht="14.4" customHeight="1" x14ac:dyDescent="0.3">
      <c r="A558" s="695" t="s">
        <v>554</v>
      </c>
      <c r="B558" s="696" t="s">
        <v>555</v>
      </c>
      <c r="C558" s="699" t="s">
        <v>577</v>
      </c>
      <c r="D558" s="720" t="s">
        <v>1705</v>
      </c>
      <c r="E558" s="699" t="s">
        <v>4477</v>
      </c>
      <c r="F558" s="720" t="s">
        <v>4478</v>
      </c>
      <c r="G558" s="699" t="s">
        <v>3775</v>
      </c>
      <c r="H558" s="699" t="s">
        <v>3776</v>
      </c>
      <c r="I558" s="711">
        <v>1907.47</v>
      </c>
      <c r="J558" s="711">
        <v>1</v>
      </c>
      <c r="K558" s="712">
        <v>1907.47</v>
      </c>
    </row>
    <row r="559" spans="1:11" ht="14.4" customHeight="1" x14ac:dyDescent="0.3">
      <c r="A559" s="695" t="s">
        <v>554</v>
      </c>
      <c r="B559" s="696" t="s">
        <v>555</v>
      </c>
      <c r="C559" s="699" t="s">
        <v>577</v>
      </c>
      <c r="D559" s="720" t="s">
        <v>1705</v>
      </c>
      <c r="E559" s="699" t="s">
        <v>4477</v>
      </c>
      <c r="F559" s="720" t="s">
        <v>4478</v>
      </c>
      <c r="G559" s="699" t="s">
        <v>3777</v>
      </c>
      <c r="H559" s="699" t="s">
        <v>3778</v>
      </c>
      <c r="I559" s="711">
        <v>1274.52</v>
      </c>
      <c r="J559" s="711">
        <v>1</v>
      </c>
      <c r="K559" s="712">
        <v>1274.52</v>
      </c>
    </row>
    <row r="560" spans="1:11" ht="14.4" customHeight="1" x14ac:dyDescent="0.3">
      <c r="A560" s="695" t="s">
        <v>554</v>
      </c>
      <c r="B560" s="696" t="s">
        <v>555</v>
      </c>
      <c r="C560" s="699" t="s">
        <v>577</v>
      </c>
      <c r="D560" s="720" t="s">
        <v>1705</v>
      </c>
      <c r="E560" s="699" t="s">
        <v>4477</v>
      </c>
      <c r="F560" s="720" t="s">
        <v>4478</v>
      </c>
      <c r="G560" s="699" t="s">
        <v>3779</v>
      </c>
      <c r="H560" s="699" t="s">
        <v>3780</v>
      </c>
      <c r="I560" s="711">
        <v>1274.52</v>
      </c>
      <c r="J560" s="711">
        <v>1</v>
      </c>
      <c r="K560" s="712">
        <v>1274.52</v>
      </c>
    </row>
    <row r="561" spans="1:11" ht="14.4" customHeight="1" x14ac:dyDescent="0.3">
      <c r="A561" s="695" t="s">
        <v>554</v>
      </c>
      <c r="B561" s="696" t="s">
        <v>555</v>
      </c>
      <c r="C561" s="699" t="s">
        <v>577</v>
      </c>
      <c r="D561" s="720" t="s">
        <v>1705</v>
      </c>
      <c r="E561" s="699" t="s">
        <v>4477</v>
      </c>
      <c r="F561" s="720" t="s">
        <v>4478</v>
      </c>
      <c r="G561" s="699" t="s">
        <v>3781</v>
      </c>
      <c r="H561" s="699" t="s">
        <v>3782</v>
      </c>
      <c r="I561" s="711">
        <v>1804.61</v>
      </c>
      <c r="J561" s="711">
        <v>2</v>
      </c>
      <c r="K561" s="712">
        <v>3609.22</v>
      </c>
    </row>
    <row r="562" spans="1:11" ht="14.4" customHeight="1" x14ac:dyDescent="0.3">
      <c r="A562" s="695" t="s">
        <v>554</v>
      </c>
      <c r="B562" s="696" t="s">
        <v>555</v>
      </c>
      <c r="C562" s="699" t="s">
        <v>577</v>
      </c>
      <c r="D562" s="720" t="s">
        <v>1705</v>
      </c>
      <c r="E562" s="699" t="s">
        <v>4477</v>
      </c>
      <c r="F562" s="720" t="s">
        <v>4478</v>
      </c>
      <c r="G562" s="699" t="s">
        <v>3783</v>
      </c>
      <c r="H562" s="699" t="s">
        <v>3784</v>
      </c>
      <c r="I562" s="711">
        <v>344.28</v>
      </c>
      <c r="J562" s="711">
        <v>1</v>
      </c>
      <c r="K562" s="712">
        <v>344.28</v>
      </c>
    </row>
    <row r="563" spans="1:11" ht="14.4" customHeight="1" x14ac:dyDescent="0.3">
      <c r="A563" s="695" t="s">
        <v>554</v>
      </c>
      <c r="B563" s="696" t="s">
        <v>555</v>
      </c>
      <c r="C563" s="699" t="s">
        <v>577</v>
      </c>
      <c r="D563" s="720" t="s">
        <v>1705</v>
      </c>
      <c r="E563" s="699" t="s">
        <v>4477</v>
      </c>
      <c r="F563" s="720" t="s">
        <v>4478</v>
      </c>
      <c r="G563" s="699" t="s">
        <v>3785</v>
      </c>
      <c r="H563" s="699" t="s">
        <v>3786</v>
      </c>
      <c r="I563" s="711">
        <v>1045.01</v>
      </c>
      <c r="J563" s="711">
        <v>1</v>
      </c>
      <c r="K563" s="712">
        <v>1045.01</v>
      </c>
    </row>
    <row r="564" spans="1:11" ht="14.4" customHeight="1" x14ac:dyDescent="0.3">
      <c r="A564" s="695" t="s">
        <v>554</v>
      </c>
      <c r="B564" s="696" t="s">
        <v>555</v>
      </c>
      <c r="C564" s="699" t="s">
        <v>577</v>
      </c>
      <c r="D564" s="720" t="s">
        <v>1705</v>
      </c>
      <c r="E564" s="699" t="s">
        <v>4477</v>
      </c>
      <c r="F564" s="720" t="s">
        <v>4478</v>
      </c>
      <c r="G564" s="699" t="s">
        <v>3787</v>
      </c>
      <c r="H564" s="699" t="s">
        <v>3788</v>
      </c>
      <c r="I564" s="711">
        <v>1045.01</v>
      </c>
      <c r="J564" s="711">
        <v>2</v>
      </c>
      <c r="K564" s="712">
        <v>2090.0100000000002</v>
      </c>
    </row>
    <row r="565" spans="1:11" ht="14.4" customHeight="1" x14ac:dyDescent="0.3">
      <c r="A565" s="695" t="s">
        <v>554</v>
      </c>
      <c r="B565" s="696" t="s">
        <v>555</v>
      </c>
      <c r="C565" s="699" t="s">
        <v>577</v>
      </c>
      <c r="D565" s="720" t="s">
        <v>1705</v>
      </c>
      <c r="E565" s="699" t="s">
        <v>4477</v>
      </c>
      <c r="F565" s="720" t="s">
        <v>4478</v>
      </c>
      <c r="G565" s="699" t="s">
        <v>3789</v>
      </c>
      <c r="H565" s="699" t="s">
        <v>3790</v>
      </c>
      <c r="I565" s="711">
        <v>1804.61</v>
      </c>
      <c r="J565" s="711">
        <v>5</v>
      </c>
      <c r="K565" s="712">
        <v>9023.0499999999993</v>
      </c>
    </row>
    <row r="566" spans="1:11" ht="14.4" customHeight="1" x14ac:dyDescent="0.3">
      <c r="A566" s="695" t="s">
        <v>554</v>
      </c>
      <c r="B566" s="696" t="s">
        <v>555</v>
      </c>
      <c r="C566" s="699" t="s">
        <v>577</v>
      </c>
      <c r="D566" s="720" t="s">
        <v>1705</v>
      </c>
      <c r="E566" s="699" t="s">
        <v>4477</v>
      </c>
      <c r="F566" s="720" t="s">
        <v>4478</v>
      </c>
      <c r="G566" s="699" t="s">
        <v>3791</v>
      </c>
      <c r="H566" s="699" t="s">
        <v>3792</v>
      </c>
      <c r="I566" s="711">
        <v>10780</v>
      </c>
      <c r="J566" s="711">
        <v>1</v>
      </c>
      <c r="K566" s="712">
        <v>10780</v>
      </c>
    </row>
    <row r="567" spans="1:11" ht="14.4" customHeight="1" x14ac:dyDescent="0.3">
      <c r="A567" s="695" t="s">
        <v>554</v>
      </c>
      <c r="B567" s="696" t="s">
        <v>555</v>
      </c>
      <c r="C567" s="699" t="s">
        <v>577</v>
      </c>
      <c r="D567" s="720" t="s">
        <v>1705</v>
      </c>
      <c r="E567" s="699" t="s">
        <v>4477</v>
      </c>
      <c r="F567" s="720" t="s">
        <v>4478</v>
      </c>
      <c r="G567" s="699" t="s">
        <v>3793</v>
      </c>
      <c r="H567" s="699" t="s">
        <v>3794</v>
      </c>
      <c r="I567" s="711">
        <v>8115.67</v>
      </c>
      <c r="J567" s="711">
        <v>1</v>
      </c>
      <c r="K567" s="712">
        <v>8115.67</v>
      </c>
    </row>
    <row r="568" spans="1:11" ht="14.4" customHeight="1" x14ac:dyDescent="0.3">
      <c r="A568" s="695" t="s">
        <v>554</v>
      </c>
      <c r="B568" s="696" t="s">
        <v>555</v>
      </c>
      <c r="C568" s="699" t="s">
        <v>577</v>
      </c>
      <c r="D568" s="720" t="s">
        <v>1705</v>
      </c>
      <c r="E568" s="699" t="s">
        <v>4477</v>
      </c>
      <c r="F568" s="720" t="s">
        <v>4478</v>
      </c>
      <c r="G568" s="699" t="s">
        <v>3795</v>
      </c>
      <c r="H568" s="699" t="s">
        <v>3796</v>
      </c>
      <c r="I568" s="711">
        <v>1045.01</v>
      </c>
      <c r="J568" s="711">
        <v>4</v>
      </c>
      <c r="K568" s="712">
        <v>4180.0200000000004</v>
      </c>
    </row>
    <row r="569" spans="1:11" ht="14.4" customHeight="1" x14ac:dyDescent="0.3">
      <c r="A569" s="695" t="s">
        <v>554</v>
      </c>
      <c r="B569" s="696" t="s">
        <v>555</v>
      </c>
      <c r="C569" s="699" t="s">
        <v>577</v>
      </c>
      <c r="D569" s="720" t="s">
        <v>1705</v>
      </c>
      <c r="E569" s="699" t="s">
        <v>4477</v>
      </c>
      <c r="F569" s="720" t="s">
        <v>4478</v>
      </c>
      <c r="G569" s="699" t="s">
        <v>3797</v>
      </c>
      <c r="H569" s="699" t="s">
        <v>3798</v>
      </c>
      <c r="I569" s="711">
        <v>17838.02</v>
      </c>
      <c r="J569" s="711">
        <v>1</v>
      </c>
      <c r="K569" s="712">
        <v>17838.02</v>
      </c>
    </row>
    <row r="570" spans="1:11" ht="14.4" customHeight="1" x14ac:dyDescent="0.3">
      <c r="A570" s="695" t="s">
        <v>554</v>
      </c>
      <c r="B570" s="696" t="s">
        <v>555</v>
      </c>
      <c r="C570" s="699" t="s">
        <v>577</v>
      </c>
      <c r="D570" s="720" t="s">
        <v>1705</v>
      </c>
      <c r="E570" s="699" t="s">
        <v>4477</v>
      </c>
      <c r="F570" s="720" t="s">
        <v>4478</v>
      </c>
      <c r="G570" s="699" t="s">
        <v>3799</v>
      </c>
      <c r="H570" s="699" t="s">
        <v>3800</v>
      </c>
      <c r="I570" s="711">
        <v>1907.47</v>
      </c>
      <c r="J570" s="711">
        <v>1</v>
      </c>
      <c r="K570" s="712">
        <v>1907.47</v>
      </c>
    </row>
    <row r="571" spans="1:11" ht="14.4" customHeight="1" x14ac:dyDescent="0.3">
      <c r="A571" s="695" t="s">
        <v>554</v>
      </c>
      <c r="B571" s="696" t="s">
        <v>555</v>
      </c>
      <c r="C571" s="699" t="s">
        <v>577</v>
      </c>
      <c r="D571" s="720" t="s">
        <v>1705</v>
      </c>
      <c r="E571" s="699" t="s">
        <v>4477</v>
      </c>
      <c r="F571" s="720" t="s">
        <v>4478</v>
      </c>
      <c r="G571" s="699" t="s">
        <v>3801</v>
      </c>
      <c r="H571" s="699" t="s">
        <v>3802</v>
      </c>
      <c r="I571" s="711">
        <v>1045.01</v>
      </c>
      <c r="J571" s="711">
        <v>2</v>
      </c>
      <c r="K571" s="712">
        <v>2090.0100000000002</v>
      </c>
    </row>
    <row r="572" spans="1:11" ht="14.4" customHeight="1" x14ac:dyDescent="0.3">
      <c r="A572" s="695" t="s">
        <v>554</v>
      </c>
      <c r="B572" s="696" t="s">
        <v>555</v>
      </c>
      <c r="C572" s="699" t="s">
        <v>577</v>
      </c>
      <c r="D572" s="720" t="s">
        <v>1705</v>
      </c>
      <c r="E572" s="699" t="s">
        <v>4477</v>
      </c>
      <c r="F572" s="720" t="s">
        <v>4478</v>
      </c>
      <c r="G572" s="699" t="s">
        <v>3803</v>
      </c>
      <c r="H572" s="699" t="s">
        <v>3804</v>
      </c>
      <c r="I572" s="711">
        <v>2808.68</v>
      </c>
      <c r="J572" s="711">
        <v>1</v>
      </c>
      <c r="K572" s="712">
        <v>2808.68</v>
      </c>
    </row>
    <row r="573" spans="1:11" ht="14.4" customHeight="1" x14ac:dyDescent="0.3">
      <c r="A573" s="695" t="s">
        <v>554</v>
      </c>
      <c r="B573" s="696" t="s">
        <v>555</v>
      </c>
      <c r="C573" s="699" t="s">
        <v>577</v>
      </c>
      <c r="D573" s="720" t="s">
        <v>1705</v>
      </c>
      <c r="E573" s="699" t="s">
        <v>4477</v>
      </c>
      <c r="F573" s="720" t="s">
        <v>4478</v>
      </c>
      <c r="G573" s="699" t="s">
        <v>3805</v>
      </c>
      <c r="H573" s="699" t="s">
        <v>3806</v>
      </c>
      <c r="I573" s="711">
        <v>2808.68</v>
      </c>
      <c r="J573" s="711">
        <v>1</v>
      </c>
      <c r="K573" s="712">
        <v>2808.68</v>
      </c>
    </row>
    <row r="574" spans="1:11" ht="14.4" customHeight="1" x14ac:dyDescent="0.3">
      <c r="A574" s="695" t="s">
        <v>554</v>
      </c>
      <c r="B574" s="696" t="s">
        <v>555</v>
      </c>
      <c r="C574" s="699" t="s">
        <v>577</v>
      </c>
      <c r="D574" s="720" t="s">
        <v>1705</v>
      </c>
      <c r="E574" s="699" t="s">
        <v>4477</v>
      </c>
      <c r="F574" s="720" t="s">
        <v>4478</v>
      </c>
      <c r="G574" s="699" t="s">
        <v>3807</v>
      </c>
      <c r="H574" s="699" t="s">
        <v>3808</v>
      </c>
      <c r="I574" s="711">
        <v>919.6</v>
      </c>
      <c r="J574" s="711">
        <v>2</v>
      </c>
      <c r="K574" s="712">
        <v>1839.2</v>
      </c>
    </row>
    <row r="575" spans="1:11" ht="14.4" customHeight="1" x14ac:dyDescent="0.3">
      <c r="A575" s="695" t="s">
        <v>554</v>
      </c>
      <c r="B575" s="696" t="s">
        <v>555</v>
      </c>
      <c r="C575" s="699" t="s">
        <v>577</v>
      </c>
      <c r="D575" s="720" t="s">
        <v>1705</v>
      </c>
      <c r="E575" s="699" t="s">
        <v>4479</v>
      </c>
      <c r="F575" s="720" t="s">
        <v>4480</v>
      </c>
      <c r="G575" s="699" t="s">
        <v>3809</v>
      </c>
      <c r="H575" s="699" t="s">
        <v>3810</v>
      </c>
      <c r="I575" s="711">
        <v>23660.3</v>
      </c>
      <c r="J575" s="711">
        <v>5</v>
      </c>
      <c r="K575" s="712">
        <v>118301.5</v>
      </c>
    </row>
    <row r="576" spans="1:11" ht="14.4" customHeight="1" x14ac:dyDescent="0.3">
      <c r="A576" s="695" t="s">
        <v>554</v>
      </c>
      <c r="B576" s="696" t="s">
        <v>555</v>
      </c>
      <c r="C576" s="699" t="s">
        <v>577</v>
      </c>
      <c r="D576" s="720" t="s">
        <v>1705</v>
      </c>
      <c r="E576" s="699" t="s">
        <v>4479</v>
      </c>
      <c r="F576" s="720" t="s">
        <v>4480</v>
      </c>
      <c r="G576" s="699" t="s">
        <v>3811</v>
      </c>
      <c r="H576" s="699" t="s">
        <v>3812</v>
      </c>
      <c r="I576" s="711">
        <v>23660.3</v>
      </c>
      <c r="J576" s="711">
        <v>5</v>
      </c>
      <c r="K576" s="712">
        <v>118301.5</v>
      </c>
    </row>
    <row r="577" spans="1:11" ht="14.4" customHeight="1" x14ac:dyDescent="0.3">
      <c r="A577" s="695" t="s">
        <v>554</v>
      </c>
      <c r="B577" s="696" t="s">
        <v>555</v>
      </c>
      <c r="C577" s="699" t="s">
        <v>577</v>
      </c>
      <c r="D577" s="720" t="s">
        <v>1705</v>
      </c>
      <c r="E577" s="699" t="s">
        <v>4479</v>
      </c>
      <c r="F577" s="720" t="s">
        <v>4480</v>
      </c>
      <c r="G577" s="699" t="s">
        <v>3813</v>
      </c>
      <c r="H577" s="699" t="s">
        <v>3814</v>
      </c>
      <c r="I577" s="711">
        <v>23660.3</v>
      </c>
      <c r="J577" s="711">
        <v>4</v>
      </c>
      <c r="K577" s="712">
        <v>94641.2</v>
      </c>
    </row>
    <row r="578" spans="1:11" ht="14.4" customHeight="1" x14ac:dyDescent="0.3">
      <c r="A578" s="695" t="s">
        <v>554</v>
      </c>
      <c r="B578" s="696" t="s">
        <v>555</v>
      </c>
      <c r="C578" s="699" t="s">
        <v>577</v>
      </c>
      <c r="D578" s="720" t="s">
        <v>1705</v>
      </c>
      <c r="E578" s="699" t="s">
        <v>4479</v>
      </c>
      <c r="F578" s="720" t="s">
        <v>4480</v>
      </c>
      <c r="G578" s="699" t="s">
        <v>3815</v>
      </c>
      <c r="H578" s="699" t="s">
        <v>3816</v>
      </c>
      <c r="I578" s="711">
        <v>43570.49</v>
      </c>
      <c r="J578" s="711">
        <v>2</v>
      </c>
      <c r="K578" s="712">
        <v>87140.98</v>
      </c>
    </row>
    <row r="579" spans="1:11" ht="14.4" customHeight="1" x14ac:dyDescent="0.3">
      <c r="A579" s="695" t="s">
        <v>554</v>
      </c>
      <c r="B579" s="696" t="s">
        <v>555</v>
      </c>
      <c r="C579" s="699" t="s">
        <v>577</v>
      </c>
      <c r="D579" s="720" t="s">
        <v>1705</v>
      </c>
      <c r="E579" s="699" t="s">
        <v>4479</v>
      </c>
      <c r="F579" s="720" t="s">
        <v>4480</v>
      </c>
      <c r="G579" s="699" t="s">
        <v>3817</v>
      </c>
      <c r="H579" s="699" t="s">
        <v>3818</v>
      </c>
      <c r="I579" s="711">
        <v>43570.49</v>
      </c>
      <c r="J579" s="711">
        <v>1</v>
      </c>
      <c r="K579" s="712">
        <v>43570.49</v>
      </c>
    </row>
    <row r="580" spans="1:11" ht="14.4" customHeight="1" x14ac:dyDescent="0.3">
      <c r="A580" s="695" t="s">
        <v>554</v>
      </c>
      <c r="B580" s="696" t="s">
        <v>555</v>
      </c>
      <c r="C580" s="699" t="s">
        <v>577</v>
      </c>
      <c r="D580" s="720" t="s">
        <v>1705</v>
      </c>
      <c r="E580" s="699" t="s">
        <v>4479</v>
      </c>
      <c r="F580" s="720" t="s">
        <v>4480</v>
      </c>
      <c r="G580" s="699" t="s">
        <v>3819</v>
      </c>
      <c r="H580" s="699" t="s">
        <v>3820</v>
      </c>
      <c r="I580" s="711">
        <v>13883.47</v>
      </c>
      <c r="J580" s="711">
        <v>2</v>
      </c>
      <c r="K580" s="712">
        <v>27766.94</v>
      </c>
    </row>
    <row r="581" spans="1:11" ht="14.4" customHeight="1" x14ac:dyDescent="0.3">
      <c r="A581" s="695" t="s">
        <v>554</v>
      </c>
      <c r="B581" s="696" t="s">
        <v>555</v>
      </c>
      <c r="C581" s="699" t="s">
        <v>577</v>
      </c>
      <c r="D581" s="720" t="s">
        <v>1705</v>
      </c>
      <c r="E581" s="699" t="s">
        <v>4479</v>
      </c>
      <c r="F581" s="720" t="s">
        <v>4480</v>
      </c>
      <c r="G581" s="699" t="s">
        <v>3821</v>
      </c>
      <c r="H581" s="699" t="s">
        <v>3822</v>
      </c>
      <c r="I581" s="711">
        <v>13883.47</v>
      </c>
      <c r="J581" s="711">
        <v>7</v>
      </c>
      <c r="K581" s="712">
        <v>97184.29</v>
      </c>
    </row>
    <row r="582" spans="1:11" ht="14.4" customHeight="1" x14ac:dyDescent="0.3">
      <c r="A582" s="695" t="s">
        <v>554</v>
      </c>
      <c r="B582" s="696" t="s">
        <v>555</v>
      </c>
      <c r="C582" s="699" t="s">
        <v>577</v>
      </c>
      <c r="D582" s="720" t="s">
        <v>1705</v>
      </c>
      <c r="E582" s="699" t="s">
        <v>4479</v>
      </c>
      <c r="F582" s="720" t="s">
        <v>4480</v>
      </c>
      <c r="G582" s="699" t="s">
        <v>3823</v>
      </c>
      <c r="H582" s="699" t="s">
        <v>3824</v>
      </c>
      <c r="I582" s="711">
        <v>13883.47</v>
      </c>
      <c r="J582" s="711">
        <v>6</v>
      </c>
      <c r="K582" s="712">
        <v>83300.819999999992</v>
      </c>
    </row>
    <row r="583" spans="1:11" ht="14.4" customHeight="1" x14ac:dyDescent="0.3">
      <c r="A583" s="695" t="s">
        <v>554</v>
      </c>
      <c r="B583" s="696" t="s">
        <v>555</v>
      </c>
      <c r="C583" s="699" t="s">
        <v>577</v>
      </c>
      <c r="D583" s="720" t="s">
        <v>1705</v>
      </c>
      <c r="E583" s="699" t="s">
        <v>4479</v>
      </c>
      <c r="F583" s="720" t="s">
        <v>4480</v>
      </c>
      <c r="G583" s="699" t="s">
        <v>3825</v>
      </c>
      <c r="H583" s="699" t="s">
        <v>3826</v>
      </c>
      <c r="I583" s="711">
        <v>13883.47</v>
      </c>
      <c r="J583" s="711">
        <v>6</v>
      </c>
      <c r="K583" s="712">
        <v>83300.819999999992</v>
      </c>
    </row>
    <row r="584" spans="1:11" ht="14.4" customHeight="1" x14ac:dyDescent="0.3">
      <c r="A584" s="695" t="s">
        <v>554</v>
      </c>
      <c r="B584" s="696" t="s">
        <v>555</v>
      </c>
      <c r="C584" s="699" t="s">
        <v>577</v>
      </c>
      <c r="D584" s="720" t="s">
        <v>1705</v>
      </c>
      <c r="E584" s="699" t="s">
        <v>4479</v>
      </c>
      <c r="F584" s="720" t="s">
        <v>4480</v>
      </c>
      <c r="G584" s="699" t="s">
        <v>3827</v>
      </c>
      <c r="H584" s="699" t="s">
        <v>3828</v>
      </c>
      <c r="I584" s="711">
        <v>236.42</v>
      </c>
      <c r="J584" s="711">
        <v>4</v>
      </c>
      <c r="K584" s="712">
        <v>945.68</v>
      </c>
    </row>
    <row r="585" spans="1:11" ht="14.4" customHeight="1" x14ac:dyDescent="0.3">
      <c r="A585" s="695" t="s">
        <v>554</v>
      </c>
      <c r="B585" s="696" t="s">
        <v>555</v>
      </c>
      <c r="C585" s="699" t="s">
        <v>577</v>
      </c>
      <c r="D585" s="720" t="s">
        <v>1705</v>
      </c>
      <c r="E585" s="699" t="s">
        <v>4479</v>
      </c>
      <c r="F585" s="720" t="s">
        <v>4480</v>
      </c>
      <c r="G585" s="699" t="s">
        <v>3829</v>
      </c>
      <c r="H585" s="699" t="s">
        <v>3830</v>
      </c>
      <c r="I585" s="711">
        <v>236.42</v>
      </c>
      <c r="J585" s="711">
        <v>3</v>
      </c>
      <c r="K585" s="712">
        <v>709.26</v>
      </c>
    </row>
    <row r="586" spans="1:11" ht="14.4" customHeight="1" x14ac:dyDescent="0.3">
      <c r="A586" s="695" t="s">
        <v>554</v>
      </c>
      <c r="B586" s="696" t="s">
        <v>555</v>
      </c>
      <c r="C586" s="699" t="s">
        <v>577</v>
      </c>
      <c r="D586" s="720" t="s">
        <v>1705</v>
      </c>
      <c r="E586" s="699" t="s">
        <v>4479</v>
      </c>
      <c r="F586" s="720" t="s">
        <v>4480</v>
      </c>
      <c r="G586" s="699" t="s">
        <v>3831</v>
      </c>
      <c r="H586" s="699" t="s">
        <v>3832</v>
      </c>
      <c r="I586" s="711">
        <v>13840.58</v>
      </c>
      <c r="J586" s="711">
        <v>6</v>
      </c>
      <c r="K586" s="712">
        <v>83043.48</v>
      </c>
    </row>
    <row r="587" spans="1:11" ht="14.4" customHeight="1" x14ac:dyDescent="0.3">
      <c r="A587" s="695" t="s">
        <v>554</v>
      </c>
      <c r="B587" s="696" t="s">
        <v>555</v>
      </c>
      <c r="C587" s="699" t="s">
        <v>577</v>
      </c>
      <c r="D587" s="720" t="s">
        <v>1705</v>
      </c>
      <c r="E587" s="699" t="s">
        <v>4479</v>
      </c>
      <c r="F587" s="720" t="s">
        <v>4480</v>
      </c>
      <c r="G587" s="699" t="s">
        <v>3833</v>
      </c>
      <c r="H587" s="699" t="s">
        <v>3834</v>
      </c>
      <c r="I587" s="711">
        <v>13840.572857142857</v>
      </c>
      <c r="J587" s="711">
        <v>7</v>
      </c>
      <c r="K587" s="712">
        <v>96884.01</v>
      </c>
    </row>
    <row r="588" spans="1:11" ht="14.4" customHeight="1" x14ac:dyDescent="0.3">
      <c r="A588" s="695" t="s">
        <v>554</v>
      </c>
      <c r="B588" s="696" t="s">
        <v>555</v>
      </c>
      <c r="C588" s="699" t="s">
        <v>577</v>
      </c>
      <c r="D588" s="720" t="s">
        <v>1705</v>
      </c>
      <c r="E588" s="699" t="s">
        <v>4479</v>
      </c>
      <c r="F588" s="720" t="s">
        <v>4480</v>
      </c>
      <c r="G588" s="699" t="s">
        <v>3835</v>
      </c>
      <c r="H588" s="699" t="s">
        <v>3836</v>
      </c>
      <c r="I588" s="711">
        <v>13840.58</v>
      </c>
      <c r="J588" s="711">
        <v>7</v>
      </c>
      <c r="K588" s="712">
        <v>96884.06</v>
      </c>
    </row>
    <row r="589" spans="1:11" ht="14.4" customHeight="1" x14ac:dyDescent="0.3">
      <c r="A589" s="695" t="s">
        <v>554</v>
      </c>
      <c r="B589" s="696" t="s">
        <v>555</v>
      </c>
      <c r="C589" s="699" t="s">
        <v>577</v>
      </c>
      <c r="D589" s="720" t="s">
        <v>1705</v>
      </c>
      <c r="E589" s="699" t="s">
        <v>4479</v>
      </c>
      <c r="F589" s="720" t="s">
        <v>4480</v>
      </c>
      <c r="G589" s="699" t="s">
        <v>3837</v>
      </c>
      <c r="H589" s="699" t="s">
        <v>3838</v>
      </c>
      <c r="I589" s="711">
        <v>13840.58</v>
      </c>
      <c r="J589" s="711">
        <v>2</v>
      </c>
      <c r="K589" s="712">
        <v>27681.16</v>
      </c>
    </row>
    <row r="590" spans="1:11" ht="14.4" customHeight="1" x14ac:dyDescent="0.3">
      <c r="A590" s="695" t="s">
        <v>554</v>
      </c>
      <c r="B590" s="696" t="s">
        <v>555</v>
      </c>
      <c r="C590" s="699" t="s">
        <v>577</v>
      </c>
      <c r="D590" s="720" t="s">
        <v>1705</v>
      </c>
      <c r="E590" s="699" t="s">
        <v>4479</v>
      </c>
      <c r="F590" s="720" t="s">
        <v>4480</v>
      </c>
      <c r="G590" s="699" t="s">
        <v>3839</v>
      </c>
      <c r="H590" s="699" t="s">
        <v>3840</v>
      </c>
      <c r="I590" s="711">
        <v>13840.58</v>
      </c>
      <c r="J590" s="711">
        <v>2</v>
      </c>
      <c r="K590" s="712">
        <v>27681.16</v>
      </c>
    </row>
    <row r="591" spans="1:11" ht="14.4" customHeight="1" x14ac:dyDescent="0.3">
      <c r="A591" s="695" t="s">
        <v>554</v>
      </c>
      <c r="B591" s="696" t="s">
        <v>555</v>
      </c>
      <c r="C591" s="699" t="s">
        <v>577</v>
      </c>
      <c r="D591" s="720" t="s">
        <v>1705</v>
      </c>
      <c r="E591" s="699" t="s">
        <v>4479</v>
      </c>
      <c r="F591" s="720" t="s">
        <v>4480</v>
      </c>
      <c r="G591" s="699" t="s">
        <v>3841</v>
      </c>
      <c r="H591" s="699" t="s">
        <v>3842</v>
      </c>
      <c r="I591" s="711">
        <v>279.31</v>
      </c>
      <c r="J591" s="711">
        <v>1</v>
      </c>
      <c r="K591" s="712">
        <v>279.31</v>
      </c>
    </row>
    <row r="592" spans="1:11" ht="14.4" customHeight="1" x14ac:dyDescent="0.3">
      <c r="A592" s="695" t="s">
        <v>554</v>
      </c>
      <c r="B592" s="696" t="s">
        <v>555</v>
      </c>
      <c r="C592" s="699" t="s">
        <v>577</v>
      </c>
      <c r="D592" s="720" t="s">
        <v>1705</v>
      </c>
      <c r="E592" s="699" t="s">
        <v>4479</v>
      </c>
      <c r="F592" s="720" t="s">
        <v>4480</v>
      </c>
      <c r="G592" s="699" t="s">
        <v>3843</v>
      </c>
      <c r="H592" s="699" t="s">
        <v>3844</v>
      </c>
      <c r="I592" s="711">
        <v>8027.68</v>
      </c>
      <c r="J592" s="711">
        <v>2</v>
      </c>
      <c r="K592" s="712">
        <v>16055.36</v>
      </c>
    </row>
    <row r="593" spans="1:11" ht="14.4" customHeight="1" x14ac:dyDescent="0.3">
      <c r="A593" s="695" t="s">
        <v>554</v>
      </c>
      <c r="B593" s="696" t="s">
        <v>555</v>
      </c>
      <c r="C593" s="699" t="s">
        <v>577</v>
      </c>
      <c r="D593" s="720" t="s">
        <v>1705</v>
      </c>
      <c r="E593" s="699" t="s">
        <v>4479</v>
      </c>
      <c r="F593" s="720" t="s">
        <v>4480</v>
      </c>
      <c r="G593" s="699" t="s">
        <v>3845</v>
      </c>
      <c r="H593" s="699" t="s">
        <v>3846</v>
      </c>
      <c r="I593" s="711">
        <v>8027.6799999999994</v>
      </c>
      <c r="J593" s="711">
        <v>9</v>
      </c>
      <c r="K593" s="712">
        <v>72249.119999999995</v>
      </c>
    </row>
    <row r="594" spans="1:11" ht="14.4" customHeight="1" x14ac:dyDescent="0.3">
      <c r="A594" s="695" t="s">
        <v>554</v>
      </c>
      <c r="B594" s="696" t="s">
        <v>555</v>
      </c>
      <c r="C594" s="699" t="s">
        <v>577</v>
      </c>
      <c r="D594" s="720" t="s">
        <v>1705</v>
      </c>
      <c r="E594" s="699" t="s">
        <v>4479</v>
      </c>
      <c r="F594" s="720" t="s">
        <v>4480</v>
      </c>
      <c r="G594" s="699" t="s">
        <v>3847</v>
      </c>
      <c r="H594" s="699" t="s">
        <v>3848</v>
      </c>
      <c r="I594" s="711">
        <v>8027.6799999999948</v>
      </c>
      <c r="J594" s="711">
        <v>29</v>
      </c>
      <c r="K594" s="712">
        <v>232802.71999999986</v>
      </c>
    </row>
    <row r="595" spans="1:11" ht="14.4" customHeight="1" x14ac:dyDescent="0.3">
      <c r="A595" s="695" t="s">
        <v>554</v>
      </c>
      <c r="B595" s="696" t="s">
        <v>555</v>
      </c>
      <c r="C595" s="699" t="s">
        <v>577</v>
      </c>
      <c r="D595" s="720" t="s">
        <v>1705</v>
      </c>
      <c r="E595" s="699" t="s">
        <v>4479</v>
      </c>
      <c r="F595" s="720" t="s">
        <v>4480</v>
      </c>
      <c r="G595" s="699" t="s">
        <v>3849</v>
      </c>
      <c r="H595" s="699" t="s">
        <v>3850</v>
      </c>
      <c r="I595" s="711">
        <v>8027.6799999999957</v>
      </c>
      <c r="J595" s="711">
        <v>20</v>
      </c>
      <c r="K595" s="712">
        <v>160553.59999999992</v>
      </c>
    </row>
    <row r="596" spans="1:11" ht="14.4" customHeight="1" x14ac:dyDescent="0.3">
      <c r="A596" s="695" t="s">
        <v>554</v>
      </c>
      <c r="B596" s="696" t="s">
        <v>555</v>
      </c>
      <c r="C596" s="699" t="s">
        <v>577</v>
      </c>
      <c r="D596" s="720" t="s">
        <v>1705</v>
      </c>
      <c r="E596" s="699" t="s">
        <v>4479</v>
      </c>
      <c r="F596" s="720" t="s">
        <v>4480</v>
      </c>
      <c r="G596" s="699" t="s">
        <v>3851</v>
      </c>
      <c r="H596" s="699" t="s">
        <v>3852</v>
      </c>
      <c r="I596" s="711">
        <v>8027.68</v>
      </c>
      <c r="J596" s="711">
        <v>4</v>
      </c>
      <c r="K596" s="712">
        <v>32110.720000000001</v>
      </c>
    </row>
    <row r="597" spans="1:11" ht="14.4" customHeight="1" x14ac:dyDescent="0.3">
      <c r="A597" s="695" t="s">
        <v>554</v>
      </c>
      <c r="B597" s="696" t="s">
        <v>555</v>
      </c>
      <c r="C597" s="699" t="s">
        <v>577</v>
      </c>
      <c r="D597" s="720" t="s">
        <v>1705</v>
      </c>
      <c r="E597" s="699" t="s">
        <v>4479</v>
      </c>
      <c r="F597" s="720" t="s">
        <v>4480</v>
      </c>
      <c r="G597" s="699" t="s">
        <v>3853</v>
      </c>
      <c r="H597" s="699" t="s">
        <v>3854</v>
      </c>
      <c r="I597" s="711">
        <v>453.52999999999986</v>
      </c>
      <c r="J597" s="711">
        <v>8</v>
      </c>
      <c r="K597" s="712">
        <v>3628.2399999999989</v>
      </c>
    </row>
    <row r="598" spans="1:11" ht="14.4" customHeight="1" x14ac:dyDescent="0.3">
      <c r="A598" s="695" t="s">
        <v>554</v>
      </c>
      <c r="B598" s="696" t="s">
        <v>555</v>
      </c>
      <c r="C598" s="699" t="s">
        <v>577</v>
      </c>
      <c r="D598" s="720" t="s">
        <v>1705</v>
      </c>
      <c r="E598" s="699" t="s">
        <v>4479</v>
      </c>
      <c r="F598" s="720" t="s">
        <v>4480</v>
      </c>
      <c r="G598" s="699" t="s">
        <v>3855</v>
      </c>
      <c r="H598" s="699" t="s">
        <v>3856</v>
      </c>
      <c r="I598" s="711">
        <v>453.53000000000009</v>
      </c>
      <c r="J598" s="711">
        <v>29</v>
      </c>
      <c r="K598" s="712">
        <v>13152.370000000003</v>
      </c>
    </row>
    <row r="599" spans="1:11" ht="14.4" customHeight="1" x14ac:dyDescent="0.3">
      <c r="A599" s="695" t="s">
        <v>554</v>
      </c>
      <c r="B599" s="696" t="s">
        <v>555</v>
      </c>
      <c r="C599" s="699" t="s">
        <v>577</v>
      </c>
      <c r="D599" s="720" t="s">
        <v>1705</v>
      </c>
      <c r="E599" s="699" t="s">
        <v>4479</v>
      </c>
      <c r="F599" s="720" t="s">
        <v>4480</v>
      </c>
      <c r="G599" s="699" t="s">
        <v>3857</v>
      </c>
      <c r="H599" s="699" t="s">
        <v>3858</v>
      </c>
      <c r="I599" s="711">
        <v>453.52999999999986</v>
      </c>
      <c r="J599" s="711">
        <v>20</v>
      </c>
      <c r="K599" s="712">
        <v>9070.5999999999967</v>
      </c>
    </row>
    <row r="600" spans="1:11" ht="14.4" customHeight="1" x14ac:dyDescent="0.3">
      <c r="A600" s="695" t="s">
        <v>554</v>
      </c>
      <c r="B600" s="696" t="s">
        <v>555</v>
      </c>
      <c r="C600" s="699" t="s">
        <v>577</v>
      </c>
      <c r="D600" s="720" t="s">
        <v>1705</v>
      </c>
      <c r="E600" s="699" t="s">
        <v>4479</v>
      </c>
      <c r="F600" s="720" t="s">
        <v>4480</v>
      </c>
      <c r="G600" s="699" t="s">
        <v>3859</v>
      </c>
      <c r="H600" s="699" t="s">
        <v>3860</v>
      </c>
      <c r="I600" s="711">
        <v>453.53</v>
      </c>
      <c r="J600" s="711">
        <v>4</v>
      </c>
      <c r="K600" s="712">
        <v>1814.12</v>
      </c>
    </row>
    <row r="601" spans="1:11" ht="14.4" customHeight="1" x14ac:dyDescent="0.3">
      <c r="A601" s="695" t="s">
        <v>554</v>
      </c>
      <c r="B601" s="696" t="s">
        <v>555</v>
      </c>
      <c r="C601" s="699" t="s">
        <v>577</v>
      </c>
      <c r="D601" s="720" t="s">
        <v>1705</v>
      </c>
      <c r="E601" s="699" t="s">
        <v>4479</v>
      </c>
      <c r="F601" s="720" t="s">
        <v>4480</v>
      </c>
      <c r="G601" s="699" t="s">
        <v>3861</v>
      </c>
      <c r="H601" s="699" t="s">
        <v>3862</v>
      </c>
      <c r="I601" s="711">
        <v>2611.7400000000002</v>
      </c>
      <c r="J601" s="711">
        <v>7</v>
      </c>
      <c r="K601" s="712">
        <v>18282.18</v>
      </c>
    </row>
    <row r="602" spans="1:11" ht="14.4" customHeight="1" x14ac:dyDescent="0.3">
      <c r="A602" s="695" t="s">
        <v>554</v>
      </c>
      <c r="B602" s="696" t="s">
        <v>555</v>
      </c>
      <c r="C602" s="699" t="s">
        <v>577</v>
      </c>
      <c r="D602" s="720" t="s">
        <v>1705</v>
      </c>
      <c r="E602" s="699" t="s">
        <v>4479</v>
      </c>
      <c r="F602" s="720" t="s">
        <v>4480</v>
      </c>
      <c r="G602" s="699" t="s">
        <v>3863</v>
      </c>
      <c r="H602" s="699" t="s">
        <v>3864</v>
      </c>
      <c r="I602" s="711">
        <v>2611.7400000000002</v>
      </c>
      <c r="J602" s="711">
        <v>7</v>
      </c>
      <c r="K602" s="712">
        <v>18282.18</v>
      </c>
    </row>
    <row r="603" spans="1:11" ht="14.4" customHeight="1" x14ac:dyDescent="0.3">
      <c r="A603" s="695" t="s">
        <v>554</v>
      </c>
      <c r="B603" s="696" t="s">
        <v>555</v>
      </c>
      <c r="C603" s="699" t="s">
        <v>577</v>
      </c>
      <c r="D603" s="720" t="s">
        <v>1705</v>
      </c>
      <c r="E603" s="699" t="s">
        <v>4479</v>
      </c>
      <c r="F603" s="720" t="s">
        <v>4480</v>
      </c>
      <c r="G603" s="699" t="s">
        <v>3865</v>
      </c>
      <c r="H603" s="699" t="s">
        <v>3866</v>
      </c>
      <c r="I603" s="711">
        <v>2611.7399999999993</v>
      </c>
      <c r="J603" s="711">
        <v>10</v>
      </c>
      <c r="K603" s="712">
        <v>26117.399999999994</v>
      </c>
    </row>
    <row r="604" spans="1:11" ht="14.4" customHeight="1" x14ac:dyDescent="0.3">
      <c r="A604" s="695" t="s">
        <v>554</v>
      </c>
      <c r="B604" s="696" t="s">
        <v>555</v>
      </c>
      <c r="C604" s="699" t="s">
        <v>577</v>
      </c>
      <c r="D604" s="720" t="s">
        <v>1705</v>
      </c>
      <c r="E604" s="699" t="s">
        <v>4479</v>
      </c>
      <c r="F604" s="720" t="s">
        <v>4480</v>
      </c>
      <c r="G604" s="699" t="s">
        <v>3867</v>
      </c>
      <c r="H604" s="699" t="s">
        <v>3868</v>
      </c>
      <c r="I604" s="711">
        <v>2611.7399999999998</v>
      </c>
      <c r="J604" s="711">
        <v>4</v>
      </c>
      <c r="K604" s="712">
        <v>10446.959999999999</v>
      </c>
    </row>
    <row r="605" spans="1:11" ht="14.4" customHeight="1" x14ac:dyDescent="0.3">
      <c r="A605" s="695" t="s">
        <v>554</v>
      </c>
      <c r="B605" s="696" t="s">
        <v>555</v>
      </c>
      <c r="C605" s="699" t="s">
        <v>577</v>
      </c>
      <c r="D605" s="720" t="s">
        <v>1705</v>
      </c>
      <c r="E605" s="699" t="s">
        <v>4479</v>
      </c>
      <c r="F605" s="720" t="s">
        <v>4480</v>
      </c>
      <c r="G605" s="699" t="s">
        <v>3869</v>
      </c>
      <c r="H605" s="699" t="s">
        <v>3870</v>
      </c>
      <c r="I605" s="711">
        <v>2611.7399999999998</v>
      </c>
      <c r="J605" s="711">
        <v>4</v>
      </c>
      <c r="K605" s="712">
        <v>10446.959999999999</v>
      </c>
    </row>
    <row r="606" spans="1:11" ht="14.4" customHeight="1" x14ac:dyDescent="0.3">
      <c r="A606" s="695" t="s">
        <v>554</v>
      </c>
      <c r="B606" s="696" t="s">
        <v>555</v>
      </c>
      <c r="C606" s="699" t="s">
        <v>577</v>
      </c>
      <c r="D606" s="720" t="s">
        <v>1705</v>
      </c>
      <c r="E606" s="699" t="s">
        <v>4479</v>
      </c>
      <c r="F606" s="720" t="s">
        <v>4480</v>
      </c>
      <c r="G606" s="699" t="s">
        <v>3871</v>
      </c>
      <c r="H606" s="699" t="s">
        <v>3872</v>
      </c>
      <c r="I606" s="711">
        <v>16508.25</v>
      </c>
      <c r="J606" s="711">
        <v>4</v>
      </c>
      <c r="K606" s="712">
        <v>66033</v>
      </c>
    </row>
    <row r="607" spans="1:11" ht="14.4" customHeight="1" x14ac:dyDescent="0.3">
      <c r="A607" s="695" t="s">
        <v>554</v>
      </c>
      <c r="B607" s="696" t="s">
        <v>555</v>
      </c>
      <c r="C607" s="699" t="s">
        <v>577</v>
      </c>
      <c r="D607" s="720" t="s">
        <v>1705</v>
      </c>
      <c r="E607" s="699" t="s">
        <v>4479</v>
      </c>
      <c r="F607" s="720" t="s">
        <v>4480</v>
      </c>
      <c r="G607" s="699" t="s">
        <v>3873</v>
      </c>
      <c r="H607" s="699" t="s">
        <v>3874</v>
      </c>
      <c r="I607" s="711">
        <v>13702.762500000001</v>
      </c>
      <c r="J607" s="711">
        <v>4</v>
      </c>
      <c r="K607" s="712">
        <v>54811.05</v>
      </c>
    </row>
    <row r="608" spans="1:11" ht="14.4" customHeight="1" x14ac:dyDescent="0.3">
      <c r="A608" s="695" t="s">
        <v>554</v>
      </c>
      <c r="B608" s="696" t="s">
        <v>555</v>
      </c>
      <c r="C608" s="699" t="s">
        <v>577</v>
      </c>
      <c r="D608" s="720" t="s">
        <v>1705</v>
      </c>
      <c r="E608" s="699" t="s">
        <v>4479</v>
      </c>
      <c r="F608" s="720" t="s">
        <v>4480</v>
      </c>
      <c r="G608" s="699" t="s">
        <v>3875</v>
      </c>
      <c r="H608" s="699" t="s">
        <v>3876</v>
      </c>
      <c r="I608" s="711">
        <v>25199.99</v>
      </c>
      <c r="J608" s="711">
        <v>1</v>
      </c>
      <c r="K608" s="712">
        <v>25199.99</v>
      </c>
    </row>
    <row r="609" spans="1:11" ht="14.4" customHeight="1" x14ac:dyDescent="0.3">
      <c r="A609" s="695" t="s">
        <v>554</v>
      </c>
      <c r="B609" s="696" t="s">
        <v>555</v>
      </c>
      <c r="C609" s="699" t="s">
        <v>577</v>
      </c>
      <c r="D609" s="720" t="s">
        <v>1705</v>
      </c>
      <c r="E609" s="699" t="s">
        <v>4479</v>
      </c>
      <c r="F609" s="720" t="s">
        <v>4480</v>
      </c>
      <c r="G609" s="699" t="s">
        <v>3877</v>
      </c>
      <c r="H609" s="699" t="s">
        <v>3878</v>
      </c>
      <c r="I609" s="711">
        <v>25199.99</v>
      </c>
      <c r="J609" s="711">
        <v>2</v>
      </c>
      <c r="K609" s="712">
        <v>50399.98</v>
      </c>
    </row>
    <row r="610" spans="1:11" ht="14.4" customHeight="1" x14ac:dyDescent="0.3">
      <c r="A610" s="695" t="s">
        <v>554</v>
      </c>
      <c r="B610" s="696" t="s">
        <v>555</v>
      </c>
      <c r="C610" s="699" t="s">
        <v>577</v>
      </c>
      <c r="D610" s="720" t="s">
        <v>1705</v>
      </c>
      <c r="E610" s="699" t="s">
        <v>4479</v>
      </c>
      <c r="F610" s="720" t="s">
        <v>4480</v>
      </c>
      <c r="G610" s="699" t="s">
        <v>3879</v>
      </c>
      <c r="H610" s="699" t="s">
        <v>3880</v>
      </c>
      <c r="I610" s="711">
        <v>25199.99</v>
      </c>
      <c r="J610" s="711">
        <v>3</v>
      </c>
      <c r="K610" s="712">
        <v>75599.97</v>
      </c>
    </row>
    <row r="611" spans="1:11" ht="14.4" customHeight="1" x14ac:dyDescent="0.3">
      <c r="A611" s="695" t="s">
        <v>554</v>
      </c>
      <c r="B611" s="696" t="s">
        <v>555</v>
      </c>
      <c r="C611" s="699" t="s">
        <v>577</v>
      </c>
      <c r="D611" s="720" t="s">
        <v>1705</v>
      </c>
      <c r="E611" s="699" t="s">
        <v>4479</v>
      </c>
      <c r="F611" s="720" t="s">
        <v>4480</v>
      </c>
      <c r="G611" s="699" t="s">
        <v>3881</v>
      </c>
      <c r="H611" s="699" t="s">
        <v>3882</v>
      </c>
      <c r="I611" s="711">
        <v>25199.995000000003</v>
      </c>
      <c r="J611" s="711">
        <v>2</v>
      </c>
      <c r="K611" s="712">
        <v>50399.990000000005</v>
      </c>
    </row>
    <row r="612" spans="1:11" ht="14.4" customHeight="1" x14ac:dyDescent="0.3">
      <c r="A612" s="695" t="s">
        <v>554</v>
      </c>
      <c r="B612" s="696" t="s">
        <v>555</v>
      </c>
      <c r="C612" s="699" t="s">
        <v>577</v>
      </c>
      <c r="D612" s="720" t="s">
        <v>1705</v>
      </c>
      <c r="E612" s="699" t="s">
        <v>4479</v>
      </c>
      <c r="F612" s="720" t="s">
        <v>4480</v>
      </c>
      <c r="G612" s="699" t="s">
        <v>3883</v>
      </c>
      <c r="H612" s="699" t="s">
        <v>3884</v>
      </c>
      <c r="I612" s="711">
        <v>15700</v>
      </c>
      <c r="J612" s="711">
        <v>2</v>
      </c>
      <c r="K612" s="712">
        <v>31400</v>
      </c>
    </row>
    <row r="613" spans="1:11" ht="14.4" customHeight="1" x14ac:dyDescent="0.3">
      <c r="A613" s="695" t="s">
        <v>554</v>
      </c>
      <c r="B613" s="696" t="s">
        <v>555</v>
      </c>
      <c r="C613" s="699" t="s">
        <v>577</v>
      </c>
      <c r="D613" s="720" t="s">
        <v>1705</v>
      </c>
      <c r="E613" s="699" t="s">
        <v>4479</v>
      </c>
      <c r="F613" s="720" t="s">
        <v>4480</v>
      </c>
      <c r="G613" s="699" t="s">
        <v>3885</v>
      </c>
      <c r="H613" s="699" t="s">
        <v>3886</v>
      </c>
      <c r="I613" s="711">
        <v>15700</v>
      </c>
      <c r="J613" s="711">
        <v>3</v>
      </c>
      <c r="K613" s="712">
        <v>47100</v>
      </c>
    </row>
    <row r="614" spans="1:11" ht="14.4" customHeight="1" x14ac:dyDescent="0.3">
      <c r="A614" s="695" t="s">
        <v>554</v>
      </c>
      <c r="B614" s="696" t="s">
        <v>555</v>
      </c>
      <c r="C614" s="699" t="s">
        <v>577</v>
      </c>
      <c r="D614" s="720" t="s">
        <v>1705</v>
      </c>
      <c r="E614" s="699" t="s">
        <v>4479</v>
      </c>
      <c r="F614" s="720" t="s">
        <v>4480</v>
      </c>
      <c r="G614" s="699" t="s">
        <v>3887</v>
      </c>
      <c r="H614" s="699" t="s">
        <v>3888</v>
      </c>
      <c r="I614" s="711">
        <v>8500</v>
      </c>
      <c r="J614" s="711">
        <v>1</v>
      </c>
      <c r="K614" s="712">
        <v>8500</v>
      </c>
    </row>
    <row r="615" spans="1:11" ht="14.4" customHeight="1" x14ac:dyDescent="0.3">
      <c r="A615" s="695" t="s">
        <v>554</v>
      </c>
      <c r="B615" s="696" t="s">
        <v>555</v>
      </c>
      <c r="C615" s="699" t="s">
        <v>577</v>
      </c>
      <c r="D615" s="720" t="s">
        <v>1705</v>
      </c>
      <c r="E615" s="699" t="s">
        <v>4479</v>
      </c>
      <c r="F615" s="720" t="s">
        <v>4480</v>
      </c>
      <c r="G615" s="699" t="s">
        <v>3889</v>
      </c>
      <c r="H615" s="699" t="s">
        <v>3890</v>
      </c>
      <c r="I615" s="711">
        <v>8500</v>
      </c>
      <c r="J615" s="711">
        <v>1</v>
      </c>
      <c r="K615" s="712">
        <v>8500</v>
      </c>
    </row>
    <row r="616" spans="1:11" ht="14.4" customHeight="1" x14ac:dyDescent="0.3">
      <c r="A616" s="695" t="s">
        <v>554</v>
      </c>
      <c r="B616" s="696" t="s">
        <v>555</v>
      </c>
      <c r="C616" s="699" t="s">
        <v>577</v>
      </c>
      <c r="D616" s="720" t="s">
        <v>1705</v>
      </c>
      <c r="E616" s="699" t="s">
        <v>4479</v>
      </c>
      <c r="F616" s="720" t="s">
        <v>4480</v>
      </c>
      <c r="G616" s="699" t="s">
        <v>3891</v>
      </c>
      <c r="H616" s="699" t="s">
        <v>3892</v>
      </c>
      <c r="I616" s="711">
        <v>8500</v>
      </c>
      <c r="J616" s="711">
        <v>1</v>
      </c>
      <c r="K616" s="712">
        <v>8500</v>
      </c>
    </row>
    <row r="617" spans="1:11" ht="14.4" customHeight="1" x14ac:dyDescent="0.3">
      <c r="A617" s="695" t="s">
        <v>554</v>
      </c>
      <c r="B617" s="696" t="s">
        <v>555</v>
      </c>
      <c r="C617" s="699" t="s">
        <v>577</v>
      </c>
      <c r="D617" s="720" t="s">
        <v>1705</v>
      </c>
      <c r="E617" s="699" t="s">
        <v>4479</v>
      </c>
      <c r="F617" s="720" t="s">
        <v>4480</v>
      </c>
      <c r="G617" s="699" t="s">
        <v>3893</v>
      </c>
      <c r="H617" s="699" t="s">
        <v>3894</v>
      </c>
      <c r="I617" s="711">
        <v>8500</v>
      </c>
      <c r="J617" s="711">
        <v>2</v>
      </c>
      <c r="K617" s="712">
        <v>17000</v>
      </c>
    </row>
    <row r="618" spans="1:11" ht="14.4" customHeight="1" x14ac:dyDescent="0.3">
      <c r="A618" s="695" t="s">
        <v>554</v>
      </c>
      <c r="B618" s="696" t="s">
        <v>555</v>
      </c>
      <c r="C618" s="699" t="s">
        <v>577</v>
      </c>
      <c r="D618" s="720" t="s">
        <v>1705</v>
      </c>
      <c r="E618" s="699" t="s">
        <v>4479</v>
      </c>
      <c r="F618" s="720" t="s">
        <v>4480</v>
      </c>
      <c r="G618" s="699" t="s">
        <v>3895</v>
      </c>
      <c r="H618" s="699" t="s">
        <v>3896</v>
      </c>
      <c r="I618" s="711">
        <v>7024.5999999999995</v>
      </c>
      <c r="J618" s="711">
        <v>7</v>
      </c>
      <c r="K618" s="712">
        <v>49172.2</v>
      </c>
    </row>
    <row r="619" spans="1:11" ht="14.4" customHeight="1" x14ac:dyDescent="0.3">
      <c r="A619" s="695" t="s">
        <v>554</v>
      </c>
      <c r="B619" s="696" t="s">
        <v>555</v>
      </c>
      <c r="C619" s="699" t="s">
        <v>577</v>
      </c>
      <c r="D619" s="720" t="s">
        <v>1705</v>
      </c>
      <c r="E619" s="699" t="s">
        <v>4479</v>
      </c>
      <c r="F619" s="720" t="s">
        <v>4480</v>
      </c>
      <c r="G619" s="699" t="s">
        <v>3897</v>
      </c>
      <c r="H619" s="699" t="s">
        <v>3898</v>
      </c>
      <c r="I619" s="711">
        <v>10173.89</v>
      </c>
      <c r="J619" s="711">
        <v>2</v>
      </c>
      <c r="K619" s="712">
        <v>20347.78</v>
      </c>
    </row>
    <row r="620" spans="1:11" ht="14.4" customHeight="1" x14ac:dyDescent="0.3">
      <c r="A620" s="695" t="s">
        <v>554</v>
      </c>
      <c r="B620" s="696" t="s">
        <v>555</v>
      </c>
      <c r="C620" s="699" t="s">
        <v>577</v>
      </c>
      <c r="D620" s="720" t="s">
        <v>1705</v>
      </c>
      <c r="E620" s="699" t="s">
        <v>4479</v>
      </c>
      <c r="F620" s="720" t="s">
        <v>4480</v>
      </c>
      <c r="G620" s="699" t="s">
        <v>3899</v>
      </c>
      <c r="H620" s="699" t="s">
        <v>3900</v>
      </c>
      <c r="I620" s="711">
        <v>8796.119999999999</v>
      </c>
      <c r="J620" s="711">
        <v>19</v>
      </c>
      <c r="K620" s="712">
        <v>167126.27999999997</v>
      </c>
    </row>
    <row r="621" spans="1:11" ht="14.4" customHeight="1" x14ac:dyDescent="0.3">
      <c r="A621" s="695" t="s">
        <v>554</v>
      </c>
      <c r="B621" s="696" t="s">
        <v>555</v>
      </c>
      <c r="C621" s="699" t="s">
        <v>577</v>
      </c>
      <c r="D621" s="720" t="s">
        <v>1705</v>
      </c>
      <c r="E621" s="699" t="s">
        <v>4479</v>
      </c>
      <c r="F621" s="720" t="s">
        <v>4480</v>
      </c>
      <c r="G621" s="699" t="s">
        <v>3901</v>
      </c>
      <c r="H621" s="699" t="s">
        <v>3902</v>
      </c>
      <c r="I621" s="711">
        <v>10173.89</v>
      </c>
      <c r="J621" s="711">
        <v>4</v>
      </c>
      <c r="K621" s="712">
        <v>40695.56</v>
      </c>
    </row>
    <row r="622" spans="1:11" ht="14.4" customHeight="1" x14ac:dyDescent="0.3">
      <c r="A622" s="695" t="s">
        <v>554</v>
      </c>
      <c r="B622" s="696" t="s">
        <v>555</v>
      </c>
      <c r="C622" s="699" t="s">
        <v>577</v>
      </c>
      <c r="D622" s="720" t="s">
        <v>1705</v>
      </c>
      <c r="E622" s="699" t="s">
        <v>4479</v>
      </c>
      <c r="F622" s="720" t="s">
        <v>4480</v>
      </c>
      <c r="G622" s="699" t="s">
        <v>3903</v>
      </c>
      <c r="H622" s="699" t="s">
        <v>3904</v>
      </c>
      <c r="I622" s="711">
        <v>33999.99</v>
      </c>
      <c r="J622" s="711">
        <v>12</v>
      </c>
      <c r="K622" s="712">
        <v>407999.87999999995</v>
      </c>
    </row>
    <row r="623" spans="1:11" ht="14.4" customHeight="1" x14ac:dyDescent="0.3">
      <c r="A623" s="695" t="s">
        <v>554</v>
      </c>
      <c r="B623" s="696" t="s">
        <v>555</v>
      </c>
      <c r="C623" s="699" t="s">
        <v>577</v>
      </c>
      <c r="D623" s="720" t="s">
        <v>1705</v>
      </c>
      <c r="E623" s="699" t="s">
        <v>4479</v>
      </c>
      <c r="F623" s="720" t="s">
        <v>4480</v>
      </c>
      <c r="G623" s="699" t="s">
        <v>3905</v>
      </c>
      <c r="H623" s="699" t="s">
        <v>3906</v>
      </c>
      <c r="I623" s="711">
        <v>27911.754705882347</v>
      </c>
      <c r="J623" s="711">
        <v>17</v>
      </c>
      <c r="K623" s="712">
        <v>474499.8299999999</v>
      </c>
    </row>
    <row r="624" spans="1:11" ht="14.4" customHeight="1" x14ac:dyDescent="0.3">
      <c r="A624" s="695" t="s">
        <v>554</v>
      </c>
      <c r="B624" s="696" t="s">
        <v>555</v>
      </c>
      <c r="C624" s="699" t="s">
        <v>577</v>
      </c>
      <c r="D624" s="720" t="s">
        <v>1705</v>
      </c>
      <c r="E624" s="699" t="s">
        <v>4479</v>
      </c>
      <c r="F624" s="720" t="s">
        <v>4480</v>
      </c>
      <c r="G624" s="699" t="s">
        <v>3907</v>
      </c>
      <c r="H624" s="699" t="s">
        <v>3908</v>
      </c>
      <c r="I624" s="711">
        <v>13623.888965517239</v>
      </c>
      <c r="J624" s="711">
        <v>29</v>
      </c>
      <c r="K624" s="712">
        <v>395092.77999999991</v>
      </c>
    </row>
    <row r="625" spans="1:11" ht="14.4" customHeight="1" x14ac:dyDescent="0.3">
      <c r="A625" s="695" t="s">
        <v>554</v>
      </c>
      <c r="B625" s="696" t="s">
        <v>555</v>
      </c>
      <c r="C625" s="699" t="s">
        <v>577</v>
      </c>
      <c r="D625" s="720" t="s">
        <v>1705</v>
      </c>
      <c r="E625" s="699" t="s">
        <v>4479</v>
      </c>
      <c r="F625" s="720" t="s">
        <v>4480</v>
      </c>
      <c r="G625" s="699" t="s">
        <v>3909</v>
      </c>
      <c r="H625" s="699" t="s">
        <v>3910</v>
      </c>
      <c r="I625" s="711">
        <v>9013.39</v>
      </c>
      <c r="J625" s="711">
        <v>1</v>
      </c>
      <c r="K625" s="712">
        <v>9013.39</v>
      </c>
    </row>
    <row r="626" spans="1:11" ht="14.4" customHeight="1" x14ac:dyDescent="0.3">
      <c r="A626" s="695" t="s">
        <v>554</v>
      </c>
      <c r="B626" s="696" t="s">
        <v>555</v>
      </c>
      <c r="C626" s="699" t="s">
        <v>577</v>
      </c>
      <c r="D626" s="720" t="s">
        <v>1705</v>
      </c>
      <c r="E626" s="699" t="s">
        <v>4479</v>
      </c>
      <c r="F626" s="720" t="s">
        <v>4480</v>
      </c>
      <c r="G626" s="699" t="s">
        <v>3911</v>
      </c>
      <c r="H626" s="699" t="s">
        <v>3912</v>
      </c>
      <c r="I626" s="711">
        <v>9013.3900000000031</v>
      </c>
      <c r="J626" s="711">
        <v>21</v>
      </c>
      <c r="K626" s="712">
        <v>189281.19000000006</v>
      </c>
    </row>
    <row r="627" spans="1:11" ht="14.4" customHeight="1" x14ac:dyDescent="0.3">
      <c r="A627" s="695" t="s">
        <v>554</v>
      </c>
      <c r="B627" s="696" t="s">
        <v>555</v>
      </c>
      <c r="C627" s="699" t="s">
        <v>577</v>
      </c>
      <c r="D627" s="720" t="s">
        <v>1705</v>
      </c>
      <c r="E627" s="699" t="s">
        <v>4479</v>
      </c>
      <c r="F627" s="720" t="s">
        <v>4480</v>
      </c>
      <c r="G627" s="699" t="s">
        <v>3913</v>
      </c>
      <c r="H627" s="699" t="s">
        <v>3914</v>
      </c>
      <c r="I627" s="711">
        <v>6008.9899999999971</v>
      </c>
      <c r="J627" s="711">
        <v>37</v>
      </c>
      <c r="K627" s="712">
        <v>222332.62999999989</v>
      </c>
    </row>
    <row r="628" spans="1:11" ht="14.4" customHeight="1" x14ac:dyDescent="0.3">
      <c r="A628" s="695" t="s">
        <v>554</v>
      </c>
      <c r="B628" s="696" t="s">
        <v>555</v>
      </c>
      <c r="C628" s="699" t="s">
        <v>577</v>
      </c>
      <c r="D628" s="720" t="s">
        <v>1705</v>
      </c>
      <c r="E628" s="699" t="s">
        <v>4479</v>
      </c>
      <c r="F628" s="720" t="s">
        <v>4480</v>
      </c>
      <c r="G628" s="699" t="s">
        <v>3915</v>
      </c>
      <c r="H628" s="699" t="s">
        <v>3916</v>
      </c>
      <c r="I628" s="711">
        <v>6008.9899999999943</v>
      </c>
      <c r="J628" s="711">
        <v>62</v>
      </c>
      <c r="K628" s="712">
        <v>372557.37999999966</v>
      </c>
    </row>
    <row r="629" spans="1:11" ht="14.4" customHeight="1" x14ac:dyDescent="0.3">
      <c r="A629" s="695" t="s">
        <v>554</v>
      </c>
      <c r="B629" s="696" t="s">
        <v>555</v>
      </c>
      <c r="C629" s="699" t="s">
        <v>577</v>
      </c>
      <c r="D629" s="720" t="s">
        <v>1705</v>
      </c>
      <c r="E629" s="699" t="s">
        <v>4479</v>
      </c>
      <c r="F629" s="720" t="s">
        <v>4480</v>
      </c>
      <c r="G629" s="699" t="s">
        <v>3917</v>
      </c>
      <c r="H629" s="699" t="s">
        <v>3918</v>
      </c>
      <c r="I629" s="711">
        <v>10344.24</v>
      </c>
      <c r="J629" s="711">
        <v>1</v>
      </c>
      <c r="K629" s="712">
        <v>10344.24</v>
      </c>
    </row>
    <row r="630" spans="1:11" ht="14.4" customHeight="1" x14ac:dyDescent="0.3">
      <c r="A630" s="695" t="s">
        <v>554</v>
      </c>
      <c r="B630" s="696" t="s">
        <v>555</v>
      </c>
      <c r="C630" s="699" t="s">
        <v>577</v>
      </c>
      <c r="D630" s="720" t="s">
        <v>1705</v>
      </c>
      <c r="E630" s="699" t="s">
        <v>4479</v>
      </c>
      <c r="F630" s="720" t="s">
        <v>4480</v>
      </c>
      <c r="G630" s="699" t="s">
        <v>3919</v>
      </c>
      <c r="H630" s="699" t="s">
        <v>3920</v>
      </c>
      <c r="I630" s="711">
        <v>8796.1200000000008</v>
      </c>
      <c r="J630" s="711">
        <v>8</v>
      </c>
      <c r="K630" s="712">
        <v>70368.960000000006</v>
      </c>
    </row>
    <row r="631" spans="1:11" ht="14.4" customHeight="1" x14ac:dyDescent="0.3">
      <c r="A631" s="695" t="s">
        <v>554</v>
      </c>
      <c r="B631" s="696" t="s">
        <v>555</v>
      </c>
      <c r="C631" s="699" t="s">
        <v>577</v>
      </c>
      <c r="D631" s="720" t="s">
        <v>1705</v>
      </c>
      <c r="E631" s="699" t="s">
        <v>4479</v>
      </c>
      <c r="F631" s="720" t="s">
        <v>4480</v>
      </c>
      <c r="G631" s="699" t="s">
        <v>3921</v>
      </c>
      <c r="H631" s="699" t="s">
        <v>3922</v>
      </c>
      <c r="I631" s="711">
        <v>5390</v>
      </c>
      <c r="J631" s="711">
        <v>2</v>
      </c>
      <c r="K631" s="712">
        <v>10780</v>
      </c>
    </row>
    <row r="632" spans="1:11" ht="14.4" customHeight="1" x14ac:dyDescent="0.3">
      <c r="A632" s="695" t="s">
        <v>554</v>
      </c>
      <c r="B632" s="696" t="s">
        <v>555</v>
      </c>
      <c r="C632" s="699" t="s">
        <v>577</v>
      </c>
      <c r="D632" s="720" t="s">
        <v>1705</v>
      </c>
      <c r="E632" s="699" t="s">
        <v>4479</v>
      </c>
      <c r="F632" s="720" t="s">
        <v>4480</v>
      </c>
      <c r="G632" s="699" t="s">
        <v>3923</v>
      </c>
      <c r="H632" s="699" t="s">
        <v>3924</v>
      </c>
      <c r="I632" s="711">
        <v>1876.849999999999</v>
      </c>
      <c r="J632" s="711">
        <v>32</v>
      </c>
      <c r="K632" s="712">
        <v>60059.199999999968</v>
      </c>
    </row>
    <row r="633" spans="1:11" ht="14.4" customHeight="1" x14ac:dyDescent="0.3">
      <c r="A633" s="695" t="s">
        <v>554</v>
      </c>
      <c r="B633" s="696" t="s">
        <v>555</v>
      </c>
      <c r="C633" s="699" t="s">
        <v>577</v>
      </c>
      <c r="D633" s="720" t="s">
        <v>1705</v>
      </c>
      <c r="E633" s="699" t="s">
        <v>4479</v>
      </c>
      <c r="F633" s="720" t="s">
        <v>4480</v>
      </c>
      <c r="G633" s="699" t="s">
        <v>3925</v>
      </c>
      <c r="H633" s="699" t="s">
        <v>3926</v>
      </c>
      <c r="I633" s="711">
        <v>1876.85</v>
      </c>
      <c r="J633" s="711">
        <v>4</v>
      </c>
      <c r="K633" s="712">
        <v>7507.4</v>
      </c>
    </row>
    <row r="634" spans="1:11" ht="14.4" customHeight="1" x14ac:dyDescent="0.3">
      <c r="A634" s="695" t="s">
        <v>554</v>
      </c>
      <c r="B634" s="696" t="s">
        <v>555</v>
      </c>
      <c r="C634" s="699" t="s">
        <v>577</v>
      </c>
      <c r="D634" s="720" t="s">
        <v>1705</v>
      </c>
      <c r="E634" s="699" t="s">
        <v>4479</v>
      </c>
      <c r="F634" s="720" t="s">
        <v>4480</v>
      </c>
      <c r="G634" s="699" t="s">
        <v>3927</v>
      </c>
      <c r="H634" s="699" t="s">
        <v>3928</v>
      </c>
      <c r="I634" s="711">
        <v>1876.8499999999997</v>
      </c>
      <c r="J634" s="711">
        <v>12</v>
      </c>
      <c r="K634" s="712">
        <v>22522.199999999997</v>
      </c>
    </row>
    <row r="635" spans="1:11" ht="14.4" customHeight="1" x14ac:dyDescent="0.3">
      <c r="A635" s="695" t="s">
        <v>554</v>
      </c>
      <c r="B635" s="696" t="s">
        <v>555</v>
      </c>
      <c r="C635" s="699" t="s">
        <v>577</v>
      </c>
      <c r="D635" s="720" t="s">
        <v>1705</v>
      </c>
      <c r="E635" s="699" t="s">
        <v>4479</v>
      </c>
      <c r="F635" s="720" t="s">
        <v>4480</v>
      </c>
      <c r="G635" s="699" t="s">
        <v>3929</v>
      </c>
      <c r="H635" s="699" t="s">
        <v>3930</v>
      </c>
      <c r="I635" s="711">
        <v>1876.8500000000001</v>
      </c>
      <c r="J635" s="711">
        <v>9</v>
      </c>
      <c r="K635" s="712">
        <v>16891.650000000001</v>
      </c>
    </row>
    <row r="636" spans="1:11" ht="14.4" customHeight="1" x14ac:dyDescent="0.3">
      <c r="A636" s="695" t="s">
        <v>554</v>
      </c>
      <c r="B636" s="696" t="s">
        <v>555</v>
      </c>
      <c r="C636" s="699" t="s">
        <v>577</v>
      </c>
      <c r="D636" s="720" t="s">
        <v>1705</v>
      </c>
      <c r="E636" s="699" t="s">
        <v>4479</v>
      </c>
      <c r="F636" s="720" t="s">
        <v>4480</v>
      </c>
      <c r="G636" s="699" t="s">
        <v>3931</v>
      </c>
      <c r="H636" s="699" t="s">
        <v>3932</v>
      </c>
      <c r="I636" s="711">
        <v>4848.01</v>
      </c>
      <c r="J636" s="711">
        <v>2</v>
      </c>
      <c r="K636" s="712">
        <v>9696.02</v>
      </c>
    </row>
    <row r="637" spans="1:11" ht="14.4" customHeight="1" x14ac:dyDescent="0.3">
      <c r="A637" s="695" t="s">
        <v>554</v>
      </c>
      <c r="B637" s="696" t="s">
        <v>555</v>
      </c>
      <c r="C637" s="699" t="s">
        <v>577</v>
      </c>
      <c r="D637" s="720" t="s">
        <v>1705</v>
      </c>
      <c r="E637" s="699" t="s">
        <v>4479</v>
      </c>
      <c r="F637" s="720" t="s">
        <v>4480</v>
      </c>
      <c r="G637" s="699" t="s">
        <v>3933</v>
      </c>
      <c r="H637" s="699" t="s">
        <v>3934</v>
      </c>
      <c r="I637" s="711">
        <v>4848.007179487181</v>
      </c>
      <c r="J637" s="711">
        <v>39</v>
      </c>
      <c r="K637" s="712">
        <v>189072.28000000006</v>
      </c>
    </row>
    <row r="638" spans="1:11" ht="14.4" customHeight="1" x14ac:dyDescent="0.3">
      <c r="A638" s="695" t="s">
        <v>554</v>
      </c>
      <c r="B638" s="696" t="s">
        <v>555</v>
      </c>
      <c r="C638" s="699" t="s">
        <v>577</v>
      </c>
      <c r="D638" s="720" t="s">
        <v>1705</v>
      </c>
      <c r="E638" s="699" t="s">
        <v>4479</v>
      </c>
      <c r="F638" s="720" t="s">
        <v>4480</v>
      </c>
      <c r="G638" s="699" t="s">
        <v>3935</v>
      </c>
      <c r="H638" s="699" t="s">
        <v>3936</v>
      </c>
      <c r="I638" s="711">
        <v>4848.01</v>
      </c>
      <c r="J638" s="711">
        <v>16</v>
      </c>
      <c r="K638" s="712">
        <v>77568.160000000003</v>
      </c>
    </row>
    <row r="639" spans="1:11" ht="14.4" customHeight="1" x14ac:dyDescent="0.3">
      <c r="A639" s="695" t="s">
        <v>554</v>
      </c>
      <c r="B639" s="696" t="s">
        <v>555</v>
      </c>
      <c r="C639" s="699" t="s">
        <v>577</v>
      </c>
      <c r="D639" s="720" t="s">
        <v>1705</v>
      </c>
      <c r="E639" s="699" t="s">
        <v>4479</v>
      </c>
      <c r="F639" s="720" t="s">
        <v>4480</v>
      </c>
      <c r="G639" s="699" t="s">
        <v>3937</v>
      </c>
      <c r="H639" s="699" t="s">
        <v>3938</v>
      </c>
      <c r="I639" s="711">
        <v>4848.01</v>
      </c>
      <c r="J639" s="711">
        <v>4</v>
      </c>
      <c r="K639" s="712">
        <v>19392.04</v>
      </c>
    </row>
    <row r="640" spans="1:11" ht="14.4" customHeight="1" x14ac:dyDescent="0.3">
      <c r="A640" s="695" t="s">
        <v>554</v>
      </c>
      <c r="B640" s="696" t="s">
        <v>555</v>
      </c>
      <c r="C640" s="699" t="s">
        <v>577</v>
      </c>
      <c r="D640" s="720" t="s">
        <v>1705</v>
      </c>
      <c r="E640" s="699" t="s">
        <v>4479</v>
      </c>
      <c r="F640" s="720" t="s">
        <v>4480</v>
      </c>
      <c r="G640" s="699" t="s">
        <v>3939</v>
      </c>
      <c r="H640" s="699" t="s">
        <v>3940</v>
      </c>
      <c r="I640" s="711">
        <v>5798.875</v>
      </c>
      <c r="J640" s="711">
        <v>4</v>
      </c>
      <c r="K640" s="712">
        <v>23195.5</v>
      </c>
    </row>
    <row r="641" spans="1:11" ht="14.4" customHeight="1" x14ac:dyDescent="0.3">
      <c r="A641" s="695" t="s">
        <v>554</v>
      </c>
      <c r="B641" s="696" t="s">
        <v>555</v>
      </c>
      <c r="C641" s="699" t="s">
        <v>577</v>
      </c>
      <c r="D641" s="720" t="s">
        <v>1705</v>
      </c>
      <c r="E641" s="699" t="s">
        <v>4479</v>
      </c>
      <c r="F641" s="720" t="s">
        <v>4480</v>
      </c>
      <c r="G641" s="699" t="s">
        <v>3941</v>
      </c>
      <c r="H641" s="699" t="s">
        <v>3942</v>
      </c>
      <c r="I641" s="711">
        <v>10720.3</v>
      </c>
      <c r="J641" s="711">
        <v>1</v>
      </c>
      <c r="K641" s="712">
        <v>10720.3</v>
      </c>
    </row>
    <row r="642" spans="1:11" ht="14.4" customHeight="1" x14ac:dyDescent="0.3">
      <c r="A642" s="695" t="s">
        <v>554</v>
      </c>
      <c r="B642" s="696" t="s">
        <v>555</v>
      </c>
      <c r="C642" s="699" t="s">
        <v>577</v>
      </c>
      <c r="D642" s="720" t="s">
        <v>1705</v>
      </c>
      <c r="E642" s="699" t="s">
        <v>4479</v>
      </c>
      <c r="F642" s="720" t="s">
        <v>4480</v>
      </c>
      <c r="G642" s="699" t="s">
        <v>3943</v>
      </c>
      <c r="H642" s="699" t="s">
        <v>3944</v>
      </c>
      <c r="I642" s="711">
        <v>6840</v>
      </c>
      <c r="J642" s="711">
        <v>3</v>
      </c>
      <c r="K642" s="712">
        <v>20520</v>
      </c>
    </row>
    <row r="643" spans="1:11" ht="14.4" customHeight="1" x14ac:dyDescent="0.3">
      <c r="A643" s="695" t="s">
        <v>554</v>
      </c>
      <c r="B643" s="696" t="s">
        <v>555</v>
      </c>
      <c r="C643" s="699" t="s">
        <v>577</v>
      </c>
      <c r="D643" s="720" t="s">
        <v>1705</v>
      </c>
      <c r="E643" s="699" t="s">
        <v>4479</v>
      </c>
      <c r="F643" s="720" t="s">
        <v>4480</v>
      </c>
      <c r="G643" s="699" t="s">
        <v>3945</v>
      </c>
      <c r="H643" s="699" t="s">
        <v>3946</v>
      </c>
      <c r="I643" s="711">
        <v>6840</v>
      </c>
      <c r="J643" s="711">
        <v>7</v>
      </c>
      <c r="K643" s="712">
        <v>47880</v>
      </c>
    </row>
    <row r="644" spans="1:11" ht="14.4" customHeight="1" x14ac:dyDescent="0.3">
      <c r="A644" s="695" t="s">
        <v>554</v>
      </c>
      <c r="B644" s="696" t="s">
        <v>555</v>
      </c>
      <c r="C644" s="699" t="s">
        <v>577</v>
      </c>
      <c r="D644" s="720" t="s">
        <v>1705</v>
      </c>
      <c r="E644" s="699" t="s">
        <v>4479</v>
      </c>
      <c r="F644" s="720" t="s">
        <v>4480</v>
      </c>
      <c r="G644" s="699" t="s">
        <v>3947</v>
      </c>
      <c r="H644" s="699" t="s">
        <v>3948</v>
      </c>
      <c r="I644" s="711">
        <v>9272.7099999999991</v>
      </c>
      <c r="J644" s="711">
        <v>7</v>
      </c>
      <c r="K644" s="712">
        <v>64908.969999999994</v>
      </c>
    </row>
    <row r="645" spans="1:11" ht="14.4" customHeight="1" x14ac:dyDescent="0.3">
      <c r="A645" s="695" t="s">
        <v>554</v>
      </c>
      <c r="B645" s="696" t="s">
        <v>555</v>
      </c>
      <c r="C645" s="699" t="s">
        <v>577</v>
      </c>
      <c r="D645" s="720" t="s">
        <v>1705</v>
      </c>
      <c r="E645" s="699" t="s">
        <v>4479</v>
      </c>
      <c r="F645" s="720" t="s">
        <v>4480</v>
      </c>
      <c r="G645" s="699" t="s">
        <v>3949</v>
      </c>
      <c r="H645" s="699" t="s">
        <v>3950</v>
      </c>
      <c r="I645" s="711">
        <v>9223.6299999999992</v>
      </c>
      <c r="J645" s="711">
        <v>1</v>
      </c>
      <c r="K645" s="712">
        <v>9223.6299999999992</v>
      </c>
    </row>
    <row r="646" spans="1:11" ht="14.4" customHeight="1" x14ac:dyDescent="0.3">
      <c r="A646" s="695" t="s">
        <v>554</v>
      </c>
      <c r="B646" s="696" t="s">
        <v>555</v>
      </c>
      <c r="C646" s="699" t="s">
        <v>577</v>
      </c>
      <c r="D646" s="720" t="s">
        <v>1705</v>
      </c>
      <c r="E646" s="699" t="s">
        <v>4479</v>
      </c>
      <c r="F646" s="720" t="s">
        <v>4480</v>
      </c>
      <c r="G646" s="699" t="s">
        <v>3951</v>
      </c>
      <c r="H646" s="699" t="s">
        <v>3952</v>
      </c>
      <c r="I646" s="711">
        <v>6512.52</v>
      </c>
      <c r="J646" s="711">
        <v>2</v>
      </c>
      <c r="K646" s="712">
        <v>13025.04</v>
      </c>
    </row>
    <row r="647" spans="1:11" ht="14.4" customHeight="1" x14ac:dyDescent="0.3">
      <c r="A647" s="695" t="s">
        <v>554</v>
      </c>
      <c r="B647" s="696" t="s">
        <v>555</v>
      </c>
      <c r="C647" s="699" t="s">
        <v>577</v>
      </c>
      <c r="D647" s="720" t="s">
        <v>1705</v>
      </c>
      <c r="E647" s="699" t="s">
        <v>4479</v>
      </c>
      <c r="F647" s="720" t="s">
        <v>4480</v>
      </c>
      <c r="G647" s="699" t="s">
        <v>3953</v>
      </c>
      <c r="H647" s="699" t="s">
        <v>3954</v>
      </c>
      <c r="I647" s="711">
        <v>13883.47</v>
      </c>
      <c r="J647" s="711">
        <v>2</v>
      </c>
      <c r="K647" s="712">
        <v>27766.94</v>
      </c>
    </row>
    <row r="648" spans="1:11" ht="14.4" customHeight="1" x14ac:dyDescent="0.3">
      <c r="A648" s="695" t="s">
        <v>554</v>
      </c>
      <c r="B648" s="696" t="s">
        <v>555</v>
      </c>
      <c r="C648" s="699" t="s">
        <v>577</v>
      </c>
      <c r="D648" s="720" t="s">
        <v>1705</v>
      </c>
      <c r="E648" s="699" t="s">
        <v>4479</v>
      </c>
      <c r="F648" s="720" t="s">
        <v>4480</v>
      </c>
      <c r="G648" s="699" t="s">
        <v>3955</v>
      </c>
      <c r="H648" s="699" t="s">
        <v>3956</v>
      </c>
      <c r="I648" s="711">
        <v>236.42</v>
      </c>
      <c r="J648" s="711">
        <v>3</v>
      </c>
      <c r="K648" s="712">
        <v>709.26</v>
      </c>
    </row>
    <row r="649" spans="1:11" ht="14.4" customHeight="1" x14ac:dyDescent="0.3">
      <c r="A649" s="695" t="s">
        <v>554</v>
      </c>
      <c r="B649" s="696" t="s">
        <v>555</v>
      </c>
      <c r="C649" s="699" t="s">
        <v>577</v>
      </c>
      <c r="D649" s="720" t="s">
        <v>1705</v>
      </c>
      <c r="E649" s="699" t="s">
        <v>4479</v>
      </c>
      <c r="F649" s="720" t="s">
        <v>4480</v>
      </c>
      <c r="G649" s="699" t="s">
        <v>3957</v>
      </c>
      <c r="H649" s="699" t="s">
        <v>3958</v>
      </c>
      <c r="I649" s="711">
        <v>236.42</v>
      </c>
      <c r="J649" s="711">
        <v>4</v>
      </c>
      <c r="K649" s="712">
        <v>945.68</v>
      </c>
    </row>
    <row r="650" spans="1:11" ht="14.4" customHeight="1" x14ac:dyDescent="0.3">
      <c r="A650" s="695" t="s">
        <v>554</v>
      </c>
      <c r="B650" s="696" t="s">
        <v>555</v>
      </c>
      <c r="C650" s="699" t="s">
        <v>577</v>
      </c>
      <c r="D650" s="720" t="s">
        <v>1705</v>
      </c>
      <c r="E650" s="699" t="s">
        <v>4479</v>
      </c>
      <c r="F650" s="720" t="s">
        <v>4480</v>
      </c>
      <c r="G650" s="699" t="s">
        <v>3959</v>
      </c>
      <c r="H650" s="699" t="s">
        <v>3960</v>
      </c>
      <c r="I650" s="711">
        <v>13840.58</v>
      </c>
      <c r="J650" s="711">
        <v>1</v>
      </c>
      <c r="K650" s="712">
        <v>13840.58</v>
      </c>
    </row>
    <row r="651" spans="1:11" ht="14.4" customHeight="1" x14ac:dyDescent="0.3">
      <c r="A651" s="695" t="s">
        <v>554</v>
      </c>
      <c r="B651" s="696" t="s">
        <v>555</v>
      </c>
      <c r="C651" s="699" t="s">
        <v>577</v>
      </c>
      <c r="D651" s="720" t="s">
        <v>1705</v>
      </c>
      <c r="E651" s="699" t="s">
        <v>4479</v>
      </c>
      <c r="F651" s="720" t="s">
        <v>4480</v>
      </c>
      <c r="G651" s="699" t="s">
        <v>3961</v>
      </c>
      <c r="H651" s="699" t="s">
        <v>3962</v>
      </c>
      <c r="I651" s="711">
        <v>13840.579999999998</v>
      </c>
      <c r="J651" s="711">
        <v>5</v>
      </c>
      <c r="K651" s="712">
        <v>69202.899999999994</v>
      </c>
    </row>
    <row r="652" spans="1:11" ht="14.4" customHeight="1" x14ac:dyDescent="0.3">
      <c r="A652" s="695" t="s">
        <v>554</v>
      </c>
      <c r="B652" s="696" t="s">
        <v>555</v>
      </c>
      <c r="C652" s="699" t="s">
        <v>577</v>
      </c>
      <c r="D652" s="720" t="s">
        <v>1705</v>
      </c>
      <c r="E652" s="699" t="s">
        <v>4479</v>
      </c>
      <c r="F652" s="720" t="s">
        <v>4480</v>
      </c>
      <c r="G652" s="699" t="s">
        <v>3963</v>
      </c>
      <c r="H652" s="699" t="s">
        <v>3964</v>
      </c>
      <c r="I652" s="711">
        <v>13840.58</v>
      </c>
      <c r="J652" s="711">
        <v>1</v>
      </c>
      <c r="K652" s="712">
        <v>13840.58</v>
      </c>
    </row>
    <row r="653" spans="1:11" ht="14.4" customHeight="1" x14ac:dyDescent="0.3">
      <c r="A653" s="695" t="s">
        <v>554</v>
      </c>
      <c r="B653" s="696" t="s">
        <v>555</v>
      </c>
      <c r="C653" s="699" t="s">
        <v>577</v>
      </c>
      <c r="D653" s="720" t="s">
        <v>1705</v>
      </c>
      <c r="E653" s="699" t="s">
        <v>4479</v>
      </c>
      <c r="F653" s="720" t="s">
        <v>4480</v>
      </c>
      <c r="G653" s="699" t="s">
        <v>3965</v>
      </c>
      <c r="H653" s="699" t="s">
        <v>3966</v>
      </c>
      <c r="I653" s="711">
        <v>4848.0100000000011</v>
      </c>
      <c r="J653" s="711">
        <v>10</v>
      </c>
      <c r="K653" s="712">
        <v>48480.100000000013</v>
      </c>
    </row>
    <row r="654" spans="1:11" ht="14.4" customHeight="1" x14ac:dyDescent="0.3">
      <c r="A654" s="695" t="s">
        <v>554</v>
      </c>
      <c r="B654" s="696" t="s">
        <v>555</v>
      </c>
      <c r="C654" s="699" t="s">
        <v>577</v>
      </c>
      <c r="D654" s="720" t="s">
        <v>1705</v>
      </c>
      <c r="E654" s="699" t="s">
        <v>4479</v>
      </c>
      <c r="F654" s="720" t="s">
        <v>4480</v>
      </c>
      <c r="G654" s="699" t="s">
        <v>3967</v>
      </c>
      <c r="H654" s="699" t="s">
        <v>3968</v>
      </c>
      <c r="I654" s="711">
        <v>2611.7399999999998</v>
      </c>
      <c r="J654" s="711">
        <v>4</v>
      </c>
      <c r="K654" s="712">
        <v>10446.959999999999</v>
      </c>
    </row>
    <row r="655" spans="1:11" ht="14.4" customHeight="1" x14ac:dyDescent="0.3">
      <c r="A655" s="695" t="s">
        <v>554</v>
      </c>
      <c r="B655" s="696" t="s">
        <v>555</v>
      </c>
      <c r="C655" s="699" t="s">
        <v>577</v>
      </c>
      <c r="D655" s="720" t="s">
        <v>1705</v>
      </c>
      <c r="E655" s="699" t="s">
        <v>4479</v>
      </c>
      <c r="F655" s="720" t="s">
        <v>4480</v>
      </c>
      <c r="G655" s="699" t="s">
        <v>3969</v>
      </c>
      <c r="H655" s="699" t="s">
        <v>3970</v>
      </c>
      <c r="I655" s="711">
        <v>8500</v>
      </c>
      <c r="J655" s="711">
        <v>1</v>
      </c>
      <c r="K655" s="712">
        <v>8500</v>
      </c>
    </row>
    <row r="656" spans="1:11" ht="14.4" customHeight="1" x14ac:dyDescent="0.3">
      <c r="A656" s="695" t="s">
        <v>554</v>
      </c>
      <c r="B656" s="696" t="s">
        <v>555</v>
      </c>
      <c r="C656" s="699" t="s">
        <v>577</v>
      </c>
      <c r="D656" s="720" t="s">
        <v>1705</v>
      </c>
      <c r="E656" s="699" t="s">
        <v>4479</v>
      </c>
      <c r="F656" s="720" t="s">
        <v>4480</v>
      </c>
      <c r="G656" s="699" t="s">
        <v>3971</v>
      </c>
      <c r="H656" s="699" t="s">
        <v>3972</v>
      </c>
      <c r="I656" s="711">
        <v>7024.6</v>
      </c>
      <c r="J656" s="711">
        <v>1</v>
      </c>
      <c r="K656" s="712">
        <v>7024.6</v>
      </c>
    </row>
    <row r="657" spans="1:11" ht="14.4" customHeight="1" x14ac:dyDescent="0.3">
      <c r="A657" s="695" t="s">
        <v>554</v>
      </c>
      <c r="B657" s="696" t="s">
        <v>555</v>
      </c>
      <c r="C657" s="699" t="s">
        <v>577</v>
      </c>
      <c r="D657" s="720" t="s">
        <v>1705</v>
      </c>
      <c r="E657" s="699" t="s">
        <v>4479</v>
      </c>
      <c r="F657" s="720" t="s">
        <v>4480</v>
      </c>
      <c r="G657" s="699" t="s">
        <v>3973</v>
      </c>
      <c r="H657" s="699" t="s">
        <v>3974</v>
      </c>
      <c r="I657" s="711">
        <v>7024.6</v>
      </c>
      <c r="J657" s="711">
        <v>2</v>
      </c>
      <c r="K657" s="712">
        <v>14049.2</v>
      </c>
    </row>
    <row r="658" spans="1:11" ht="14.4" customHeight="1" x14ac:dyDescent="0.3">
      <c r="A658" s="695" t="s">
        <v>554</v>
      </c>
      <c r="B658" s="696" t="s">
        <v>555</v>
      </c>
      <c r="C658" s="699" t="s">
        <v>577</v>
      </c>
      <c r="D658" s="720" t="s">
        <v>1705</v>
      </c>
      <c r="E658" s="699" t="s">
        <v>4479</v>
      </c>
      <c r="F658" s="720" t="s">
        <v>4480</v>
      </c>
      <c r="G658" s="699" t="s">
        <v>3975</v>
      </c>
      <c r="H658" s="699" t="s">
        <v>3976</v>
      </c>
      <c r="I658" s="711">
        <v>10173.89</v>
      </c>
      <c r="J658" s="711">
        <v>1</v>
      </c>
      <c r="K658" s="712">
        <v>10173.89</v>
      </c>
    </row>
    <row r="659" spans="1:11" ht="14.4" customHeight="1" x14ac:dyDescent="0.3">
      <c r="A659" s="695" t="s">
        <v>554</v>
      </c>
      <c r="B659" s="696" t="s">
        <v>555</v>
      </c>
      <c r="C659" s="699" t="s">
        <v>577</v>
      </c>
      <c r="D659" s="720" t="s">
        <v>1705</v>
      </c>
      <c r="E659" s="699" t="s">
        <v>4479</v>
      </c>
      <c r="F659" s="720" t="s">
        <v>4480</v>
      </c>
      <c r="G659" s="699" t="s">
        <v>3977</v>
      </c>
      <c r="H659" s="699" t="s">
        <v>3978</v>
      </c>
      <c r="I659" s="711">
        <v>36869.555217391302</v>
      </c>
      <c r="J659" s="711">
        <v>23</v>
      </c>
      <c r="K659" s="712">
        <v>847999.7699999999</v>
      </c>
    </row>
    <row r="660" spans="1:11" ht="14.4" customHeight="1" x14ac:dyDescent="0.3">
      <c r="A660" s="695" t="s">
        <v>554</v>
      </c>
      <c r="B660" s="696" t="s">
        <v>555</v>
      </c>
      <c r="C660" s="699" t="s">
        <v>577</v>
      </c>
      <c r="D660" s="720" t="s">
        <v>1705</v>
      </c>
      <c r="E660" s="699" t="s">
        <v>4479</v>
      </c>
      <c r="F660" s="720" t="s">
        <v>4480</v>
      </c>
      <c r="G660" s="699" t="s">
        <v>3979</v>
      </c>
      <c r="H660" s="699" t="s">
        <v>3980</v>
      </c>
      <c r="I660" s="711">
        <v>30549.989999999998</v>
      </c>
      <c r="J660" s="711">
        <v>10</v>
      </c>
      <c r="K660" s="712">
        <v>305499.89999999997</v>
      </c>
    </row>
    <row r="661" spans="1:11" ht="14.4" customHeight="1" x14ac:dyDescent="0.3">
      <c r="A661" s="695" t="s">
        <v>554</v>
      </c>
      <c r="B661" s="696" t="s">
        <v>555</v>
      </c>
      <c r="C661" s="699" t="s">
        <v>577</v>
      </c>
      <c r="D661" s="720" t="s">
        <v>1705</v>
      </c>
      <c r="E661" s="699" t="s">
        <v>4479</v>
      </c>
      <c r="F661" s="720" t="s">
        <v>4480</v>
      </c>
      <c r="G661" s="699" t="s">
        <v>3981</v>
      </c>
      <c r="H661" s="699" t="s">
        <v>3982</v>
      </c>
      <c r="I661" s="711">
        <v>14416.993214285714</v>
      </c>
      <c r="J661" s="711">
        <v>28</v>
      </c>
      <c r="K661" s="712">
        <v>403675.81</v>
      </c>
    </row>
    <row r="662" spans="1:11" ht="14.4" customHeight="1" x14ac:dyDescent="0.3">
      <c r="A662" s="695" t="s">
        <v>554</v>
      </c>
      <c r="B662" s="696" t="s">
        <v>555</v>
      </c>
      <c r="C662" s="699" t="s">
        <v>577</v>
      </c>
      <c r="D662" s="720" t="s">
        <v>1705</v>
      </c>
      <c r="E662" s="699" t="s">
        <v>4479</v>
      </c>
      <c r="F662" s="720" t="s">
        <v>4480</v>
      </c>
      <c r="G662" s="699" t="s">
        <v>3983</v>
      </c>
      <c r="H662" s="699" t="s">
        <v>3984</v>
      </c>
      <c r="I662" s="711">
        <v>9013.39</v>
      </c>
      <c r="J662" s="711">
        <v>13</v>
      </c>
      <c r="K662" s="712">
        <v>117174.06999999999</v>
      </c>
    </row>
    <row r="663" spans="1:11" ht="14.4" customHeight="1" x14ac:dyDescent="0.3">
      <c r="A663" s="695" t="s">
        <v>554</v>
      </c>
      <c r="B663" s="696" t="s">
        <v>555</v>
      </c>
      <c r="C663" s="699" t="s">
        <v>577</v>
      </c>
      <c r="D663" s="720" t="s">
        <v>1705</v>
      </c>
      <c r="E663" s="699" t="s">
        <v>4479</v>
      </c>
      <c r="F663" s="720" t="s">
        <v>4480</v>
      </c>
      <c r="G663" s="699" t="s">
        <v>3985</v>
      </c>
      <c r="H663" s="699" t="s">
        <v>3986</v>
      </c>
      <c r="I663" s="711">
        <v>9013.39</v>
      </c>
      <c r="J663" s="711">
        <v>4</v>
      </c>
      <c r="K663" s="712">
        <v>36053.56</v>
      </c>
    </row>
    <row r="664" spans="1:11" ht="14.4" customHeight="1" x14ac:dyDescent="0.3">
      <c r="A664" s="695" t="s">
        <v>554</v>
      </c>
      <c r="B664" s="696" t="s">
        <v>555</v>
      </c>
      <c r="C664" s="699" t="s">
        <v>577</v>
      </c>
      <c r="D664" s="720" t="s">
        <v>1705</v>
      </c>
      <c r="E664" s="699" t="s">
        <v>4479</v>
      </c>
      <c r="F664" s="720" t="s">
        <v>4480</v>
      </c>
      <c r="G664" s="699" t="s">
        <v>3987</v>
      </c>
      <c r="H664" s="699" t="s">
        <v>3988</v>
      </c>
      <c r="I664" s="711">
        <v>9013.39</v>
      </c>
      <c r="J664" s="711">
        <v>5</v>
      </c>
      <c r="K664" s="712">
        <v>45066.95</v>
      </c>
    </row>
    <row r="665" spans="1:11" ht="14.4" customHeight="1" x14ac:dyDescent="0.3">
      <c r="A665" s="695" t="s">
        <v>554</v>
      </c>
      <c r="B665" s="696" t="s">
        <v>555</v>
      </c>
      <c r="C665" s="699" t="s">
        <v>577</v>
      </c>
      <c r="D665" s="720" t="s">
        <v>1705</v>
      </c>
      <c r="E665" s="699" t="s">
        <v>4479</v>
      </c>
      <c r="F665" s="720" t="s">
        <v>4480</v>
      </c>
      <c r="G665" s="699" t="s">
        <v>3989</v>
      </c>
      <c r="H665" s="699" t="s">
        <v>3990</v>
      </c>
      <c r="I665" s="711">
        <v>10216.77</v>
      </c>
      <c r="J665" s="711">
        <v>1</v>
      </c>
      <c r="K665" s="712">
        <v>10216.77</v>
      </c>
    </row>
    <row r="666" spans="1:11" ht="14.4" customHeight="1" x14ac:dyDescent="0.3">
      <c r="A666" s="695" t="s">
        <v>554</v>
      </c>
      <c r="B666" s="696" t="s">
        <v>555</v>
      </c>
      <c r="C666" s="699" t="s">
        <v>577</v>
      </c>
      <c r="D666" s="720" t="s">
        <v>1705</v>
      </c>
      <c r="E666" s="699" t="s">
        <v>4479</v>
      </c>
      <c r="F666" s="720" t="s">
        <v>4480</v>
      </c>
      <c r="G666" s="699" t="s">
        <v>3991</v>
      </c>
      <c r="H666" s="699" t="s">
        <v>3992</v>
      </c>
      <c r="I666" s="711">
        <v>10216.77</v>
      </c>
      <c r="J666" s="711">
        <v>1</v>
      </c>
      <c r="K666" s="712">
        <v>10216.77</v>
      </c>
    </row>
    <row r="667" spans="1:11" ht="14.4" customHeight="1" x14ac:dyDescent="0.3">
      <c r="A667" s="695" t="s">
        <v>554</v>
      </c>
      <c r="B667" s="696" t="s">
        <v>555</v>
      </c>
      <c r="C667" s="699" t="s">
        <v>577</v>
      </c>
      <c r="D667" s="720" t="s">
        <v>1705</v>
      </c>
      <c r="E667" s="699" t="s">
        <v>4479</v>
      </c>
      <c r="F667" s="720" t="s">
        <v>4480</v>
      </c>
      <c r="G667" s="699" t="s">
        <v>3993</v>
      </c>
      <c r="H667" s="699" t="s">
        <v>3994</v>
      </c>
      <c r="I667" s="711">
        <v>5390</v>
      </c>
      <c r="J667" s="711">
        <v>2</v>
      </c>
      <c r="K667" s="712">
        <v>10780</v>
      </c>
    </row>
    <row r="668" spans="1:11" ht="14.4" customHeight="1" x14ac:dyDescent="0.3">
      <c r="A668" s="695" t="s">
        <v>554</v>
      </c>
      <c r="B668" s="696" t="s">
        <v>555</v>
      </c>
      <c r="C668" s="699" t="s">
        <v>577</v>
      </c>
      <c r="D668" s="720" t="s">
        <v>1705</v>
      </c>
      <c r="E668" s="699" t="s">
        <v>4479</v>
      </c>
      <c r="F668" s="720" t="s">
        <v>4480</v>
      </c>
      <c r="G668" s="699" t="s">
        <v>3995</v>
      </c>
      <c r="H668" s="699" t="s">
        <v>3996</v>
      </c>
      <c r="I668" s="711">
        <v>5390</v>
      </c>
      <c r="J668" s="711">
        <v>2</v>
      </c>
      <c r="K668" s="712">
        <v>10780</v>
      </c>
    </row>
    <row r="669" spans="1:11" ht="14.4" customHeight="1" x14ac:dyDescent="0.3">
      <c r="A669" s="695" t="s">
        <v>554</v>
      </c>
      <c r="B669" s="696" t="s">
        <v>555</v>
      </c>
      <c r="C669" s="699" t="s">
        <v>577</v>
      </c>
      <c r="D669" s="720" t="s">
        <v>1705</v>
      </c>
      <c r="E669" s="699" t="s">
        <v>4479</v>
      </c>
      <c r="F669" s="720" t="s">
        <v>4480</v>
      </c>
      <c r="G669" s="699" t="s">
        <v>3997</v>
      </c>
      <c r="H669" s="699" t="s">
        <v>3998</v>
      </c>
      <c r="I669" s="711">
        <v>1876.85</v>
      </c>
      <c r="J669" s="711">
        <v>4</v>
      </c>
      <c r="K669" s="712">
        <v>7507.4</v>
      </c>
    </row>
    <row r="670" spans="1:11" ht="14.4" customHeight="1" x14ac:dyDescent="0.3">
      <c r="A670" s="695" t="s">
        <v>554</v>
      </c>
      <c r="B670" s="696" t="s">
        <v>555</v>
      </c>
      <c r="C670" s="699" t="s">
        <v>577</v>
      </c>
      <c r="D670" s="720" t="s">
        <v>1705</v>
      </c>
      <c r="E670" s="699" t="s">
        <v>4479</v>
      </c>
      <c r="F670" s="720" t="s">
        <v>4480</v>
      </c>
      <c r="G670" s="699" t="s">
        <v>3999</v>
      </c>
      <c r="H670" s="699" t="s">
        <v>4000</v>
      </c>
      <c r="I670" s="711">
        <v>5708.14</v>
      </c>
      <c r="J670" s="711">
        <v>1</v>
      </c>
      <c r="K670" s="712">
        <v>5708.14</v>
      </c>
    </row>
    <row r="671" spans="1:11" ht="14.4" customHeight="1" x14ac:dyDescent="0.3">
      <c r="A671" s="695" t="s">
        <v>554</v>
      </c>
      <c r="B671" s="696" t="s">
        <v>555</v>
      </c>
      <c r="C671" s="699" t="s">
        <v>577</v>
      </c>
      <c r="D671" s="720" t="s">
        <v>1705</v>
      </c>
      <c r="E671" s="699" t="s">
        <v>4479</v>
      </c>
      <c r="F671" s="720" t="s">
        <v>4480</v>
      </c>
      <c r="G671" s="699" t="s">
        <v>4001</v>
      </c>
      <c r="H671" s="699" t="s">
        <v>4002</v>
      </c>
      <c r="I671" s="711">
        <v>33999.99</v>
      </c>
      <c r="J671" s="711">
        <v>1</v>
      </c>
      <c r="K671" s="712">
        <v>33999.99</v>
      </c>
    </row>
    <row r="672" spans="1:11" ht="14.4" customHeight="1" x14ac:dyDescent="0.3">
      <c r="A672" s="695" t="s">
        <v>554</v>
      </c>
      <c r="B672" s="696" t="s">
        <v>555</v>
      </c>
      <c r="C672" s="699" t="s">
        <v>577</v>
      </c>
      <c r="D672" s="720" t="s">
        <v>1705</v>
      </c>
      <c r="E672" s="699" t="s">
        <v>4479</v>
      </c>
      <c r="F672" s="720" t="s">
        <v>4480</v>
      </c>
      <c r="G672" s="699" t="s">
        <v>4003</v>
      </c>
      <c r="H672" s="699" t="s">
        <v>4004</v>
      </c>
      <c r="I672" s="711">
        <v>4848.0100000000011</v>
      </c>
      <c r="J672" s="711">
        <v>8</v>
      </c>
      <c r="K672" s="712">
        <v>38784.080000000009</v>
      </c>
    </row>
    <row r="673" spans="1:11" ht="14.4" customHeight="1" x14ac:dyDescent="0.3">
      <c r="A673" s="695" t="s">
        <v>554</v>
      </c>
      <c r="B673" s="696" t="s">
        <v>555</v>
      </c>
      <c r="C673" s="699" t="s">
        <v>577</v>
      </c>
      <c r="D673" s="720" t="s">
        <v>1705</v>
      </c>
      <c r="E673" s="699" t="s">
        <v>4479</v>
      </c>
      <c r="F673" s="720" t="s">
        <v>4480</v>
      </c>
      <c r="G673" s="699" t="s">
        <v>4005</v>
      </c>
      <c r="H673" s="699" t="s">
        <v>4006</v>
      </c>
      <c r="I673" s="711">
        <v>2611.7399999999998</v>
      </c>
      <c r="J673" s="711">
        <v>5</v>
      </c>
      <c r="K673" s="712">
        <v>13058.699999999999</v>
      </c>
    </row>
    <row r="674" spans="1:11" ht="14.4" customHeight="1" x14ac:dyDescent="0.3">
      <c r="A674" s="695" t="s">
        <v>554</v>
      </c>
      <c r="B674" s="696" t="s">
        <v>555</v>
      </c>
      <c r="C674" s="699" t="s">
        <v>577</v>
      </c>
      <c r="D674" s="720" t="s">
        <v>1705</v>
      </c>
      <c r="E674" s="699" t="s">
        <v>4479</v>
      </c>
      <c r="F674" s="720" t="s">
        <v>4480</v>
      </c>
      <c r="G674" s="699" t="s">
        <v>4007</v>
      </c>
      <c r="H674" s="699" t="s">
        <v>4008</v>
      </c>
      <c r="I674" s="711">
        <v>2611.7399999999998</v>
      </c>
      <c r="J674" s="711">
        <v>3</v>
      </c>
      <c r="K674" s="712">
        <v>7835.2199999999993</v>
      </c>
    </row>
    <row r="675" spans="1:11" ht="14.4" customHeight="1" x14ac:dyDescent="0.3">
      <c r="A675" s="695" t="s">
        <v>554</v>
      </c>
      <c r="B675" s="696" t="s">
        <v>555</v>
      </c>
      <c r="C675" s="699" t="s">
        <v>577</v>
      </c>
      <c r="D675" s="720" t="s">
        <v>1705</v>
      </c>
      <c r="E675" s="699" t="s">
        <v>4479</v>
      </c>
      <c r="F675" s="720" t="s">
        <v>4480</v>
      </c>
      <c r="G675" s="699" t="s">
        <v>4009</v>
      </c>
      <c r="H675" s="699" t="s">
        <v>4010</v>
      </c>
      <c r="I675" s="711">
        <v>9430</v>
      </c>
      <c r="J675" s="711">
        <v>1</v>
      </c>
      <c r="K675" s="712">
        <v>9430</v>
      </c>
    </row>
    <row r="676" spans="1:11" ht="14.4" customHeight="1" x14ac:dyDescent="0.3">
      <c r="A676" s="695" t="s">
        <v>554</v>
      </c>
      <c r="B676" s="696" t="s">
        <v>555</v>
      </c>
      <c r="C676" s="699" t="s">
        <v>577</v>
      </c>
      <c r="D676" s="720" t="s">
        <v>1705</v>
      </c>
      <c r="E676" s="699" t="s">
        <v>4479</v>
      </c>
      <c r="F676" s="720" t="s">
        <v>4480</v>
      </c>
      <c r="G676" s="699" t="s">
        <v>4011</v>
      </c>
      <c r="H676" s="699" t="s">
        <v>4012</v>
      </c>
      <c r="I676" s="711">
        <v>16508.25</v>
      </c>
      <c r="J676" s="711">
        <v>1</v>
      </c>
      <c r="K676" s="712">
        <v>16508.25</v>
      </c>
    </row>
    <row r="677" spans="1:11" ht="14.4" customHeight="1" x14ac:dyDescent="0.3">
      <c r="A677" s="695" t="s">
        <v>554</v>
      </c>
      <c r="B677" s="696" t="s">
        <v>555</v>
      </c>
      <c r="C677" s="699" t="s">
        <v>577</v>
      </c>
      <c r="D677" s="720" t="s">
        <v>1705</v>
      </c>
      <c r="E677" s="699" t="s">
        <v>4479</v>
      </c>
      <c r="F677" s="720" t="s">
        <v>4480</v>
      </c>
      <c r="G677" s="699" t="s">
        <v>4013</v>
      </c>
      <c r="H677" s="699" t="s">
        <v>4014</v>
      </c>
      <c r="I677" s="711">
        <v>9430</v>
      </c>
      <c r="J677" s="711">
        <v>3</v>
      </c>
      <c r="K677" s="712">
        <v>28290</v>
      </c>
    </row>
    <row r="678" spans="1:11" ht="14.4" customHeight="1" x14ac:dyDescent="0.3">
      <c r="A678" s="695" t="s">
        <v>554</v>
      </c>
      <c r="B678" s="696" t="s">
        <v>555</v>
      </c>
      <c r="C678" s="699" t="s">
        <v>577</v>
      </c>
      <c r="D678" s="720" t="s">
        <v>1705</v>
      </c>
      <c r="E678" s="699" t="s">
        <v>4479</v>
      </c>
      <c r="F678" s="720" t="s">
        <v>4480</v>
      </c>
      <c r="G678" s="699" t="s">
        <v>4015</v>
      </c>
      <c r="H678" s="699" t="s">
        <v>4016</v>
      </c>
      <c r="I678" s="711">
        <v>979.8</v>
      </c>
      <c r="J678" s="711">
        <v>4</v>
      </c>
      <c r="K678" s="712">
        <v>3919.2</v>
      </c>
    </row>
    <row r="679" spans="1:11" ht="14.4" customHeight="1" x14ac:dyDescent="0.3">
      <c r="A679" s="695" t="s">
        <v>554</v>
      </c>
      <c r="B679" s="696" t="s">
        <v>555</v>
      </c>
      <c r="C679" s="699" t="s">
        <v>577</v>
      </c>
      <c r="D679" s="720" t="s">
        <v>1705</v>
      </c>
      <c r="E679" s="699" t="s">
        <v>4479</v>
      </c>
      <c r="F679" s="720" t="s">
        <v>4480</v>
      </c>
      <c r="G679" s="699" t="s">
        <v>4017</v>
      </c>
      <c r="H679" s="699" t="s">
        <v>4018</v>
      </c>
      <c r="I679" s="711">
        <v>29747.05</v>
      </c>
      <c r="J679" s="711">
        <v>4</v>
      </c>
      <c r="K679" s="712">
        <v>118988.2</v>
      </c>
    </row>
    <row r="680" spans="1:11" ht="14.4" customHeight="1" x14ac:dyDescent="0.3">
      <c r="A680" s="695" t="s">
        <v>554</v>
      </c>
      <c r="B680" s="696" t="s">
        <v>555</v>
      </c>
      <c r="C680" s="699" t="s">
        <v>577</v>
      </c>
      <c r="D680" s="720" t="s">
        <v>1705</v>
      </c>
      <c r="E680" s="699" t="s">
        <v>4479</v>
      </c>
      <c r="F680" s="720" t="s">
        <v>4480</v>
      </c>
      <c r="G680" s="699" t="s">
        <v>4019</v>
      </c>
      <c r="H680" s="699" t="s">
        <v>4020</v>
      </c>
      <c r="I680" s="711">
        <v>13018</v>
      </c>
      <c r="J680" s="711">
        <v>2</v>
      </c>
      <c r="K680" s="712">
        <v>26036</v>
      </c>
    </row>
    <row r="681" spans="1:11" ht="14.4" customHeight="1" x14ac:dyDescent="0.3">
      <c r="A681" s="695" t="s">
        <v>554</v>
      </c>
      <c r="B681" s="696" t="s">
        <v>555</v>
      </c>
      <c r="C681" s="699" t="s">
        <v>577</v>
      </c>
      <c r="D681" s="720" t="s">
        <v>1705</v>
      </c>
      <c r="E681" s="699" t="s">
        <v>4479</v>
      </c>
      <c r="F681" s="720" t="s">
        <v>4480</v>
      </c>
      <c r="G681" s="699" t="s">
        <v>4021</v>
      </c>
      <c r="H681" s="699" t="s">
        <v>4022</v>
      </c>
      <c r="I681" s="711">
        <v>14093.25</v>
      </c>
      <c r="J681" s="711">
        <v>1</v>
      </c>
      <c r="K681" s="712">
        <v>14093.25</v>
      </c>
    </row>
    <row r="682" spans="1:11" ht="14.4" customHeight="1" x14ac:dyDescent="0.3">
      <c r="A682" s="695" t="s">
        <v>554</v>
      </c>
      <c r="B682" s="696" t="s">
        <v>555</v>
      </c>
      <c r="C682" s="699" t="s">
        <v>577</v>
      </c>
      <c r="D682" s="720" t="s">
        <v>1705</v>
      </c>
      <c r="E682" s="699" t="s">
        <v>4479</v>
      </c>
      <c r="F682" s="720" t="s">
        <v>4480</v>
      </c>
      <c r="G682" s="699" t="s">
        <v>4023</v>
      </c>
      <c r="H682" s="699" t="s">
        <v>4024</v>
      </c>
      <c r="I682" s="711">
        <v>10216.77</v>
      </c>
      <c r="J682" s="711">
        <v>1</v>
      </c>
      <c r="K682" s="712">
        <v>10216.77</v>
      </c>
    </row>
    <row r="683" spans="1:11" ht="14.4" customHeight="1" x14ac:dyDescent="0.3">
      <c r="A683" s="695" t="s">
        <v>554</v>
      </c>
      <c r="B683" s="696" t="s">
        <v>555</v>
      </c>
      <c r="C683" s="699" t="s">
        <v>577</v>
      </c>
      <c r="D683" s="720" t="s">
        <v>1705</v>
      </c>
      <c r="E683" s="699" t="s">
        <v>4479</v>
      </c>
      <c r="F683" s="720" t="s">
        <v>4480</v>
      </c>
      <c r="G683" s="699" t="s">
        <v>4025</v>
      </c>
      <c r="H683" s="699" t="s">
        <v>4026</v>
      </c>
      <c r="I683" s="711">
        <v>6840</v>
      </c>
      <c r="J683" s="711">
        <v>2</v>
      </c>
      <c r="K683" s="712">
        <v>13680</v>
      </c>
    </row>
    <row r="684" spans="1:11" ht="14.4" customHeight="1" x14ac:dyDescent="0.3">
      <c r="A684" s="695" t="s">
        <v>554</v>
      </c>
      <c r="B684" s="696" t="s">
        <v>555</v>
      </c>
      <c r="C684" s="699" t="s">
        <v>577</v>
      </c>
      <c r="D684" s="720" t="s">
        <v>1705</v>
      </c>
      <c r="E684" s="699" t="s">
        <v>4479</v>
      </c>
      <c r="F684" s="720" t="s">
        <v>4480</v>
      </c>
      <c r="G684" s="699" t="s">
        <v>4027</v>
      </c>
      <c r="H684" s="699" t="s">
        <v>4028</v>
      </c>
      <c r="I684" s="711">
        <v>6840</v>
      </c>
      <c r="J684" s="711">
        <v>4</v>
      </c>
      <c r="K684" s="712">
        <v>27360</v>
      </c>
    </row>
    <row r="685" spans="1:11" ht="14.4" customHeight="1" x14ac:dyDescent="0.3">
      <c r="A685" s="695" t="s">
        <v>554</v>
      </c>
      <c r="B685" s="696" t="s">
        <v>555</v>
      </c>
      <c r="C685" s="699" t="s">
        <v>577</v>
      </c>
      <c r="D685" s="720" t="s">
        <v>1705</v>
      </c>
      <c r="E685" s="699" t="s">
        <v>4479</v>
      </c>
      <c r="F685" s="720" t="s">
        <v>4480</v>
      </c>
      <c r="G685" s="699" t="s">
        <v>4029</v>
      </c>
      <c r="H685" s="699" t="s">
        <v>4030</v>
      </c>
      <c r="I685" s="711">
        <v>6840</v>
      </c>
      <c r="J685" s="711">
        <v>3</v>
      </c>
      <c r="K685" s="712">
        <v>20520</v>
      </c>
    </row>
    <row r="686" spans="1:11" ht="14.4" customHeight="1" x14ac:dyDescent="0.3">
      <c r="A686" s="695" t="s">
        <v>554</v>
      </c>
      <c r="B686" s="696" t="s">
        <v>555</v>
      </c>
      <c r="C686" s="699" t="s">
        <v>577</v>
      </c>
      <c r="D686" s="720" t="s">
        <v>1705</v>
      </c>
      <c r="E686" s="699" t="s">
        <v>4479</v>
      </c>
      <c r="F686" s="720" t="s">
        <v>4480</v>
      </c>
      <c r="G686" s="699" t="s">
        <v>4031</v>
      </c>
      <c r="H686" s="699" t="s">
        <v>4032</v>
      </c>
      <c r="I686" s="711">
        <v>10216.77</v>
      </c>
      <c r="J686" s="711">
        <v>4</v>
      </c>
      <c r="K686" s="712">
        <v>40867.08</v>
      </c>
    </row>
    <row r="687" spans="1:11" ht="14.4" customHeight="1" x14ac:dyDescent="0.3">
      <c r="A687" s="695" t="s">
        <v>554</v>
      </c>
      <c r="B687" s="696" t="s">
        <v>555</v>
      </c>
      <c r="C687" s="699" t="s">
        <v>577</v>
      </c>
      <c r="D687" s="720" t="s">
        <v>1705</v>
      </c>
      <c r="E687" s="699" t="s">
        <v>4479</v>
      </c>
      <c r="F687" s="720" t="s">
        <v>4480</v>
      </c>
      <c r="G687" s="699" t="s">
        <v>4033</v>
      </c>
      <c r="H687" s="699" t="s">
        <v>4034</v>
      </c>
      <c r="I687" s="711">
        <v>10216.77</v>
      </c>
      <c r="J687" s="711">
        <v>3</v>
      </c>
      <c r="K687" s="712">
        <v>30650.31</v>
      </c>
    </row>
    <row r="688" spans="1:11" ht="14.4" customHeight="1" x14ac:dyDescent="0.3">
      <c r="A688" s="695" t="s">
        <v>554</v>
      </c>
      <c r="B688" s="696" t="s">
        <v>555</v>
      </c>
      <c r="C688" s="699" t="s">
        <v>577</v>
      </c>
      <c r="D688" s="720" t="s">
        <v>1705</v>
      </c>
      <c r="E688" s="699" t="s">
        <v>4479</v>
      </c>
      <c r="F688" s="720" t="s">
        <v>4480</v>
      </c>
      <c r="G688" s="699" t="s">
        <v>4035</v>
      </c>
      <c r="H688" s="699" t="s">
        <v>4036</v>
      </c>
      <c r="I688" s="711">
        <v>4848.01</v>
      </c>
      <c r="J688" s="711">
        <v>1</v>
      </c>
      <c r="K688" s="712">
        <v>4848.01</v>
      </c>
    </row>
    <row r="689" spans="1:11" ht="14.4" customHeight="1" x14ac:dyDescent="0.3">
      <c r="A689" s="695" t="s">
        <v>554</v>
      </c>
      <c r="B689" s="696" t="s">
        <v>555</v>
      </c>
      <c r="C689" s="699" t="s">
        <v>577</v>
      </c>
      <c r="D689" s="720" t="s">
        <v>1705</v>
      </c>
      <c r="E689" s="699" t="s">
        <v>4479</v>
      </c>
      <c r="F689" s="720" t="s">
        <v>4480</v>
      </c>
      <c r="G689" s="699" t="s">
        <v>4037</v>
      </c>
      <c r="H689" s="699" t="s">
        <v>4038</v>
      </c>
      <c r="I689" s="711">
        <v>10997.89</v>
      </c>
      <c r="J689" s="711">
        <v>2</v>
      </c>
      <c r="K689" s="712">
        <v>21995.78</v>
      </c>
    </row>
    <row r="690" spans="1:11" ht="14.4" customHeight="1" x14ac:dyDescent="0.3">
      <c r="A690" s="695" t="s">
        <v>554</v>
      </c>
      <c r="B690" s="696" t="s">
        <v>555</v>
      </c>
      <c r="C690" s="699" t="s">
        <v>577</v>
      </c>
      <c r="D690" s="720" t="s">
        <v>1705</v>
      </c>
      <c r="E690" s="699" t="s">
        <v>4479</v>
      </c>
      <c r="F690" s="720" t="s">
        <v>4480</v>
      </c>
      <c r="G690" s="699" t="s">
        <v>4039</v>
      </c>
      <c r="H690" s="699" t="s">
        <v>4040</v>
      </c>
      <c r="I690" s="711">
        <v>10997.89</v>
      </c>
      <c r="J690" s="711">
        <v>2</v>
      </c>
      <c r="K690" s="712">
        <v>21995.78</v>
      </c>
    </row>
    <row r="691" spans="1:11" ht="14.4" customHeight="1" x14ac:dyDescent="0.3">
      <c r="A691" s="695" t="s">
        <v>554</v>
      </c>
      <c r="B691" s="696" t="s">
        <v>555</v>
      </c>
      <c r="C691" s="699" t="s">
        <v>577</v>
      </c>
      <c r="D691" s="720" t="s">
        <v>1705</v>
      </c>
      <c r="E691" s="699" t="s">
        <v>4479</v>
      </c>
      <c r="F691" s="720" t="s">
        <v>4480</v>
      </c>
      <c r="G691" s="699" t="s">
        <v>4041</v>
      </c>
      <c r="H691" s="699" t="s">
        <v>4042</v>
      </c>
      <c r="I691" s="711">
        <v>13090.45</v>
      </c>
      <c r="J691" s="711">
        <v>1</v>
      </c>
      <c r="K691" s="712">
        <v>13090.45</v>
      </c>
    </row>
    <row r="692" spans="1:11" ht="14.4" customHeight="1" x14ac:dyDescent="0.3">
      <c r="A692" s="695" t="s">
        <v>554</v>
      </c>
      <c r="B692" s="696" t="s">
        <v>555</v>
      </c>
      <c r="C692" s="699" t="s">
        <v>577</v>
      </c>
      <c r="D692" s="720" t="s">
        <v>1705</v>
      </c>
      <c r="E692" s="699" t="s">
        <v>4479</v>
      </c>
      <c r="F692" s="720" t="s">
        <v>4480</v>
      </c>
      <c r="G692" s="699" t="s">
        <v>4043</v>
      </c>
      <c r="H692" s="699" t="s">
        <v>4044</v>
      </c>
      <c r="I692" s="711">
        <v>53474.71</v>
      </c>
      <c r="J692" s="711">
        <v>1</v>
      </c>
      <c r="K692" s="712">
        <v>53474.71</v>
      </c>
    </row>
    <row r="693" spans="1:11" ht="14.4" customHeight="1" x14ac:dyDescent="0.3">
      <c r="A693" s="695" t="s">
        <v>554</v>
      </c>
      <c r="B693" s="696" t="s">
        <v>555</v>
      </c>
      <c r="C693" s="699" t="s">
        <v>577</v>
      </c>
      <c r="D693" s="720" t="s">
        <v>1705</v>
      </c>
      <c r="E693" s="699" t="s">
        <v>4479</v>
      </c>
      <c r="F693" s="720" t="s">
        <v>4480</v>
      </c>
      <c r="G693" s="699" t="s">
        <v>4045</v>
      </c>
      <c r="H693" s="699" t="s">
        <v>4046</v>
      </c>
      <c r="I693" s="711">
        <v>15065</v>
      </c>
      <c r="J693" s="711">
        <v>1</v>
      </c>
      <c r="K693" s="712">
        <v>15065</v>
      </c>
    </row>
    <row r="694" spans="1:11" ht="14.4" customHeight="1" x14ac:dyDescent="0.3">
      <c r="A694" s="695" t="s">
        <v>554</v>
      </c>
      <c r="B694" s="696" t="s">
        <v>555</v>
      </c>
      <c r="C694" s="699" t="s">
        <v>577</v>
      </c>
      <c r="D694" s="720" t="s">
        <v>1705</v>
      </c>
      <c r="E694" s="699" t="s">
        <v>4479</v>
      </c>
      <c r="F694" s="720" t="s">
        <v>4480</v>
      </c>
      <c r="G694" s="699" t="s">
        <v>4047</v>
      </c>
      <c r="H694" s="699" t="s">
        <v>4048</v>
      </c>
      <c r="I694" s="711">
        <v>13090.45</v>
      </c>
      <c r="J694" s="711">
        <v>1</v>
      </c>
      <c r="K694" s="712">
        <v>13090.45</v>
      </c>
    </row>
    <row r="695" spans="1:11" ht="14.4" customHeight="1" x14ac:dyDescent="0.3">
      <c r="A695" s="695" t="s">
        <v>554</v>
      </c>
      <c r="B695" s="696" t="s">
        <v>555</v>
      </c>
      <c r="C695" s="699" t="s">
        <v>577</v>
      </c>
      <c r="D695" s="720" t="s">
        <v>1705</v>
      </c>
      <c r="E695" s="699" t="s">
        <v>4479</v>
      </c>
      <c r="F695" s="720" t="s">
        <v>4480</v>
      </c>
      <c r="G695" s="699" t="s">
        <v>4049</v>
      </c>
      <c r="H695" s="699" t="s">
        <v>4050</v>
      </c>
      <c r="I695" s="711">
        <v>12900</v>
      </c>
      <c r="J695" s="711">
        <v>2</v>
      </c>
      <c r="K695" s="712">
        <v>25800</v>
      </c>
    </row>
    <row r="696" spans="1:11" ht="14.4" customHeight="1" x14ac:dyDescent="0.3">
      <c r="A696" s="695" t="s">
        <v>554</v>
      </c>
      <c r="B696" s="696" t="s">
        <v>555</v>
      </c>
      <c r="C696" s="699" t="s">
        <v>577</v>
      </c>
      <c r="D696" s="720" t="s">
        <v>1705</v>
      </c>
      <c r="E696" s="699" t="s">
        <v>4479</v>
      </c>
      <c r="F696" s="720" t="s">
        <v>4480</v>
      </c>
      <c r="G696" s="699" t="s">
        <v>4051</v>
      </c>
      <c r="H696" s="699" t="s">
        <v>4052</v>
      </c>
      <c r="I696" s="711">
        <v>10344.24</v>
      </c>
      <c r="J696" s="711">
        <v>2</v>
      </c>
      <c r="K696" s="712">
        <v>20688.48</v>
      </c>
    </row>
    <row r="697" spans="1:11" ht="14.4" customHeight="1" x14ac:dyDescent="0.3">
      <c r="A697" s="695" t="s">
        <v>554</v>
      </c>
      <c r="B697" s="696" t="s">
        <v>555</v>
      </c>
      <c r="C697" s="699" t="s">
        <v>577</v>
      </c>
      <c r="D697" s="720" t="s">
        <v>1705</v>
      </c>
      <c r="E697" s="699" t="s">
        <v>4479</v>
      </c>
      <c r="F697" s="720" t="s">
        <v>4480</v>
      </c>
      <c r="G697" s="699" t="s">
        <v>4053</v>
      </c>
      <c r="H697" s="699" t="s">
        <v>4054</v>
      </c>
      <c r="I697" s="711">
        <v>1323.54</v>
      </c>
      <c r="J697" s="711">
        <v>1</v>
      </c>
      <c r="K697" s="712">
        <v>1323.54</v>
      </c>
    </row>
    <row r="698" spans="1:11" ht="14.4" customHeight="1" x14ac:dyDescent="0.3">
      <c r="A698" s="695" t="s">
        <v>554</v>
      </c>
      <c r="B698" s="696" t="s">
        <v>555</v>
      </c>
      <c r="C698" s="699" t="s">
        <v>577</v>
      </c>
      <c r="D698" s="720" t="s">
        <v>1705</v>
      </c>
      <c r="E698" s="699" t="s">
        <v>4479</v>
      </c>
      <c r="F698" s="720" t="s">
        <v>4480</v>
      </c>
      <c r="G698" s="699" t="s">
        <v>4055</v>
      </c>
      <c r="H698" s="699" t="s">
        <v>4056</v>
      </c>
      <c r="I698" s="711">
        <v>7024.6</v>
      </c>
      <c r="J698" s="711">
        <v>1</v>
      </c>
      <c r="K698" s="712">
        <v>7024.6</v>
      </c>
    </row>
    <row r="699" spans="1:11" ht="14.4" customHeight="1" x14ac:dyDescent="0.3">
      <c r="A699" s="695" t="s">
        <v>554</v>
      </c>
      <c r="B699" s="696" t="s">
        <v>555</v>
      </c>
      <c r="C699" s="699" t="s">
        <v>577</v>
      </c>
      <c r="D699" s="720" t="s">
        <v>1705</v>
      </c>
      <c r="E699" s="699" t="s">
        <v>4479</v>
      </c>
      <c r="F699" s="720" t="s">
        <v>4480</v>
      </c>
      <c r="G699" s="699" t="s">
        <v>4057</v>
      </c>
      <c r="H699" s="699" t="s">
        <v>4058</v>
      </c>
      <c r="I699" s="711">
        <v>33999.99</v>
      </c>
      <c r="J699" s="711">
        <v>2</v>
      </c>
      <c r="K699" s="712">
        <v>67999.98</v>
      </c>
    </row>
    <row r="700" spans="1:11" ht="14.4" customHeight="1" x14ac:dyDescent="0.3">
      <c r="A700" s="695" t="s">
        <v>554</v>
      </c>
      <c r="B700" s="696" t="s">
        <v>555</v>
      </c>
      <c r="C700" s="699" t="s">
        <v>577</v>
      </c>
      <c r="D700" s="720" t="s">
        <v>1705</v>
      </c>
      <c r="E700" s="699" t="s">
        <v>4479</v>
      </c>
      <c r="F700" s="720" t="s">
        <v>4480</v>
      </c>
      <c r="G700" s="699" t="s">
        <v>4059</v>
      </c>
      <c r="H700" s="699" t="s">
        <v>4060</v>
      </c>
      <c r="I700" s="711">
        <v>8027.68</v>
      </c>
      <c r="J700" s="711">
        <v>1</v>
      </c>
      <c r="K700" s="712">
        <v>8027.68</v>
      </c>
    </row>
    <row r="701" spans="1:11" ht="14.4" customHeight="1" x14ac:dyDescent="0.3">
      <c r="A701" s="695" t="s">
        <v>554</v>
      </c>
      <c r="B701" s="696" t="s">
        <v>555</v>
      </c>
      <c r="C701" s="699" t="s">
        <v>577</v>
      </c>
      <c r="D701" s="720" t="s">
        <v>1705</v>
      </c>
      <c r="E701" s="699" t="s">
        <v>4479</v>
      </c>
      <c r="F701" s="720" t="s">
        <v>4480</v>
      </c>
      <c r="G701" s="699" t="s">
        <v>4061</v>
      </c>
      <c r="H701" s="699" t="s">
        <v>4062</v>
      </c>
      <c r="I701" s="711">
        <v>10216.77</v>
      </c>
      <c r="J701" s="711">
        <v>5</v>
      </c>
      <c r="K701" s="712">
        <v>51083.850000000006</v>
      </c>
    </row>
    <row r="702" spans="1:11" ht="14.4" customHeight="1" x14ac:dyDescent="0.3">
      <c r="A702" s="695" t="s">
        <v>554</v>
      </c>
      <c r="B702" s="696" t="s">
        <v>555</v>
      </c>
      <c r="C702" s="699" t="s">
        <v>577</v>
      </c>
      <c r="D702" s="720" t="s">
        <v>1705</v>
      </c>
      <c r="E702" s="699" t="s">
        <v>4479</v>
      </c>
      <c r="F702" s="720" t="s">
        <v>4480</v>
      </c>
      <c r="G702" s="699" t="s">
        <v>4063</v>
      </c>
      <c r="H702" s="699" t="s">
        <v>4064</v>
      </c>
      <c r="I702" s="711">
        <v>3123</v>
      </c>
      <c r="J702" s="711">
        <v>1</v>
      </c>
      <c r="K702" s="712">
        <v>3123</v>
      </c>
    </row>
    <row r="703" spans="1:11" ht="14.4" customHeight="1" x14ac:dyDescent="0.3">
      <c r="A703" s="695" t="s">
        <v>554</v>
      </c>
      <c r="B703" s="696" t="s">
        <v>555</v>
      </c>
      <c r="C703" s="699" t="s">
        <v>577</v>
      </c>
      <c r="D703" s="720" t="s">
        <v>1705</v>
      </c>
      <c r="E703" s="699" t="s">
        <v>4479</v>
      </c>
      <c r="F703" s="720" t="s">
        <v>4480</v>
      </c>
      <c r="G703" s="699" t="s">
        <v>4065</v>
      </c>
      <c r="H703" s="699" t="s">
        <v>4066</v>
      </c>
      <c r="I703" s="711">
        <v>9272.7099999999991</v>
      </c>
      <c r="J703" s="711">
        <v>1</v>
      </c>
      <c r="K703" s="712">
        <v>9272.7099999999991</v>
      </c>
    </row>
    <row r="704" spans="1:11" ht="14.4" customHeight="1" x14ac:dyDescent="0.3">
      <c r="A704" s="695" t="s">
        <v>554</v>
      </c>
      <c r="B704" s="696" t="s">
        <v>555</v>
      </c>
      <c r="C704" s="699" t="s">
        <v>577</v>
      </c>
      <c r="D704" s="720" t="s">
        <v>1705</v>
      </c>
      <c r="E704" s="699" t="s">
        <v>4479</v>
      </c>
      <c r="F704" s="720" t="s">
        <v>4480</v>
      </c>
      <c r="G704" s="699" t="s">
        <v>4067</v>
      </c>
      <c r="H704" s="699" t="s">
        <v>4068</v>
      </c>
      <c r="I704" s="711">
        <v>23660.3</v>
      </c>
      <c r="J704" s="711">
        <v>1</v>
      </c>
      <c r="K704" s="712">
        <v>23660.3</v>
      </c>
    </row>
    <row r="705" spans="1:11" ht="14.4" customHeight="1" x14ac:dyDescent="0.3">
      <c r="A705" s="695" t="s">
        <v>554</v>
      </c>
      <c r="B705" s="696" t="s">
        <v>555</v>
      </c>
      <c r="C705" s="699" t="s">
        <v>577</v>
      </c>
      <c r="D705" s="720" t="s">
        <v>1705</v>
      </c>
      <c r="E705" s="699" t="s">
        <v>4479</v>
      </c>
      <c r="F705" s="720" t="s">
        <v>4480</v>
      </c>
      <c r="G705" s="699" t="s">
        <v>4069</v>
      </c>
      <c r="H705" s="699" t="s">
        <v>4070</v>
      </c>
      <c r="I705" s="711">
        <v>5390</v>
      </c>
      <c r="J705" s="711">
        <v>1</v>
      </c>
      <c r="K705" s="712">
        <v>5390</v>
      </c>
    </row>
    <row r="706" spans="1:11" ht="14.4" customHeight="1" x14ac:dyDescent="0.3">
      <c r="A706" s="695" t="s">
        <v>554</v>
      </c>
      <c r="B706" s="696" t="s">
        <v>555</v>
      </c>
      <c r="C706" s="699" t="s">
        <v>577</v>
      </c>
      <c r="D706" s="720" t="s">
        <v>1705</v>
      </c>
      <c r="E706" s="699" t="s">
        <v>4479</v>
      </c>
      <c r="F706" s="720" t="s">
        <v>4480</v>
      </c>
      <c r="G706" s="699" t="s">
        <v>4071</v>
      </c>
      <c r="H706" s="699" t="s">
        <v>4072</v>
      </c>
      <c r="I706" s="711">
        <v>236.42</v>
      </c>
      <c r="J706" s="711">
        <v>1</v>
      </c>
      <c r="K706" s="712">
        <v>236.42</v>
      </c>
    </row>
    <row r="707" spans="1:11" ht="14.4" customHeight="1" x14ac:dyDescent="0.3">
      <c r="A707" s="695" t="s">
        <v>554</v>
      </c>
      <c r="B707" s="696" t="s">
        <v>555</v>
      </c>
      <c r="C707" s="699" t="s">
        <v>577</v>
      </c>
      <c r="D707" s="720" t="s">
        <v>1705</v>
      </c>
      <c r="E707" s="699" t="s">
        <v>4479</v>
      </c>
      <c r="F707" s="720" t="s">
        <v>4480</v>
      </c>
      <c r="G707" s="699" t="s">
        <v>4073</v>
      </c>
      <c r="H707" s="699" t="s">
        <v>4074</v>
      </c>
      <c r="I707" s="711">
        <v>5692.5</v>
      </c>
      <c r="J707" s="711">
        <v>2</v>
      </c>
      <c r="K707" s="712">
        <v>11385</v>
      </c>
    </row>
    <row r="708" spans="1:11" ht="14.4" customHeight="1" x14ac:dyDescent="0.3">
      <c r="A708" s="695" t="s">
        <v>554</v>
      </c>
      <c r="B708" s="696" t="s">
        <v>555</v>
      </c>
      <c r="C708" s="699" t="s">
        <v>577</v>
      </c>
      <c r="D708" s="720" t="s">
        <v>1705</v>
      </c>
      <c r="E708" s="699" t="s">
        <v>4479</v>
      </c>
      <c r="F708" s="720" t="s">
        <v>4480</v>
      </c>
      <c r="G708" s="699" t="s">
        <v>4075</v>
      </c>
      <c r="H708" s="699" t="s">
        <v>4076</v>
      </c>
      <c r="I708" s="711">
        <v>64169.67</v>
      </c>
      <c r="J708" s="711">
        <v>1</v>
      </c>
      <c r="K708" s="712">
        <v>64169.67</v>
      </c>
    </row>
    <row r="709" spans="1:11" ht="14.4" customHeight="1" x14ac:dyDescent="0.3">
      <c r="A709" s="695" t="s">
        <v>554</v>
      </c>
      <c r="B709" s="696" t="s">
        <v>555</v>
      </c>
      <c r="C709" s="699" t="s">
        <v>577</v>
      </c>
      <c r="D709" s="720" t="s">
        <v>1705</v>
      </c>
      <c r="E709" s="699" t="s">
        <v>4479</v>
      </c>
      <c r="F709" s="720" t="s">
        <v>4480</v>
      </c>
      <c r="G709" s="699" t="s">
        <v>4077</v>
      </c>
      <c r="H709" s="699" t="s">
        <v>4078</v>
      </c>
      <c r="I709" s="711">
        <v>5355.55</v>
      </c>
      <c r="J709" s="711">
        <v>1</v>
      </c>
      <c r="K709" s="712">
        <v>5355.55</v>
      </c>
    </row>
    <row r="710" spans="1:11" ht="14.4" customHeight="1" x14ac:dyDescent="0.3">
      <c r="A710" s="695" t="s">
        <v>554</v>
      </c>
      <c r="B710" s="696" t="s">
        <v>555</v>
      </c>
      <c r="C710" s="699" t="s">
        <v>577</v>
      </c>
      <c r="D710" s="720" t="s">
        <v>1705</v>
      </c>
      <c r="E710" s="699" t="s">
        <v>4479</v>
      </c>
      <c r="F710" s="720" t="s">
        <v>4480</v>
      </c>
      <c r="G710" s="699" t="s">
        <v>4079</v>
      </c>
      <c r="H710" s="699" t="s">
        <v>4080</v>
      </c>
      <c r="I710" s="711">
        <v>13283</v>
      </c>
      <c r="J710" s="711">
        <v>1</v>
      </c>
      <c r="K710" s="712">
        <v>13283</v>
      </c>
    </row>
    <row r="711" spans="1:11" ht="14.4" customHeight="1" x14ac:dyDescent="0.3">
      <c r="A711" s="695" t="s">
        <v>554</v>
      </c>
      <c r="B711" s="696" t="s">
        <v>555</v>
      </c>
      <c r="C711" s="699" t="s">
        <v>577</v>
      </c>
      <c r="D711" s="720" t="s">
        <v>1705</v>
      </c>
      <c r="E711" s="699" t="s">
        <v>4479</v>
      </c>
      <c r="F711" s="720" t="s">
        <v>4480</v>
      </c>
      <c r="G711" s="699" t="s">
        <v>4081</v>
      </c>
      <c r="H711" s="699" t="s">
        <v>4082</v>
      </c>
      <c r="I711" s="711">
        <v>9013.39</v>
      </c>
      <c r="J711" s="711">
        <v>1</v>
      </c>
      <c r="K711" s="712">
        <v>9013.39</v>
      </c>
    </row>
    <row r="712" spans="1:11" ht="14.4" customHeight="1" x14ac:dyDescent="0.3">
      <c r="A712" s="695" t="s">
        <v>554</v>
      </c>
      <c r="B712" s="696" t="s">
        <v>555</v>
      </c>
      <c r="C712" s="699" t="s">
        <v>577</v>
      </c>
      <c r="D712" s="720" t="s">
        <v>1705</v>
      </c>
      <c r="E712" s="699" t="s">
        <v>4479</v>
      </c>
      <c r="F712" s="720" t="s">
        <v>4480</v>
      </c>
      <c r="G712" s="699" t="s">
        <v>4083</v>
      </c>
      <c r="H712" s="699" t="s">
        <v>4084</v>
      </c>
      <c r="I712" s="711">
        <v>7928.5</v>
      </c>
      <c r="J712" s="711">
        <v>2</v>
      </c>
      <c r="K712" s="712">
        <v>15857</v>
      </c>
    </row>
    <row r="713" spans="1:11" ht="14.4" customHeight="1" x14ac:dyDescent="0.3">
      <c r="A713" s="695" t="s">
        <v>554</v>
      </c>
      <c r="B713" s="696" t="s">
        <v>555</v>
      </c>
      <c r="C713" s="699" t="s">
        <v>577</v>
      </c>
      <c r="D713" s="720" t="s">
        <v>1705</v>
      </c>
      <c r="E713" s="699" t="s">
        <v>4479</v>
      </c>
      <c r="F713" s="720" t="s">
        <v>4480</v>
      </c>
      <c r="G713" s="699" t="s">
        <v>4085</v>
      </c>
      <c r="H713" s="699" t="s">
        <v>4086</v>
      </c>
      <c r="I713" s="711">
        <v>7400.125</v>
      </c>
      <c r="J713" s="711">
        <v>2</v>
      </c>
      <c r="K713" s="712">
        <v>14800.25</v>
      </c>
    </row>
    <row r="714" spans="1:11" ht="14.4" customHeight="1" x14ac:dyDescent="0.3">
      <c r="A714" s="695" t="s">
        <v>554</v>
      </c>
      <c r="B714" s="696" t="s">
        <v>555</v>
      </c>
      <c r="C714" s="699" t="s">
        <v>577</v>
      </c>
      <c r="D714" s="720" t="s">
        <v>1705</v>
      </c>
      <c r="E714" s="699" t="s">
        <v>4479</v>
      </c>
      <c r="F714" s="720" t="s">
        <v>4480</v>
      </c>
      <c r="G714" s="699" t="s">
        <v>4087</v>
      </c>
      <c r="H714" s="699" t="s">
        <v>4088</v>
      </c>
      <c r="I714" s="711">
        <v>13800</v>
      </c>
      <c r="J714" s="711">
        <v>1</v>
      </c>
      <c r="K714" s="712">
        <v>13800</v>
      </c>
    </row>
    <row r="715" spans="1:11" ht="14.4" customHeight="1" x14ac:dyDescent="0.3">
      <c r="A715" s="695" t="s">
        <v>554</v>
      </c>
      <c r="B715" s="696" t="s">
        <v>555</v>
      </c>
      <c r="C715" s="699" t="s">
        <v>577</v>
      </c>
      <c r="D715" s="720" t="s">
        <v>1705</v>
      </c>
      <c r="E715" s="699" t="s">
        <v>4479</v>
      </c>
      <c r="F715" s="720" t="s">
        <v>4480</v>
      </c>
      <c r="G715" s="699" t="s">
        <v>4089</v>
      </c>
      <c r="H715" s="699" t="s">
        <v>4090</v>
      </c>
      <c r="I715" s="711">
        <v>19587.27</v>
      </c>
      <c r="J715" s="711">
        <v>1</v>
      </c>
      <c r="K715" s="712">
        <v>19587.27</v>
      </c>
    </row>
    <row r="716" spans="1:11" ht="14.4" customHeight="1" x14ac:dyDescent="0.3">
      <c r="A716" s="695" t="s">
        <v>554</v>
      </c>
      <c r="B716" s="696" t="s">
        <v>555</v>
      </c>
      <c r="C716" s="699" t="s">
        <v>577</v>
      </c>
      <c r="D716" s="720" t="s">
        <v>1705</v>
      </c>
      <c r="E716" s="699" t="s">
        <v>4479</v>
      </c>
      <c r="F716" s="720" t="s">
        <v>4480</v>
      </c>
      <c r="G716" s="699" t="s">
        <v>4091</v>
      </c>
      <c r="H716" s="699" t="s">
        <v>4092</v>
      </c>
      <c r="I716" s="711">
        <v>2611.7399999999998</v>
      </c>
      <c r="J716" s="711">
        <v>1</v>
      </c>
      <c r="K716" s="712">
        <v>2611.7399999999998</v>
      </c>
    </row>
    <row r="717" spans="1:11" ht="14.4" customHeight="1" x14ac:dyDescent="0.3">
      <c r="A717" s="695" t="s">
        <v>554</v>
      </c>
      <c r="B717" s="696" t="s">
        <v>555</v>
      </c>
      <c r="C717" s="699" t="s">
        <v>577</v>
      </c>
      <c r="D717" s="720" t="s">
        <v>1705</v>
      </c>
      <c r="E717" s="699" t="s">
        <v>4479</v>
      </c>
      <c r="F717" s="720" t="s">
        <v>4480</v>
      </c>
      <c r="G717" s="699" t="s">
        <v>4093</v>
      </c>
      <c r="H717" s="699" t="s">
        <v>4094</v>
      </c>
      <c r="I717" s="711">
        <v>2611.7399999999998</v>
      </c>
      <c r="J717" s="711">
        <v>3</v>
      </c>
      <c r="K717" s="712">
        <v>7835.2199999999993</v>
      </c>
    </row>
    <row r="718" spans="1:11" ht="14.4" customHeight="1" x14ac:dyDescent="0.3">
      <c r="A718" s="695" t="s">
        <v>554</v>
      </c>
      <c r="B718" s="696" t="s">
        <v>555</v>
      </c>
      <c r="C718" s="699" t="s">
        <v>577</v>
      </c>
      <c r="D718" s="720" t="s">
        <v>1705</v>
      </c>
      <c r="E718" s="699" t="s">
        <v>4479</v>
      </c>
      <c r="F718" s="720" t="s">
        <v>4480</v>
      </c>
      <c r="G718" s="699" t="s">
        <v>4095</v>
      </c>
      <c r="H718" s="699" t="s">
        <v>4096</v>
      </c>
      <c r="I718" s="711">
        <v>13800</v>
      </c>
      <c r="J718" s="711">
        <v>1</v>
      </c>
      <c r="K718" s="712">
        <v>13800</v>
      </c>
    </row>
    <row r="719" spans="1:11" ht="14.4" customHeight="1" x14ac:dyDescent="0.3">
      <c r="A719" s="695" t="s">
        <v>554</v>
      </c>
      <c r="B719" s="696" t="s">
        <v>555</v>
      </c>
      <c r="C719" s="699" t="s">
        <v>577</v>
      </c>
      <c r="D719" s="720" t="s">
        <v>1705</v>
      </c>
      <c r="E719" s="699" t="s">
        <v>4479</v>
      </c>
      <c r="F719" s="720" t="s">
        <v>4480</v>
      </c>
      <c r="G719" s="699" t="s">
        <v>4097</v>
      </c>
      <c r="H719" s="699" t="s">
        <v>4098</v>
      </c>
      <c r="I719" s="711">
        <v>23660.3</v>
      </c>
      <c r="J719" s="711">
        <v>1</v>
      </c>
      <c r="K719" s="712">
        <v>23660.3</v>
      </c>
    </row>
    <row r="720" spans="1:11" ht="14.4" customHeight="1" x14ac:dyDescent="0.3">
      <c r="A720" s="695" t="s">
        <v>554</v>
      </c>
      <c r="B720" s="696" t="s">
        <v>555</v>
      </c>
      <c r="C720" s="699" t="s">
        <v>577</v>
      </c>
      <c r="D720" s="720" t="s">
        <v>1705</v>
      </c>
      <c r="E720" s="699" t="s">
        <v>4479</v>
      </c>
      <c r="F720" s="720" t="s">
        <v>4480</v>
      </c>
      <c r="G720" s="699" t="s">
        <v>4099</v>
      </c>
      <c r="H720" s="699" t="s">
        <v>4100</v>
      </c>
      <c r="I720" s="711">
        <v>6982</v>
      </c>
      <c r="J720" s="711">
        <v>1</v>
      </c>
      <c r="K720" s="712">
        <v>6982</v>
      </c>
    </row>
    <row r="721" spans="1:11" ht="14.4" customHeight="1" x14ac:dyDescent="0.3">
      <c r="A721" s="695" t="s">
        <v>554</v>
      </c>
      <c r="B721" s="696" t="s">
        <v>555</v>
      </c>
      <c r="C721" s="699" t="s">
        <v>577</v>
      </c>
      <c r="D721" s="720" t="s">
        <v>1705</v>
      </c>
      <c r="E721" s="699" t="s">
        <v>4479</v>
      </c>
      <c r="F721" s="720" t="s">
        <v>4480</v>
      </c>
      <c r="G721" s="699" t="s">
        <v>4101</v>
      </c>
      <c r="H721" s="699" t="s">
        <v>4102</v>
      </c>
      <c r="I721" s="711">
        <v>9013.3900000000012</v>
      </c>
      <c r="J721" s="711">
        <v>19</v>
      </c>
      <c r="K721" s="712">
        <v>171254.41000000003</v>
      </c>
    </row>
    <row r="722" spans="1:11" ht="14.4" customHeight="1" x14ac:dyDescent="0.3">
      <c r="A722" s="695" t="s">
        <v>554</v>
      </c>
      <c r="B722" s="696" t="s">
        <v>555</v>
      </c>
      <c r="C722" s="699" t="s">
        <v>577</v>
      </c>
      <c r="D722" s="720" t="s">
        <v>1705</v>
      </c>
      <c r="E722" s="699" t="s">
        <v>4479</v>
      </c>
      <c r="F722" s="720" t="s">
        <v>4480</v>
      </c>
      <c r="G722" s="699" t="s">
        <v>4103</v>
      </c>
      <c r="H722" s="699" t="s">
        <v>4104</v>
      </c>
      <c r="I722" s="711">
        <v>13840.58</v>
      </c>
      <c r="J722" s="711">
        <v>1</v>
      </c>
      <c r="K722" s="712">
        <v>13840.58</v>
      </c>
    </row>
    <row r="723" spans="1:11" ht="14.4" customHeight="1" x14ac:dyDescent="0.3">
      <c r="A723" s="695" t="s">
        <v>554</v>
      </c>
      <c r="B723" s="696" t="s">
        <v>555</v>
      </c>
      <c r="C723" s="699" t="s">
        <v>577</v>
      </c>
      <c r="D723" s="720" t="s">
        <v>1705</v>
      </c>
      <c r="E723" s="699" t="s">
        <v>4479</v>
      </c>
      <c r="F723" s="720" t="s">
        <v>4480</v>
      </c>
      <c r="G723" s="699" t="s">
        <v>4105</v>
      </c>
      <c r="H723" s="699" t="s">
        <v>4106</v>
      </c>
      <c r="I723" s="711">
        <v>43570.49</v>
      </c>
      <c r="J723" s="711">
        <v>1</v>
      </c>
      <c r="K723" s="712">
        <v>43570.49</v>
      </c>
    </row>
    <row r="724" spans="1:11" ht="14.4" customHeight="1" x14ac:dyDescent="0.3">
      <c r="A724" s="695" t="s">
        <v>554</v>
      </c>
      <c r="B724" s="696" t="s">
        <v>555</v>
      </c>
      <c r="C724" s="699" t="s">
        <v>577</v>
      </c>
      <c r="D724" s="720" t="s">
        <v>1705</v>
      </c>
      <c r="E724" s="699" t="s">
        <v>4479</v>
      </c>
      <c r="F724" s="720" t="s">
        <v>4480</v>
      </c>
      <c r="G724" s="699" t="s">
        <v>4107</v>
      </c>
      <c r="H724" s="699" t="s">
        <v>4108</v>
      </c>
      <c r="I724" s="711">
        <v>37999.99</v>
      </c>
      <c r="J724" s="711">
        <v>6</v>
      </c>
      <c r="K724" s="712">
        <v>227999.93999999997</v>
      </c>
    </row>
    <row r="725" spans="1:11" ht="14.4" customHeight="1" x14ac:dyDescent="0.3">
      <c r="A725" s="695" t="s">
        <v>554</v>
      </c>
      <c r="B725" s="696" t="s">
        <v>555</v>
      </c>
      <c r="C725" s="699" t="s">
        <v>577</v>
      </c>
      <c r="D725" s="720" t="s">
        <v>1705</v>
      </c>
      <c r="E725" s="699" t="s">
        <v>4479</v>
      </c>
      <c r="F725" s="720" t="s">
        <v>4480</v>
      </c>
      <c r="G725" s="699" t="s">
        <v>4109</v>
      </c>
      <c r="H725" s="699" t="s">
        <v>4110</v>
      </c>
      <c r="I725" s="711">
        <v>28692.297692307686</v>
      </c>
      <c r="J725" s="711">
        <v>13</v>
      </c>
      <c r="K725" s="712">
        <v>372999.86999999994</v>
      </c>
    </row>
    <row r="726" spans="1:11" ht="14.4" customHeight="1" x14ac:dyDescent="0.3">
      <c r="A726" s="695" t="s">
        <v>554</v>
      </c>
      <c r="B726" s="696" t="s">
        <v>555</v>
      </c>
      <c r="C726" s="699" t="s">
        <v>577</v>
      </c>
      <c r="D726" s="720" t="s">
        <v>1705</v>
      </c>
      <c r="E726" s="699" t="s">
        <v>4479</v>
      </c>
      <c r="F726" s="720" t="s">
        <v>4480</v>
      </c>
      <c r="G726" s="699" t="s">
        <v>4111</v>
      </c>
      <c r="H726" s="699" t="s">
        <v>4112</v>
      </c>
      <c r="I726" s="711">
        <v>10344.24</v>
      </c>
      <c r="J726" s="711">
        <v>2</v>
      </c>
      <c r="K726" s="712">
        <v>20688.48</v>
      </c>
    </row>
    <row r="727" spans="1:11" ht="14.4" customHeight="1" x14ac:dyDescent="0.3">
      <c r="A727" s="695" t="s">
        <v>554</v>
      </c>
      <c r="B727" s="696" t="s">
        <v>555</v>
      </c>
      <c r="C727" s="699" t="s">
        <v>577</v>
      </c>
      <c r="D727" s="720" t="s">
        <v>1705</v>
      </c>
      <c r="E727" s="699" t="s">
        <v>4479</v>
      </c>
      <c r="F727" s="720" t="s">
        <v>4480</v>
      </c>
      <c r="G727" s="699" t="s">
        <v>4113</v>
      </c>
      <c r="H727" s="699" t="s">
        <v>4114</v>
      </c>
      <c r="I727" s="711">
        <v>8499.99</v>
      </c>
      <c r="J727" s="711">
        <v>2</v>
      </c>
      <c r="K727" s="712">
        <v>16999.98</v>
      </c>
    </row>
    <row r="728" spans="1:11" ht="14.4" customHeight="1" x14ac:dyDescent="0.3">
      <c r="A728" s="695" t="s">
        <v>554</v>
      </c>
      <c r="B728" s="696" t="s">
        <v>555</v>
      </c>
      <c r="C728" s="699" t="s">
        <v>577</v>
      </c>
      <c r="D728" s="720" t="s">
        <v>1705</v>
      </c>
      <c r="E728" s="699" t="s">
        <v>4479</v>
      </c>
      <c r="F728" s="720" t="s">
        <v>4480</v>
      </c>
      <c r="G728" s="699" t="s">
        <v>4115</v>
      </c>
      <c r="H728" s="699" t="s">
        <v>4116</v>
      </c>
      <c r="I728" s="711">
        <v>16972.532222222224</v>
      </c>
      <c r="J728" s="711">
        <v>9</v>
      </c>
      <c r="K728" s="712">
        <v>152752.79</v>
      </c>
    </row>
    <row r="729" spans="1:11" ht="14.4" customHeight="1" x14ac:dyDescent="0.3">
      <c r="A729" s="695" t="s">
        <v>554</v>
      </c>
      <c r="B729" s="696" t="s">
        <v>555</v>
      </c>
      <c r="C729" s="699" t="s">
        <v>577</v>
      </c>
      <c r="D729" s="720" t="s">
        <v>1705</v>
      </c>
      <c r="E729" s="699" t="s">
        <v>4479</v>
      </c>
      <c r="F729" s="720" t="s">
        <v>4480</v>
      </c>
      <c r="G729" s="699" t="s">
        <v>4117</v>
      </c>
      <c r="H729" s="699" t="s">
        <v>4118</v>
      </c>
      <c r="I729" s="711">
        <v>9013.39</v>
      </c>
      <c r="J729" s="711">
        <v>1</v>
      </c>
      <c r="K729" s="712">
        <v>9013.39</v>
      </c>
    </row>
    <row r="730" spans="1:11" ht="14.4" customHeight="1" x14ac:dyDescent="0.3">
      <c r="A730" s="695" t="s">
        <v>554</v>
      </c>
      <c r="B730" s="696" t="s">
        <v>555</v>
      </c>
      <c r="C730" s="699" t="s">
        <v>577</v>
      </c>
      <c r="D730" s="720" t="s">
        <v>1705</v>
      </c>
      <c r="E730" s="699" t="s">
        <v>4479</v>
      </c>
      <c r="F730" s="720" t="s">
        <v>4480</v>
      </c>
      <c r="G730" s="699" t="s">
        <v>4119</v>
      </c>
      <c r="H730" s="699" t="s">
        <v>4120</v>
      </c>
      <c r="I730" s="711">
        <v>8562.33</v>
      </c>
      <c r="J730" s="711">
        <v>1</v>
      </c>
      <c r="K730" s="712">
        <v>8562.33</v>
      </c>
    </row>
    <row r="731" spans="1:11" ht="14.4" customHeight="1" x14ac:dyDescent="0.3">
      <c r="A731" s="695" t="s">
        <v>554</v>
      </c>
      <c r="B731" s="696" t="s">
        <v>555</v>
      </c>
      <c r="C731" s="699" t="s">
        <v>577</v>
      </c>
      <c r="D731" s="720" t="s">
        <v>1705</v>
      </c>
      <c r="E731" s="699" t="s">
        <v>4479</v>
      </c>
      <c r="F731" s="720" t="s">
        <v>4480</v>
      </c>
      <c r="G731" s="699" t="s">
        <v>4121</v>
      </c>
      <c r="H731" s="699" t="s">
        <v>4122</v>
      </c>
      <c r="I731" s="711">
        <v>17595</v>
      </c>
      <c r="J731" s="711">
        <v>1</v>
      </c>
      <c r="K731" s="712">
        <v>17595</v>
      </c>
    </row>
    <row r="732" spans="1:11" ht="14.4" customHeight="1" x14ac:dyDescent="0.3">
      <c r="A732" s="695" t="s">
        <v>554</v>
      </c>
      <c r="B732" s="696" t="s">
        <v>555</v>
      </c>
      <c r="C732" s="699" t="s">
        <v>577</v>
      </c>
      <c r="D732" s="720" t="s">
        <v>1705</v>
      </c>
      <c r="E732" s="699" t="s">
        <v>4479</v>
      </c>
      <c r="F732" s="720" t="s">
        <v>4480</v>
      </c>
      <c r="G732" s="699" t="s">
        <v>4123</v>
      </c>
      <c r="H732" s="699" t="s">
        <v>4124</v>
      </c>
      <c r="I732" s="711">
        <v>10997.89</v>
      </c>
      <c r="J732" s="711">
        <v>1</v>
      </c>
      <c r="K732" s="712">
        <v>10997.89</v>
      </c>
    </row>
    <row r="733" spans="1:11" ht="14.4" customHeight="1" x14ac:dyDescent="0.3">
      <c r="A733" s="695" t="s">
        <v>554</v>
      </c>
      <c r="B733" s="696" t="s">
        <v>555</v>
      </c>
      <c r="C733" s="699" t="s">
        <v>577</v>
      </c>
      <c r="D733" s="720" t="s">
        <v>1705</v>
      </c>
      <c r="E733" s="699" t="s">
        <v>4479</v>
      </c>
      <c r="F733" s="720" t="s">
        <v>4480</v>
      </c>
      <c r="G733" s="699" t="s">
        <v>4125</v>
      </c>
      <c r="H733" s="699" t="s">
        <v>4126</v>
      </c>
      <c r="I733" s="711">
        <v>7024.6</v>
      </c>
      <c r="J733" s="711">
        <v>2</v>
      </c>
      <c r="K733" s="712">
        <v>14049.2</v>
      </c>
    </row>
    <row r="734" spans="1:11" ht="14.4" customHeight="1" x14ac:dyDescent="0.3">
      <c r="A734" s="695" t="s">
        <v>554</v>
      </c>
      <c r="B734" s="696" t="s">
        <v>555</v>
      </c>
      <c r="C734" s="699" t="s">
        <v>577</v>
      </c>
      <c r="D734" s="720" t="s">
        <v>1705</v>
      </c>
      <c r="E734" s="699" t="s">
        <v>4479</v>
      </c>
      <c r="F734" s="720" t="s">
        <v>4480</v>
      </c>
      <c r="G734" s="699" t="s">
        <v>4127</v>
      </c>
      <c r="H734" s="699" t="s">
        <v>4128</v>
      </c>
      <c r="I734" s="711">
        <v>13883.47</v>
      </c>
      <c r="J734" s="711">
        <v>4</v>
      </c>
      <c r="K734" s="712">
        <v>55533.88</v>
      </c>
    </row>
    <row r="735" spans="1:11" ht="14.4" customHeight="1" x14ac:dyDescent="0.3">
      <c r="A735" s="695" t="s">
        <v>554</v>
      </c>
      <c r="B735" s="696" t="s">
        <v>555</v>
      </c>
      <c r="C735" s="699" t="s">
        <v>577</v>
      </c>
      <c r="D735" s="720" t="s">
        <v>1705</v>
      </c>
      <c r="E735" s="699" t="s">
        <v>4479</v>
      </c>
      <c r="F735" s="720" t="s">
        <v>4480</v>
      </c>
      <c r="G735" s="699" t="s">
        <v>4129</v>
      </c>
      <c r="H735" s="699" t="s">
        <v>4130</v>
      </c>
      <c r="I735" s="711">
        <v>9961.2999999999993</v>
      </c>
      <c r="J735" s="711">
        <v>2</v>
      </c>
      <c r="K735" s="712">
        <v>19922.599999999999</v>
      </c>
    </row>
    <row r="736" spans="1:11" ht="14.4" customHeight="1" x14ac:dyDescent="0.3">
      <c r="A736" s="695" t="s">
        <v>554</v>
      </c>
      <c r="B736" s="696" t="s">
        <v>555</v>
      </c>
      <c r="C736" s="699" t="s">
        <v>577</v>
      </c>
      <c r="D736" s="720" t="s">
        <v>1705</v>
      </c>
      <c r="E736" s="699" t="s">
        <v>4479</v>
      </c>
      <c r="F736" s="720" t="s">
        <v>4480</v>
      </c>
      <c r="G736" s="699" t="s">
        <v>4131</v>
      </c>
      <c r="H736" s="699" t="s">
        <v>4132</v>
      </c>
      <c r="I736" s="711">
        <v>9013.39</v>
      </c>
      <c r="J736" s="711">
        <v>2</v>
      </c>
      <c r="K736" s="712">
        <v>18026.78</v>
      </c>
    </row>
    <row r="737" spans="1:11" ht="14.4" customHeight="1" x14ac:dyDescent="0.3">
      <c r="A737" s="695" t="s">
        <v>554</v>
      </c>
      <c r="B737" s="696" t="s">
        <v>555</v>
      </c>
      <c r="C737" s="699" t="s">
        <v>577</v>
      </c>
      <c r="D737" s="720" t="s">
        <v>1705</v>
      </c>
      <c r="E737" s="699" t="s">
        <v>4479</v>
      </c>
      <c r="F737" s="720" t="s">
        <v>4480</v>
      </c>
      <c r="G737" s="699" t="s">
        <v>4133</v>
      </c>
      <c r="H737" s="699" t="s">
        <v>4134</v>
      </c>
      <c r="I737" s="711">
        <v>23660.3</v>
      </c>
      <c r="J737" s="711">
        <v>2</v>
      </c>
      <c r="K737" s="712">
        <v>47320.6</v>
      </c>
    </row>
    <row r="738" spans="1:11" ht="14.4" customHeight="1" x14ac:dyDescent="0.3">
      <c r="A738" s="695" t="s">
        <v>554</v>
      </c>
      <c r="B738" s="696" t="s">
        <v>555</v>
      </c>
      <c r="C738" s="699" t="s">
        <v>577</v>
      </c>
      <c r="D738" s="720" t="s">
        <v>1705</v>
      </c>
      <c r="E738" s="699" t="s">
        <v>4479</v>
      </c>
      <c r="F738" s="720" t="s">
        <v>4480</v>
      </c>
      <c r="G738" s="699" t="s">
        <v>4135</v>
      </c>
      <c r="H738" s="699" t="s">
        <v>4136</v>
      </c>
      <c r="I738" s="711">
        <v>9013.39</v>
      </c>
      <c r="J738" s="711">
        <v>4</v>
      </c>
      <c r="K738" s="712">
        <v>36053.56</v>
      </c>
    </row>
    <row r="739" spans="1:11" ht="14.4" customHeight="1" x14ac:dyDescent="0.3">
      <c r="A739" s="695" t="s">
        <v>554</v>
      </c>
      <c r="B739" s="696" t="s">
        <v>555</v>
      </c>
      <c r="C739" s="699" t="s">
        <v>577</v>
      </c>
      <c r="D739" s="720" t="s">
        <v>1705</v>
      </c>
      <c r="E739" s="699" t="s">
        <v>4479</v>
      </c>
      <c r="F739" s="720" t="s">
        <v>4480</v>
      </c>
      <c r="G739" s="699" t="s">
        <v>4137</v>
      </c>
      <c r="H739" s="699" t="s">
        <v>4138</v>
      </c>
      <c r="I739" s="711">
        <v>279.3</v>
      </c>
      <c r="J739" s="711">
        <v>3</v>
      </c>
      <c r="K739" s="712">
        <v>837.90000000000009</v>
      </c>
    </row>
    <row r="740" spans="1:11" ht="14.4" customHeight="1" x14ac:dyDescent="0.3">
      <c r="A740" s="695" t="s">
        <v>554</v>
      </c>
      <c r="B740" s="696" t="s">
        <v>555</v>
      </c>
      <c r="C740" s="699" t="s">
        <v>577</v>
      </c>
      <c r="D740" s="720" t="s">
        <v>1705</v>
      </c>
      <c r="E740" s="699" t="s">
        <v>4479</v>
      </c>
      <c r="F740" s="720" t="s">
        <v>4480</v>
      </c>
      <c r="G740" s="699" t="s">
        <v>4139</v>
      </c>
      <c r="H740" s="699" t="s">
        <v>4140</v>
      </c>
      <c r="I740" s="711">
        <v>14246.62259259259</v>
      </c>
      <c r="J740" s="711">
        <v>27</v>
      </c>
      <c r="K740" s="712">
        <v>384658.80999999994</v>
      </c>
    </row>
    <row r="741" spans="1:11" ht="14.4" customHeight="1" x14ac:dyDescent="0.3">
      <c r="A741" s="695" t="s">
        <v>554</v>
      </c>
      <c r="B741" s="696" t="s">
        <v>555</v>
      </c>
      <c r="C741" s="699" t="s">
        <v>577</v>
      </c>
      <c r="D741" s="720" t="s">
        <v>1705</v>
      </c>
      <c r="E741" s="699" t="s">
        <v>4479</v>
      </c>
      <c r="F741" s="720" t="s">
        <v>4480</v>
      </c>
      <c r="G741" s="699" t="s">
        <v>4141</v>
      </c>
      <c r="H741" s="699" t="s">
        <v>4142</v>
      </c>
      <c r="I741" s="711">
        <v>25589.8</v>
      </c>
      <c r="J741" s="711">
        <v>1</v>
      </c>
      <c r="K741" s="712">
        <v>25589.8</v>
      </c>
    </row>
    <row r="742" spans="1:11" ht="14.4" customHeight="1" x14ac:dyDescent="0.3">
      <c r="A742" s="695" t="s">
        <v>554</v>
      </c>
      <c r="B742" s="696" t="s">
        <v>555</v>
      </c>
      <c r="C742" s="699" t="s">
        <v>577</v>
      </c>
      <c r="D742" s="720" t="s">
        <v>1705</v>
      </c>
      <c r="E742" s="699" t="s">
        <v>4479</v>
      </c>
      <c r="F742" s="720" t="s">
        <v>4480</v>
      </c>
      <c r="G742" s="699" t="s">
        <v>4143</v>
      </c>
      <c r="H742" s="699" t="s">
        <v>4144</v>
      </c>
      <c r="I742" s="711">
        <v>12305</v>
      </c>
      <c r="J742" s="711">
        <v>1</v>
      </c>
      <c r="K742" s="712">
        <v>12305</v>
      </c>
    </row>
    <row r="743" spans="1:11" ht="14.4" customHeight="1" x14ac:dyDescent="0.3">
      <c r="A743" s="695" t="s">
        <v>554</v>
      </c>
      <c r="B743" s="696" t="s">
        <v>555</v>
      </c>
      <c r="C743" s="699" t="s">
        <v>577</v>
      </c>
      <c r="D743" s="720" t="s">
        <v>1705</v>
      </c>
      <c r="E743" s="699" t="s">
        <v>4479</v>
      </c>
      <c r="F743" s="720" t="s">
        <v>4480</v>
      </c>
      <c r="G743" s="699" t="s">
        <v>4145</v>
      </c>
      <c r="H743" s="699" t="s">
        <v>4146</v>
      </c>
      <c r="I743" s="711">
        <v>9013.39</v>
      </c>
      <c r="J743" s="711">
        <v>13</v>
      </c>
      <c r="K743" s="712">
        <v>117174.06999999999</v>
      </c>
    </row>
    <row r="744" spans="1:11" ht="14.4" customHeight="1" x14ac:dyDescent="0.3">
      <c r="A744" s="695" t="s">
        <v>554</v>
      </c>
      <c r="B744" s="696" t="s">
        <v>555</v>
      </c>
      <c r="C744" s="699" t="s">
        <v>577</v>
      </c>
      <c r="D744" s="720" t="s">
        <v>1705</v>
      </c>
      <c r="E744" s="699" t="s">
        <v>4479</v>
      </c>
      <c r="F744" s="720" t="s">
        <v>4480</v>
      </c>
      <c r="G744" s="699" t="s">
        <v>4147</v>
      </c>
      <c r="H744" s="699" t="s">
        <v>4148</v>
      </c>
      <c r="I744" s="711">
        <v>7024.6000000000013</v>
      </c>
      <c r="J744" s="711">
        <v>3</v>
      </c>
      <c r="K744" s="712">
        <v>21073.800000000003</v>
      </c>
    </row>
    <row r="745" spans="1:11" ht="14.4" customHeight="1" x14ac:dyDescent="0.3">
      <c r="A745" s="695" t="s">
        <v>554</v>
      </c>
      <c r="B745" s="696" t="s">
        <v>555</v>
      </c>
      <c r="C745" s="699" t="s">
        <v>577</v>
      </c>
      <c r="D745" s="720" t="s">
        <v>1705</v>
      </c>
      <c r="E745" s="699" t="s">
        <v>4479</v>
      </c>
      <c r="F745" s="720" t="s">
        <v>4480</v>
      </c>
      <c r="G745" s="699" t="s">
        <v>4149</v>
      </c>
      <c r="H745" s="699" t="s">
        <v>4150</v>
      </c>
      <c r="I745" s="711">
        <v>7630.25</v>
      </c>
      <c r="J745" s="711">
        <v>1</v>
      </c>
      <c r="K745" s="712">
        <v>7630.25</v>
      </c>
    </row>
    <row r="746" spans="1:11" ht="14.4" customHeight="1" x14ac:dyDescent="0.3">
      <c r="A746" s="695" t="s">
        <v>554</v>
      </c>
      <c r="B746" s="696" t="s">
        <v>555</v>
      </c>
      <c r="C746" s="699" t="s">
        <v>577</v>
      </c>
      <c r="D746" s="720" t="s">
        <v>1705</v>
      </c>
      <c r="E746" s="699" t="s">
        <v>4479</v>
      </c>
      <c r="F746" s="720" t="s">
        <v>4480</v>
      </c>
      <c r="G746" s="699" t="s">
        <v>4151</v>
      </c>
      <c r="H746" s="699" t="s">
        <v>4152</v>
      </c>
      <c r="I746" s="711">
        <v>15700</v>
      </c>
      <c r="J746" s="711">
        <v>3</v>
      </c>
      <c r="K746" s="712">
        <v>47100</v>
      </c>
    </row>
    <row r="747" spans="1:11" ht="14.4" customHeight="1" x14ac:dyDescent="0.3">
      <c r="A747" s="695" t="s">
        <v>554</v>
      </c>
      <c r="B747" s="696" t="s">
        <v>555</v>
      </c>
      <c r="C747" s="699" t="s">
        <v>577</v>
      </c>
      <c r="D747" s="720" t="s">
        <v>1705</v>
      </c>
      <c r="E747" s="699" t="s">
        <v>4479</v>
      </c>
      <c r="F747" s="720" t="s">
        <v>4480</v>
      </c>
      <c r="G747" s="699" t="s">
        <v>4153</v>
      </c>
      <c r="H747" s="699" t="s">
        <v>4154</v>
      </c>
      <c r="I747" s="711">
        <v>12719</v>
      </c>
      <c r="J747" s="711">
        <v>1</v>
      </c>
      <c r="K747" s="712">
        <v>12719</v>
      </c>
    </row>
    <row r="748" spans="1:11" ht="14.4" customHeight="1" x14ac:dyDescent="0.3">
      <c r="A748" s="695" t="s">
        <v>554</v>
      </c>
      <c r="B748" s="696" t="s">
        <v>555</v>
      </c>
      <c r="C748" s="699" t="s">
        <v>577</v>
      </c>
      <c r="D748" s="720" t="s">
        <v>1705</v>
      </c>
      <c r="E748" s="699" t="s">
        <v>4479</v>
      </c>
      <c r="F748" s="720" t="s">
        <v>4480</v>
      </c>
      <c r="G748" s="699" t="s">
        <v>4155</v>
      </c>
      <c r="H748" s="699" t="s">
        <v>4156</v>
      </c>
      <c r="I748" s="711">
        <v>8500</v>
      </c>
      <c r="J748" s="711">
        <v>1</v>
      </c>
      <c r="K748" s="712">
        <v>8500</v>
      </c>
    </row>
    <row r="749" spans="1:11" ht="14.4" customHeight="1" x14ac:dyDescent="0.3">
      <c r="A749" s="695" t="s">
        <v>554</v>
      </c>
      <c r="B749" s="696" t="s">
        <v>555</v>
      </c>
      <c r="C749" s="699" t="s">
        <v>577</v>
      </c>
      <c r="D749" s="720" t="s">
        <v>1705</v>
      </c>
      <c r="E749" s="699" t="s">
        <v>4479</v>
      </c>
      <c r="F749" s="720" t="s">
        <v>4480</v>
      </c>
      <c r="G749" s="699" t="s">
        <v>4157</v>
      </c>
      <c r="H749" s="699" t="s">
        <v>4158</v>
      </c>
      <c r="I749" s="711">
        <v>9013.39</v>
      </c>
      <c r="J749" s="711">
        <v>2</v>
      </c>
      <c r="K749" s="712">
        <v>18026.78</v>
      </c>
    </row>
    <row r="750" spans="1:11" ht="14.4" customHeight="1" x14ac:dyDescent="0.3">
      <c r="A750" s="695" t="s">
        <v>554</v>
      </c>
      <c r="B750" s="696" t="s">
        <v>555</v>
      </c>
      <c r="C750" s="699" t="s">
        <v>577</v>
      </c>
      <c r="D750" s="720" t="s">
        <v>1705</v>
      </c>
      <c r="E750" s="699" t="s">
        <v>4479</v>
      </c>
      <c r="F750" s="720" t="s">
        <v>4480</v>
      </c>
      <c r="G750" s="699" t="s">
        <v>4159</v>
      </c>
      <c r="H750" s="699" t="s">
        <v>4160</v>
      </c>
      <c r="I750" s="711">
        <v>33999.99</v>
      </c>
      <c r="J750" s="711">
        <v>15</v>
      </c>
      <c r="K750" s="712">
        <v>509999.84999999992</v>
      </c>
    </row>
    <row r="751" spans="1:11" ht="14.4" customHeight="1" x14ac:dyDescent="0.3">
      <c r="A751" s="695" t="s">
        <v>554</v>
      </c>
      <c r="B751" s="696" t="s">
        <v>555</v>
      </c>
      <c r="C751" s="699" t="s">
        <v>577</v>
      </c>
      <c r="D751" s="720" t="s">
        <v>1705</v>
      </c>
      <c r="E751" s="699" t="s">
        <v>4479</v>
      </c>
      <c r="F751" s="720" t="s">
        <v>4480</v>
      </c>
      <c r="G751" s="699" t="s">
        <v>4161</v>
      </c>
      <c r="H751" s="699" t="s">
        <v>4162</v>
      </c>
      <c r="I751" s="711">
        <v>19017</v>
      </c>
      <c r="J751" s="711">
        <v>1</v>
      </c>
      <c r="K751" s="712">
        <v>19017</v>
      </c>
    </row>
    <row r="752" spans="1:11" ht="14.4" customHeight="1" x14ac:dyDescent="0.3">
      <c r="A752" s="695" t="s">
        <v>554</v>
      </c>
      <c r="B752" s="696" t="s">
        <v>555</v>
      </c>
      <c r="C752" s="699" t="s">
        <v>577</v>
      </c>
      <c r="D752" s="720" t="s">
        <v>1705</v>
      </c>
      <c r="E752" s="699" t="s">
        <v>4479</v>
      </c>
      <c r="F752" s="720" t="s">
        <v>4480</v>
      </c>
      <c r="G752" s="699" t="s">
        <v>4163</v>
      </c>
      <c r="H752" s="699" t="s">
        <v>4164</v>
      </c>
      <c r="I752" s="711">
        <v>2611.7399999999998</v>
      </c>
      <c r="J752" s="711">
        <v>1</v>
      </c>
      <c r="K752" s="712">
        <v>2611.7399999999998</v>
      </c>
    </row>
    <row r="753" spans="1:11" ht="14.4" customHeight="1" x14ac:dyDescent="0.3">
      <c r="A753" s="695" t="s">
        <v>554</v>
      </c>
      <c r="B753" s="696" t="s">
        <v>555</v>
      </c>
      <c r="C753" s="699" t="s">
        <v>577</v>
      </c>
      <c r="D753" s="720" t="s">
        <v>1705</v>
      </c>
      <c r="E753" s="699" t="s">
        <v>4479</v>
      </c>
      <c r="F753" s="720" t="s">
        <v>4480</v>
      </c>
      <c r="G753" s="699" t="s">
        <v>4165</v>
      </c>
      <c r="H753" s="699" t="s">
        <v>4166</v>
      </c>
      <c r="I753" s="711">
        <v>9013.39</v>
      </c>
      <c r="J753" s="711">
        <v>2</v>
      </c>
      <c r="K753" s="712">
        <v>18026.78</v>
      </c>
    </row>
    <row r="754" spans="1:11" ht="14.4" customHeight="1" x14ac:dyDescent="0.3">
      <c r="A754" s="695" t="s">
        <v>554</v>
      </c>
      <c r="B754" s="696" t="s">
        <v>555</v>
      </c>
      <c r="C754" s="699" t="s">
        <v>577</v>
      </c>
      <c r="D754" s="720" t="s">
        <v>1705</v>
      </c>
      <c r="E754" s="699" t="s">
        <v>4479</v>
      </c>
      <c r="F754" s="720" t="s">
        <v>4480</v>
      </c>
      <c r="G754" s="699" t="s">
        <v>4167</v>
      </c>
      <c r="H754" s="699" t="s">
        <v>4168</v>
      </c>
      <c r="I754" s="711">
        <v>9013.39</v>
      </c>
      <c r="J754" s="711">
        <v>7</v>
      </c>
      <c r="K754" s="712">
        <v>63093.729999999996</v>
      </c>
    </row>
    <row r="755" spans="1:11" ht="14.4" customHeight="1" x14ac:dyDescent="0.3">
      <c r="A755" s="695" t="s">
        <v>554</v>
      </c>
      <c r="B755" s="696" t="s">
        <v>555</v>
      </c>
      <c r="C755" s="699" t="s">
        <v>577</v>
      </c>
      <c r="D755" s="720" t="s">
        <v>1705</v>
      </c>
      <c r="E755" s="699" t="s">
        <v>4479</v>
      </c>
      <c r="F755" s="720" t="s">
        <v>4480</v>
      </c>
      <c r="G755" s="699" t="s">
        <v>4169</v>
      </c>
      <c r="H755" s="699" t="s">
        <v>4170</v>
      </c>
      <c r="I755" s="711">
        <v>2611.7399999999998</v>
      </c>
      <c r="J755" s="711">
        <v>1</v>
      </c>
      <c r="K755" s="712">
        <v>2611.7399999999998</v>
      </c>
    </row>
    <row r="756" spans="1:11" ht="14.4" customHeight="1" x14ac:dyDescent="0.3">
      <c r="A756" s="695" t="s">
        <v>554</v>
      </c>
      <c r="B756" s="696" t="s">
        <v>555</v>
      </c>
      <c r="C756" s="699" t="s">
        <v>577</v>
      </c>
      <c r="D756" s="720" t="s">
        <v>1705</v>
      </c>
      <c r="E756" s="699" t="s">
        <v>4479</v>
      </c>
      <c r="F756" s="720" t="s">
        <v>4480</v>
      </c>
      <c r="G756" s="699" t="s">
        <v>4171</v>
      </c>
      <c r="H756" s="699" t="s">
        <v>4172</v>
      </c>
      <c r="I756" s="711">
        <v>15396.2</v>
      </c>
      <c r="J756" s="711">
        <v>1</v>
      </c>
      <c r="K756" s="712">
        <v>15396.2</v>
      </c>
    </row>
    <row r="757" spans="1:11" ht="14.4" customHeight="1" x14ac:dyDescent="0.3">
      <c r="A757" s="695" t="s">
        <v>554</v>
      </c>
      <c r="B757" s="696" t="s">
        <v>555</v>
      </c>
      <c r="C757" s="699" t="s">
        <v>577</v>
      </c>
      <c r="D757" s="720" t="s">
        <v>1705</v>
      </c>
      <c r="E757" s="699" t="s">
        <v>4479</v>
      </c>
      <c r="F757" s="720" t="s">
        <v>4480</v>
      </c>
      <c r="G757" s="699" t="s">
        <v>4173</v>
      </c>
      <c r="H757" s="699" t="s">
        <v>4174</v>
      </c>
      <c r="I757" s="711">
        <v>2611.7399999999998</v>
      </c>
      <c r="J757" s="711">
        <v>2</v>
      </c>
      <c r="K757" s="712">
        <v>5223.4799999999996</v>
      </c>
    </row>
    <row r="758" spans="1:11" ht="14.4" customHeight="1" x14ac:dyDescent="0.3">
      <c r="A758" s="695" t="s">
        <v>554</v>
      </c>
      <c r="B758" s="696" t="s">
        <v>555</v>
      </c>
      <c r="C758" s="699" t="s">
        <v>577</v>
      </c>
      <c r="D758" s="720" t="s">
        <v>1705</v>
      </c>
      <c r="E758" s="699" t="s">
        <v>4479</v>
      </c>
      <c r="F758" s="720" t="s">
        <v>4480</v>
      </c>
      <c r="G758" s="699" t="s">
        <v>4175</v>
      </c>
      <c r="H758" s="699" t="s">
        <v>4176</v>
      </c>
      <c r="I758" s="711">
        <v>10997.89</v>
      </c>
      <c r="J758" s="711">
        <v>1</v>
      </c>
      <c r="K758" s="712">
        <v>10997.89</v>
      </c>
    </row>
    <row r="759" spans="1:11" ht="14.4" customHeight="1" x14ac:dyDescent="0.3">
      <c r="A759" s="695" t="s">
        <v>554</v>
      </c>
      <c r="B759" s="696" t="s">
        <v>555</v>
      </c>
      <c r="C759" s="699" t="s">
        <v>577</v>
      </c>
      <c r="D759" s="720" t="s">
        <v>1705</v>
      </c>
      <c r="E759" s="699" t="s">
        <v>4479</v>
      </c>
      <c r="F759" s="720" t="s">
        <v>4480</v>
      </c>
      <c r="G759" s="699" t="s">
        <v>4177</v>
      </c>
      <c r="H759" s="699" t="s">
        <v>4178</v>
      </c>
      <c r="I759" s="711">
        <v>4189.97</v>
      </c>
      <c r="J759" s="711">
        <v>1</v>
      </c>
      <c r="K759" s="712">
        <v>4189.97</v>
      </c>
    </row>
    <row r="760" spans="1:11" ht="14.4" customHeight="1" x14ac:dyDescent="0.3">
      <c r="A760" s="695" t="s">
        <v>554</v>
      </c>
      <c r="B760" s="696" t="s">
        <v>555</v>
      </c>
      <c r="C760" s="699" t="s">
        <v>577</v>
      </c>
      <c r="D760" s="720" t="s">
        <v>1705</v>
      </c>
      <c r="E760" s="699" t="s">
        <v>4479</v>
      </c>
      <c r="F760" s="720" t="s">
        <v>4480</v>
      </c>
      <c r="G760" s="699" t="s">
        <v>4179</v>
      </c>
      <c r="H760" s="699" t="s">
        <v>4180</v>
      </c>
      <c r="I760" s="711">
        <v>13386</v>
      </c>
      <c r="J760" s="711">
        <v>1</v>
      </c>
      <c r="K760" s="712">
        <v>13386</v>
      </c>
    </row>
    <row r="761" spans="1:11" ht="14.4" customHeight="1" x14ac:dyDescent="0.3">
      <c r="A761" s="695" t="s">
        <v>554</v>
      </c>
      <c r="B761" s="696" t="s">
        <v>555</v>
      </c>
      <c r="C761" s="699" t="s">
        <v>577</v>
      </c>
      <c r="D761" s="720" t="s">
        <v>1705</v>
      </c>
      <c r="E761" s="699" t="s">
        <v>4479</v>
      </c>
      <c r="F761" s="720" t="s">
        <v>4480</v>
      </c>
      <c r="G761" s="699" t="s">
        <v>4181</v>
      </c>
      <c r="H761" s="699" t="s">
        <v>4182</v>
      </c>
      <c r="I761" s="711">
        <v>1638.75</v>
      </c>
      <c r="J761" s="711">
        <v>1</v>
      </c>
      <c r="K761" s="712">
        <v>1638.75</v>
      </c>
    </row>
    <row r="762" spans="1:11" ht="14.4" customHeight="1" x14ac:dyDescent="0.3">
      <c r="A762" s="695" t="s">
        <v>554</v>
      </c>
      <c r="B762" s="696" t="s">
        <v>555</v>
      </c>
      <c r="C762" s="699" t="s">
        <v>577</v>
      </c>
      <c r="D762" s="720" t="s">
        <v>1705</v>
      </c>
      <c r="E762" s="699" t="s">
        <v>4479</v>
      </c>
      <c r="F762" s="720" t="s">
        <v>4480</v>
      </c>
      <c r="G762" s="699" t="s">
        <v>4183</v>
      </c>
      <c r="H762" s="699" t="s">
        <v>4184</v>
      </c>
      <c r="I762" s="711">
        <v>9013.39</v>
      </c>
      <c r="J762" s="711">
        <v>1</v>
      </c>
      <c r="K762" s="712">
        <v>9013.39</v>
      </c>
    </row>
    <row r="763" spans="1:11" ht="14.4" customHeight="1" x14ac:dyDescent="0.3">
      <c r="A763" s="695" t="s">
        <v>554</v>
      </c>
      <c r="B763" s="696" t="s">
        <v>555</v>
      </c>
      <c r="C763" s="699" t="s">
        <v>577</v>
      </c>
      <c r="D763" s="720" t="s">
        <v>1705</v>
      </c>
      <c r="E763" s="699" t="s">
        <v>4479</v>
      </c>
      <c r="F763" s="720" t="s">
        <v>4480</v>
      </c>
      <c r="G763" s="699" t="s">
        <v>4185</v>
      </c>
      <c r="H763" s="699" t="s">
        <v>4186</v>
      </c>
      <c r="I763" s="711">
        <v>14393.535</v>
      </c>
      <c r="J763" s="711">
        <v>2</v>
      </c>
      <c r="K763" s="712">
        <v>28787.07</v>
      </c>
    </row>
    <row r="764" spans="1:11" ht="14.4" customHeight="1" x14ac:dyDescent="0.3">
      <c r="A764" s="695" t="s">
        <v>554</v>
      </c>
      <c r="B764" s="696" t="s">
        <v>555</v>
      </c>
      <c r="C764" s="699" t="s">
        <v>577</v>
      </c>
      <c r="D764" s="720" t="s">
        <v>1705</v>
      </c>
      <c r="E764" s="699" t="s">
        <v>4479</v>
      </c>
      <c r="F764" s="720" t="s">
        <v>4480</v>
      </c>
      <c r="G764" s="699" t="s">
        <v>4187</v>
      </c>
      <c r="H764" s="699" t="s">
        <v>4188</v>
      </c>
      <c r="I764" s="711">
        <v>17499.55</v>
      </c>
      <c r="J764" s="711">
        <v>1</v>
      </c>
      <c r="K764" s="712">
        <v>17499.55</v>
      </c>
    </row>
    <row r="765" spans="1:11" ht="14.4" customHeight="1" x14ac:dyDescent="0.3">
      <c r="A765" s="695" t="s">
        <v>554</v>
      </c>
      <c r="B765" s="696" t="s">
        <v>555</v>
      </c>
      <c r="C765" s="699" t="s">
        <v>577</v>
      </c>
      <c r="D765" s="720" t="s">
        <v>1705</v>
      </c>
      <c r="E765" s="699" t="s">
        <v>4479</v>
      </c>
      <c r="F765" s="720" t="s">
        <v>4480</v>
      </c>
      <c r="G765" s="699" t="s">
        <v>4189</v>
      </c>
      <c r="H765" s="699" t="s">
        <v>4190</v>
      </c>
      <c r="I765" s="711">
        <v>9119.5</v>
      </c>
      <c r="J765" s="711">
        <v>1</v>
      </c>
      <c r="K765" s="712">
        <v>9119.5</v>
      </c>
    </row>
    <row r="766" spans="1:11" ht="14.4" customHeight="1" x14ac:dyDescent="0.3">
      <c r="A766" s="695" t="s">
        <v>554</v>
      </c>
      <c r="B766" s="696" t="s">
        <v>555</v>
      </c>
      <c r="C766" s="699" t="s">
        <v>577</v>
      </c>
      <c r="D766" s="720" t="s">
        <v>1705</v>
      </c>
      <c r="E766" s="699" t="s">
        <v>4479</v>
      </c>
      <c r="F766" s="720" t="s">
        <v>4480</v>
      </c>
      <c r="G766" s="699" t="s">
        <v>4191</v>
      </c>
      <c r="H766" s="699" t="s">
        <v>4192</v>
      </c>
      <c r="I766" s="711">
        <v>7737.2</v>
      </c>
      <c r="J766" s="711">
        <v>1</v>
      </c>
      <c r="K766" s="712">
        <v>7737.2</v>
      </c>
    </row>
    <row r="767" spans="1:11" ht="14.4" customHeight="1" x14ac:dyDescent="0.3">
      <c r="A767" s="695" t="s">
        <v>554</v>
      </c>
      <c r="B767" s="696" t="s">
        <v>555</v>
      </c>
      <c r="C767" s="699" t="s">
        <v>577</v>
      </c>
      <c r="D767" s="720" t="s">
        <v>1705</v>
      </c>
      <c r="E767" s="699" t="s">
        <v>4479</v>
      </c>
      <c r="F767" s="720" t="s">
        <v>4480</v>
      </c>
      <c r="G767" s="699" t="s">
        <v>4193</v>
      </c>
      <c r="H767" s="699" t="s">
        <v>4194</v>
      </c>
      <c r="I767" s="711">
        <v>7630.25</v>
      </c>
      <c r="J767" s="711">
        <v>1</v>
      </c>
      <c r="K767" s="712">
        <v>7630.25</v>
      </c>
    </row>
    <row r="768" spans="1:11" ht="14.4" customHeight="1" x14ac:dyDescent="0.3">
      <c r="A768" s="695" t="s">
        <v>554</v>
      </c>
      <c r="B768" s="696" t="s">
        <v>555</v>
      </c>
      <c r="C768" s="699" t="s">
        <v>577</v>
      </c>
      <c r="D768" s="720" t="s">
        <v>1705</v>
      </c>
      <c r="E768" s="699" t="s">
        <v>4479</v>
      </c>
      <c r="F768" s="720" t="s">
        <v>4480</v>
      </c>
      <c r="G768" s="699" t="s">
        <v>4195</v>
      </c>
      <c r="H768" s="699" t="s">
        <v>4196</v>
      </c>
      <c r="I768" s="711">
        <v>6840</v>
      </c>
      <c r="J768" s="711">
        <v>4</v>
      </c>
      <c r="K768" s="712">
        <v>27360</v>
      </c>
    </row>
    <row r="769" spans="1:11" ht="14.4" customHeight="1" x14ac:dyDescent="0.3">
      <c r="A769" s="695" t="s">
        <v>554</v>
      </c>
      <c r="B769" s="696" t="s">
        <v>555</v>
      </c>
      <c r="C769" s="699" t="s">
        <v>577</v>
      </c>
      <c r="D769" s="720" t="s">
        <v>1705</v>
      </c>
      <c r="E769" s="699" t="s">
        <v>4479</v>
      </c>
      <c r="F769" s="720" t="s">
        <v>4480</v>
      </c>
      <c r="G769" s="699" t="s">
        <v>4197</v>
      </c>
      <c r="H769" s="699" t="s">
        <v>4198</v>
      </c>
      <c r="I769" s="711">
        <v>1561.7</v>
      </c>
      <c r="J769" s="711">
        <v>1</v>
      </c>
      <c r="K769" s="712">
        <v>1561.7</v>
      </c>
    </row>
    <row r="770" spans="1:11" ht="14.4" customHeight="1" x14ac:dyDescent="0.3">
      <c r="A770" s="695" t="s">
        <v>554</v>
      </c>
      <c r="B770" s="696" t="s">
        <v>555</v>
      </c>
      <c r="C770" s="699" t="s">
        <v>577</v>
      </c>
      <c r="D770" s="720" t="s">
        <v>1705</v>
      </c>
      <c r="E770" s="699" t="s">
        <v>4479</v>
      </c>
      <c r="F770" s="720" t="s">
        <v>4480</v>
      </c>
      <c r="G770" s="699" t="s">
        <v>4199</v>
      </c>
      <c r="H770" s="699" t="s">
        <v>4200</v>
      </c>
      <c r="I770" s="711">
        <v>13800</v>
      </c>
      <c r="J770" s="711">
        <v>1</v>
      </c>
      <c r="K770" s="712">
        <v>13800</v>
      </c>
    </row>
    <row r="771" spans="1:11" ht="14.4" customHeight="1" x14ac:dyDescent="0.3">
      <c r="A771" s="695" t="s">
        <v>554</v>
      </c>
      <c r="B771" s="696" t="s">
        <v>555</v>
      </c>
      <c r="C771" s="699" t="s">
        <v>577</v>
      </c>
      <c r="D771" s="720" t="s">
        <v>1705</v>
      </c>
      <c r="E771" s="699" t="s">
        <v>4479</v>
      </c>
      <c r="F771" s="720" t="s">
        <v>4480</v>
      </c>
      <c r="G771" s="699" t="s">
        <v>4201</v>
      </c>
      <c r="H771" s="699" t="s">
        <v>4202</v>
      </c>
      <c r="I771" s="711">
        <v>13090.45</v>
      </c>
      <c r="J771" s="711">
        <v>2</v>
      </c>
      <c r="K771" s="712">
        <v>26180.9</v>
      </c>
    </row>
    <row r="772" spans="1:11" ht="14.4" customHeight="1" x14ac:dyDescent="0.3">
      <c r="A772" s="695" t="s">
        <v>554</v>
      </c>
      <c r="B772" s="696" t="s">
        <v>555</v>
      </c>
      <c r="C772" s="699" t="s">
        <v>577</v>
      </c>
      <c r="D772" s="720" t="s">
        <v>1705</v>
      </c>
      <c r="E772" s="699" t="s">
        <v>4479</v>
      </c>
      <c r="F772" s="720" t="s">
        <v>4480</v>
      </c>
      <c r="G772" s="699" t="s">
        <v>4203</v>
      </c>
      <c r="H772" s="699" t="s">
        <v>4204</v>
      </c>
      <c r="I772" s="711">
        <v>19550</v>
      </c>
      <c r="J772" s="711">
        <v>1</v>
      </c>
      <c r="K772" s="712">
        <v>19550</v>
      </c>
    </row>
    <row r="773" spans="1:11" ht="14.4" customHeight="1" x14ac:dyDescent="0.3">
      <c r="A773" s="695" t="s">
        <v>554</v>
      </c>
      <c r="B773" s="696" t="s">
        <v>555</v>
      </c>
      <c r="C773" s="699" t="s">
        <v>577</v>
      </c>
      <c r="D773" s="720" t="s">
        <v>1705</v>
      </c>
      <c r="E773" s="699" t="s">
        <v>4479</v>
      </c>
      <c r="F773" s="720" t="s">
        <v>4480</v>
      </c>
      <c r="G773" s="699" t="s">
        <v>4205</v>
      </c>
      <c r="H773" s="699" t="s">
        <v>4206</v>
      </c>
      <c r="I773" s="711">
        <v>53474.71</v>
      </c>
      <c r="J773" s="711">
        <v>2</v>
      </c>
      <c r="K773" s="712">
        <v>106949.42</v>
      </c>
    </row>
    <row r="774" spans="1:11" ht="14.4" customHeight="1" x14ac:dyDescent="0.3">
      <c r="A774" s="695" t="s">
        <v>554</v>
      </c>
      <c r="B774" s="696" t="s">
        <v>555</v>
      </c>
      <c r="C774" s="699" t="s">
        <v>577</v>
      </c>
      <c r="D774" s="720" t="s">
        <v>1705</v>
      </c>
      <c r="E774" s="699" t="s">
        <v>4479</v>
      </c>
      <c r="F774" s="720" t="s">
        <v>4480</v>
      </c>
      <c r="G774" s="699" t="s">
        <v>4207</v>
      </c>
      <c r="H774" s="699" t="s">
        <v>4208</v>
      </c>
      <c r="I774" s="711">
        <v>2228.6999999999998</v>
      </c>
      <c r="J774" s="711">
        <v>1</v>
      </c>
      <c r="K774" s="712">
        <v>2228.6999999999998</v>
      </c>
    </row>
    <row r="775" spans="1:11" ht="14.4" customHeight="1" x14ac:dyDescent="0.3">
      <c r="A775" s="695" t="s">
        <v>554</v>
      </c>
      <c r="B775" s="696" t="s">
        <v>555</v>
      </c>
      <c r="C775" s="699" t="s">
        <v>577</v>
      </c>
      <c r="D775" s="720" t="s">
        <v>1705</v>
      </c>
      <c r="E775" s="699" t="s">
        <v>4479</v>
      </c>
      <c r="F775" s="720" t="s">
        <v>4480</v>
      </c>
      <c r="G775" s="699" t="s">
        <v>4209</v>
      </c>
      <c r="H775" s="699" t="s">
        <v>4210</v>
      </c>
      <c r="I775" s="711">
        <v>7590</v>
      </c>
      <c r="J775" s="711">
        <v>3</v>
      </c>
      <c r="K775" s="712">
        <v>22770</v>
      </c>
    </row>
    <row r="776" spans="1:11" ht="14.4" customHeight="1" x14ac:dyDescent="0.3">
      <c r="A776" s="695" t="s">
        <v>554</v>
      </c>
      <c r="B776" s="696" t="s">
        <v>555</v>
      </c>
      <c r="C776" s="699" t="s">
        <v>577</v>
      </c>
      <c r="D776" s="720" t="s">
        <v>1705</v>
      </c>
      <c r="E776" s="699" t="s">
        <v>4479</v>
      </c>
      <c r="F776" s="720" t="s">
        <v>4480</v>
      </c>
      <c r="G776" s="699" t="s">
        <v>4211</v>
      </c>
      <c r="H776" s="699" t="s">
        <v>4212</v>
      </c>
      <c r="I776" s="711">
        <v>10173.89</v>
      </c>
      <c r="J776" s="711">
        <v>2</v>
      </c>
      <c r="K776" s="712">
        <v>20347.78</v>
      </c>
    </row>
    <row r="777" spans="1:11" ht="14.4" customHeight="1" x14ac:dyDescent="0.3">
      <c r="A777" s="695" t="s">
        <v>554</v>
      </c>
      <c r="B777" s="696" t="s">
        <v>555</v>
      </c>
      <c r="C777" s="699" t="s">
        <v>577</v>
      </c>
      <c r="D777" s="720" t="s">
        <v>1705</v>
      </c>
      <c r="E777" s="699" t="s">
        <v>4479</v>
      </c>
      <c r="F777" s="720" t="s">
        <v>4480</v>
      </c>
      <c r="G777" s="699" t="s">
        <v>4213</v>
      </c>
      <c r="H777" s="699" t="s">
        <v>4214</v>
      </c>
      <c r="I777" s="711">
        <v>979.8</v>
      </c>
      <c r="J777" s="711">
        <v>2</v>
      </c>
      <c r="K777" s="712">
        <v>1959.6</v>
      </c>
    </row>
    <row r="778" spans="1:11" ht="14.4" customHeight="1" x14ac:dyDescent="0.3">
      <c r="A778" s="695" t="s">
        <v>554</v>
      </c>
      <c r="B778" s="696" t="s">
        <v>555</v>
      </c>
      <c r="C778" s="699" t="s">
        <v>577</v>
      </c>
      <c r="D778" s="720" t="s">
        <v>1705</v>
      </c>
      <c r="E778" s="699" t="s">
        <v>4479</v>
      </c>
      <c r="F778" s="720" t="s">
        <v>4480</v>
      </c>
      <c r="G778" s="699" t="s">
        <v>4215</v>
      </c>
      <c r="H778" s="699" t="s">
        <v>4216</v>
      </c>
      <c r="I778" s="711">
        <v>6840</v>
      </c>
      <c r="J778" s="711">
        <v>2</v>
      </c>
      <c r="K778" s="712">
        <v>13680</v>
      </c>
    </row>
    <row r="779" spans="1:11" ht="14.4" customHeight="1" x14ac:dyDescent="0.3">
      <c r="A779" s="695" t="s">
        <v>554</v>
      </c>
      <c r="B779" s="696" t="s">
        <v>555</v>
      </c>
      <c r="C779" s="699" t="s">
        <v>577</v>
      </c>
      <c r="D779" s="720" t="s">
        <v>1705</v>
      </c>
      <c r="E779" s="699" t="s">
        <v>4479</v>
      </c>
      <c r="F779" s="720" t="s">
        <v>4480</v>
      </c>
      <c r="G779" s="699" t="s">
        <v>4217</v>
      </c>
      <c r="H779" s="699" t="s">
        <v>4218</v>
      </c>
      <c r="I779" s="711">
        <v>2611.7399999999998</v>
      </c>
      <c r="J779" s="711">
        <v>1</v>
      </c>
      <c r="K779" s="712">
        <v>2611.7399999999998</v>
      </c>
    </row>
    <row r="780" spans="1:11" ht="14.4" customHeight="1" x14ac:dyDescent="0.3">
      <c r="A780" s="695" t="s">
        <v>554</v>
      </c>
      <c r="B780" s="696" t="s">
        <v>555</v>
      </c>
      <c r="C780" s="699" t="s">
        <v>577</v>
      </c>
      <c r="D780" s="720" t="s">
        <v>1705</v>
      </c>
      <c r="E780" s="699" t="s">
        <v>4479</v>
      </c>
      <c r="F780" s="720" t="s">
        <v>4480</v>
      </c>
      <c r="G780" s="699" t="s">
        <v>4219</v>
      </c>
      <c r="H780" s="699" t="s">
        <v>4220</v>
      </c>
      <c r="I780" s="711">
        <v>14093.25</v>
      </c>
      <c r="J780" s="711">
        <v>3</v>
      </c>
      <c r="K780" s="712">
        <v>42279.75</v>
      </c>
    </row>
    <row r="781" spans="1:11" ht="14.4" customHeight="1" x14ac:dyDescent="0.3">
      <c r="A781" s="695" t="s">
        <v>554</v>
      </c>
      <c r="B781" s="696" t="s">
        <v>555</v>
      </c>
      <c r="C781" s="699" t="s">
        <v>577</v>
      </c>
      <c r="D781" s="720" t="s">
        <v>1705</v>
      </c>
      <c r="E781" s="699" t="s">
        <v>4479</v>
      </c>
      <c r="F781" s="720" t="s">
        <v>4480</v>
      </c>
      <c r="G781" s="699" t="s">
        <v>4221</v>
      </c>
      <c r="H781" s="699" t="s">
        <v>4222</v>
      </c>
      <c r="I781" s="711">
        <v>18271.2</v>
      </c>
      <c r="J781" s="711">
        <v>2</v>
      </c>
      <c r="K781" s="712">
        <v>36542.400000000001</v>
      </c>
    </row>
    <row r="782" spans="1:11" ht="14.4" customHeight="1" x14ac:dyDescent="0.3">
      <c r="A782" s="695" t="s">
        <v>554</v>
      </c>
      <c r="B782" s="696" t="s">
        <v>555</v>
      </c>
      <c r="C782" s="699" t="s">
        <v>577</v>
      </c>
      <c r="D782" s="720" t="s">
        <v>1705</v>
      </c>
      <c r="E782" s="699" t="s">
        <v>4479</v>
      </c>
      <c r="F782" s="720" t="s">
        <v>4480</v>
      </c>
      <c r="G782" s="699" t="s">
        <v>4223</v>
      </c>
      <c r="H782" s="699" t="s">
        <v>4224</v>
      </c>
      <c r="I782" s="711">
        <v>7024.6</v>
      </c>
      <c r="J782" s="711">
        <v>2</v>
      </c>
      <c r="K782" s="712">
        <v>14049.2</v>
      </c>
    </row>
    <row r="783" spans="1:11" ht="14.4" customHeight="1" x14ac:dyDescent="0.3">
      <c r="A783" s="695" t="s">
        <v>554</v>
      </c>
      <c r="B783" s="696" t="s">
        <v>555</v>
      </c>
      <c r="C783" s="699" t="s">
        <v>577</v>
      </c>
      <c r="D783" s="720" t="s">
        <v>1705</v>
      </c>
      <c r="E783" s="699" t="s">
        <v>4479</v>
      </c>
      <c r="F783" s="720" t="s">
        <v>4480</v>
      </c>
      <c r="G783" s="699" t="s">
        <v>4225</v>
      </c>
      <c r="H783" s="699" t="s">
        <v>4226</v>
      </c>
      <c r="I783" s="711">
        <v>23660.3</v>
      </c>
      <c r="J783" s="711">
        <v>1</v>
      </c>
      <c r="K783" s="712">
        <v>23660.3</v>
      </c>
    </row>
    <row r="784" spans="1:11" ht="14.4" customHeight="1" x14ac:dyDescent="0.3">
      <c r="A784" s="695" t="s">
        <v>554</v>
      </c>
      <c r="B784" s="696" t="s">
        <v>555</v>
      </c>
      <c r="C784" s="699" t="s">
        <v>577</v>
      </c>
      <c r="D784" s="720" t="s">
        <v>1705</v>
      </c>
      <c r="E784" s="699" t="s">
        <v>4479</v>
      </c>
      <c r="F784" s="720" t="s">
        <v>4480</v>
      </c>
      <c r="G784" s="699" t="s">
        <v>4227</v>
      </c>
      <c r="H784" s="699" t="s">
        <v>4228</v>
      </c>
      <c r="I784" s="711">
        <v>236.42</v>
      </c>
      <c r="J784" s="711">
        <v>1</v>
      </c>
      <c r="K784" s="712">
        <v>236.42</v>
      </c>
    </row>
    <row r="785" spans="1:11" ht="14.4" customHeight="1" x14ac:dyDescent="0.3">
      <c r="A785" s="695" t="s">
        <v>554</v>
      </c>
      <c r="B785" s="696" t="s">
        <v>555</v>
      </c>
      <c r="C785" s="699" t="s">
        <v>577</v>
      </c>
      <c r="D785" s="720" t="s">
        <v>1705</v>
      </c>
      <c r="E785" s="699" t="s">
        <v>4479</v>
      </c>
      <c r="F785" s="720" t="s">
        <v>4480</v>
      </c>
      <c r="G785" s="699" t="s">
        <v>4229</v>
      </c>
      <c r="H785" s="699" t="s">
        <v>4230</v>
      </c>
      <c r="I785" s="711">
        <v>2228.6999999999998</v>
      </c>
      <c r="J785" s="711">
        <v>1</v>
      </c>
      <c r="K785" s="712">
        <v>2228.6999999999998</v>
      </c>
    </row>
    <row r="786" spans="1:11" ht="14.4" customHeight="1" x14ac:dyDescent="0.3">
      <c r="A786" s="695" t="s">
        <v>554</v>
      </c>
      <c r="B786" s="696" t="s">
        <v>555</v>
      </c>
      <c r="C786" s="699" t="s">
        <v>577</v>
      </c>
      <c r="D786" s="720" t="s">
        <v>1705</v>
      </c>
      <c r="E786" s="699" t="s">
        <v>4479</v>
      </c>
      <c r="F786" s="720" t="s">
        <v>4480</v>
      </c>
      <c r="G786" s="699" t="s">
        <v>4231</v>
      </c>
      <c r="H786" s="699" t="s">
        <v>4232</v>
      </c>
      <c r="I786" s="711">
        <v>10216.77</v>
      </c>
      <c r="J786" s="711">
        <v>4</v>
      </c>
      <c r="K786" s="712">
        <v>40867.08</v>
      </c>
    </row>
    <row r="787" spans="1:11" ht="14.4" customHeight="1" x14ac:dyDescent="0.3">
      <c r="A787" s="695" t="s">
        <v>554</v>
      </c>
      <c r="B787" s="696" t="s">
        <v>555</v>
      </c>
      <c r="C787" s="699" t="s">
        <v>577</v>
      </c>
      <c r="D787" s="720" t="s">
        <v>1705</v>
      </c>
      <c r="E787" s="699" t="s">
        <v>4479</v>
      </c>
      <c r="F787" s="720" t="s">
        <v>4480</v>
      </c>
      <c r="G787" s="699" t="s">
        <v>4233</v>
      </c>
      <c r="H787" s="699" t="s">
        <v>4234</v>
      </c>
      <c r="I787" s="711">
        <v>453.53</v>
      </c>
      <c r="J787" s="711">
        <v>1</v>
      </c>
      <c r="K787" s="712">
        <v>453.53</v>
      </c>
    </row>
    <row r="788" spans="1:11" ht="14.4" customHeight="1" x14ac:dyDescent="0.3">
      <c r="A788" s="695" t="s">
        <v>554</v>
      </c>
      <c r="B788" s="696" t="s">
        <v>555</v>
      </c>
      <c r="C788" s="699" t="s">
        <v>577</v>
      </c>
      <c r="D788" s="720" t="s">
        <v>1705</v>
      </c>
      <c r="E788" s="699" t="s">
        <v>4479</v>
      </c>
      <c r="F788" s="720" t="s">
        <v>4480</v>
      </c>
      <c r="G788" s="699" t="s">
        <v>4235</v>
      </c>
      <c r="H788" s="699" t="s">
        <v>4236</v>
      </c>
      <c r="I788" s="711">
        <v>453.53</v>
      </c>
      <c r="J788" s="711">
        <v>1</v>
      </c>
      <c r="K788" s="712">
        <v>453.53</v>
      </c>
    </row>
    <row r="789" spans="1:11" ht="14.4" customHeight="1" x14ac:dyDescent="0.3">
      <c r="A789" s="695" t="s">
        <v>554</v>
      </c>
      <c r="B789" s="696" t="s">
        <v>555</v>
      </c>
      <c r="C789" s="699" t="s">
        <v>577</v>
      </c>
      <c r="D789" s="720" t="s">
        <v>1705</v>
      </c>
      <c r="E789" s="699" t="s">
        <v>4479</v>
      </c>
      <c r="F789" s="720" t="s">
        <v>4480</v>
      </c>
      <c r="G789" s="699" t="s">
        <v>4237</v>
      </c>
      <c r="H789" s="699" t="s">
        <v>4238</v>
      </c>
      <c r="I789" s="711">
        <v>9771.5499999999993</v>
      </c>
      <c r="J789" s="711">
        <v>1</v>
      </c>
      <c r="K789" s="712">
        <v>9771.5499999999993</v>
      </c>
    </row>
    <row r="790" spans="1:11" ht="14.4" customHeight="1" x14ac:dyDescent="0.3">
      <c r="A790" s="695" t="s">
        <v>554</v>
      </c>
      <c r="B790" s="696" t="s">
        <v>555</v>
      </c>
      <c r="C790" s="699" t="s">
        <v>577</v>
      </c>
      <c r="D790" s="720" t="s">
        <v>1705</v>
      </c>
      <c r="E790" s="699" t="s">
        <v>4479</v>
      </c>
      <c r="F790" s="720" t="s">
        <v>4480</v>
      </c>
      <c r="G790" s="699" t="s">
        <v>4239</v>
      </c>
      <c r="H790" s="699" t="s">
        <v>4240</v>
      </c>
      <c r="I790" s="711">
        <v>10216.77</v>
      </c>
      <c r="J790" s="711">
        <v>1</v>
      </c>
      <c r="K790" s="712">
        <v>10216.77</v>
      </c>
    </row>
    <row r="791" spans="1:11" ht="14.4" customHeight="1" x14ac:dyDescent="0.3">
      <c r="A791" s="695" t="s">
        <v>554</v>
      </c>
      <c r="B791" s="696" t="s">
        <v>555</v>
      </c>
      <c r="C791" s="699" t="s">
        <v>577</v>
      </c>
      <c r="D791" s="720" t="s">
        <v>1705</v>
      </c>
      <c r="E791" s="699" t="s">
        <v>4479</v>
      </c>
      <c r="F791" s="720" t="s">
        <v>4480</v>
      </c>
      <c r="G791" s="699" t="s">
        <v>4241</v>
      </c>
      <c r="H791" s="699" t="s">
        <v>4242</v>
      </c>
      <c r="I791" s="711">
        <v>5692.5</v>
      </c>
      <c r="J791" s="711">
        <v>1</v>
      </c>
      <c r="K791" s="712">
        <v>5692.5</v>
      </c>
    </row>
    <row r="792" spans="1:11" ht="14.4" customHeight="1" x14ac:dyDescent="0.3">
      <c r="A792" s="695" t="s">
        <v>554</v>
      </c>
      <c r="B792" s="696" t="s">
        <v>555</v>
      </c>
      <c r="C792" s="699" t="s">
        <v>577</v>
      </c>
      <c r="D792" s="720" t="s">
        <v>1705</v>
      </c>
      <c r="E792" s="699" t="s">
        <v>4479</v>
      </c>
      <c r="F792" s="720" t="s">
        <v>4480</v>
      </c>
      <c r="G792" s="699" t="s">
        <v>4243</v>
      </c>
      <c r="H792" s="699" t="s">
        <v>4244</v>
      </c>
      <c r="I792" s="711">
        <v>979.8</v>
      </c>
      <c r="J792" s="711">
        <v>3</v>
      </c>
      <c r="K792" s="712">
        <v>2939.3999999999996</v>
      </c>
    </row>
    <row r="793" spans="1:11" ht="14.4" customHeight="1" x14ac:dyDescent="0.3">
      <c r="A793" s="695" t="s">
        <v>554</v>
      </c>
      <c r="B793" s="696" t="s">
        <v>555</v>
      </c>
      <c r="C793" s="699" t="s">
        <v>577</v>
      </c>
      <c r="D793" s="720" t="s">
        <v>1705</v>
      </c>
      <c r="E793" s="699" t="s">
        <v>4479</v>
      </c>
      <c r="F793" s="720" t="s">
        <v>4480</v>
      </c>
      <c r="G793" s="699" t="s">
        <v>4245</v>
      </c>
      <c r="H793" s="699" t="s">
        <v>4246</v>
      </c>
      <c r="I793" s="711">
        <v>9272.7099999999991</v>
      </c>
      <c r="J793" s="711">
        <v>2</v>
      </c>
      <c r="K793" s="712">
        <v>18545.419999999998</v>
      </c>
    </row>
    <row r="794" spans="1:11" ht="14.4" customHeight="1" x14ac:dyDescent="0.3">
      <c r="A794" s="695" t="s">
        <v>554</v>
      </c>
      <c r="B794" s="696" t="s">
        <v>555</v>
      </c>
      <c r="C794" s="699" t="s">
        <v>577</v>
      </c>
      <c r="D794" s="720" t="s">
        <v>1705</v>
      </c>
      <c r="E794" s="699" t="s">
        <v>4479</v>
      </c>
      <c r="F794" s="720" t="s">
        <v>4480</v>
      </c>
      <c r="G794" s="699" t="s">
        <v>4247</v>
      </c>
      <c r="H794" s="699" t="s">
        <v>4248</v>
      </c>
      <c r="I794" s="711">
        <v>23660.3</v>
      </c>
      <c r="J794" s="711">
        <v>1</v>
      </c>
      <c r="K794" s="712">
        <v>23660.3</v>
      </c>
    </row>
    <row r="795" spans="1:11" ht="14.4" customHeight="1" x14ac:dyDescent="0.3">
      <c r="A795" s="695" t="s">
        <v>554</v>
      </c>
      <c r="B795" s="696" t="s">
        <v>555</v>
      </c>
      <c r="C795" s="699" t="s">
        <v>577</v>
      </c>
      <c r="D795" s="720" t="s">
        <v>1705</v>
      </c>
      <c r="E795" s="699" t="s">
        <v>4479</v>
      </c>
      <c r="F795" s="720" t="s">
        <v>4480</v>
      </c>
      <c r="G795" s="699" t="s">
        <v>4249</v>
      </c>
      <c r="H795" s="699" t="s">
        <v>4250</v>
      </c>
      <c r="I795" s="711">
        <v>9013.39</v>
      </c>
      <c r="J795" s="711">
        <v>1</v>
      </c>
      <c r="K795" s="712">
        <v>9013.39</v>
      </c>
    </row>
    <row r="796" spans="1:11" ht="14.4" customHeight="1" x14ac:dyDescent="0.3">
      <c r="A796" s="695" t="s">
        <v>554</v>
      </c>
      <c r="B796" s="696" t="s">
        <v>555</v>
      </c>
      <c r="C796" s="699" t="s">
        <v>577</v>
      </c>
      <c r="D796" s="720" t="s">
        <v>1705</v>
      </c>
      <c r="E796" s="699" t="s">
        <v>4479</v>
      </c>
      <c r="F796" s="720" t="s">
        <v>4480</v>
      </c>
      <c r="G796" s="699" t="s">
        <v>4251</v>
      </c>
      <c r="H796" s="699" t="s">
        <v>4252</v>
      </c>
      <c r="I796" s="711">
        <v>9771.5499999999993</v>
      </c>
      <c r="J796" s="711">
        <v>1</v>
      </c>
      <c r="K796" s="712">
        <v>9771.5499999999993</v>
      </c>
    </row>
    <row r="797" spans="1:11" ht="14.4" customHeight="1" x14ac:dyDescent="0.3">
      <c r="A797" s="695" t="s">
        <v>554</v>
      </c>
      <c r="B797" s="696" t="s">
        <v>555</v>
      </c>
      <c r="C797" s="699" t="s">
        <v>577</v>
      </c>
      <c r="D797" s="720" t="s">
        <v>1705</v>
      </c>
      <c r="E797" s="699" t="s">
        <v>4479</v>
      </c>
      <c r="F797" s="720" t="s">
        <v>4480</v>
      </c>
      <c r="G797" s="699" t="s">
        <v>4253</v>
      </c>
      <c r="H797" s="699" t="s">
        <v>4254</v>
      </c>
      <c r="I797" s="711">
        <v>9013.39</v>
      </c>
      <c r="J797" s="711">
        <v>1</v>
      </c>
      <c r="K797" s="712">
        <v>9013.39</v>
      </c>
    </row>
    <row r="798" spans="1:11" ht="14.4" customHeight="1" x14ac:dyDescent="0.3">
      <c r="A798" s="695" t="s">
        <v>554</v>
      </c>
      <c r="B798" s="696" t="s">
        <v>555</v>
      </c>
      <c r="C798" s="699" t="s">
        <v>577</v>
      </c>
      <c r="D798" s="720" t="s">
        <v>1705</v>
      </c>
      <c r="E798" s="699" t="s">
        <v>4479</v>
      </c>
      <c r="F798" s="720" t="s">
        <v>4480</v>
      </c>
      <c r="G798" s="699" t="s">
        <v>4255</v>
      </c>
      <c r="H798" s="699" t="s">
        <v>4256</v>
      </c>
      <c r="I798" s="711">
        <v>42593.760000000002</v>
      </c>
      <c r="J798" s="711">
        <v>1</v>
      </c>
      <c r="K798" s="712">
        <v>42593.760000000002</v>
      </c>
    </row>
    <row r="799" spans="1:11" ht="14.4" customHeight="1" x14ac:dyDescent="0.3">
      <c r="A799" s="695" t="s">
        <v>554</v>
      </c>
      <c r="B799" s="696" t="s">
        <v>555</v>
      </c>
      <c r="C799" s="699" t="s">
        <v>577</v>
      </c>
      <c r="D799" s="720" t="s">
        <v>1705</v>
      </c>
      <c r="E799" s="699" t="s">
        <v>4479</v>
      </c>
      <c r="F799" s="720" t="s">
        <v>4480</v>
      </c>
      <c r="G799" s="699" t="s">
        <v>4257</v>
      </c>
      <c r="H799" s="699" t="s">
        <v>4258</v>
      </c>
      <c r="I799" s="711">
        <v>13386</v>
      </c>
      <c r="J799" s="711">
        <v>1</v>
      </c>
      <c r="K799" s="712">
        <v>13386</v>
      </c>
    </row>
    <row r="800" spans="1:11" ht="14.4" customHeight="1" x14ac:dyDescent="0.3">
      <c r="A800" s="695" t="s">
        <v>554</v>
      </c>
      <c r="B800" s="696" t="s">
        <v>555</v>
      </c>
      <c r="C800" s="699" t="s">
        <v>577</v>
      </c>
      <c r="D800" s="720" t="s">
        <v>1705</v>
      </c>
      <c r="E800" s="699" t="s">
        <v>4479</v>
      </c>
      <c r="F800" s="720" t="s">
        <v>4480</v>
      </c>
      <c r="G800" s="699" t="s">
        <v>4259</v>
      </c>
      <c r="H800" s="699" t="s">
        <v>4260</v>
      </c>
      <c r="I800" s="711">
        <v>17595</v>
      </c>
      <c r="J800" s="711">
        <v>1</v>
      </c>
      <c r="K800" s="712">
        <v>17595</v>
      </c>
    </row>
    <row r="801" spans="1:11" ht="14.4" customHeight="1" x14ac:dyDescent="0.3">
      <c r="A801" s="695" t="s">
        <v>554</v>
      </c>
      <c r="B801" s="696" t="s">
        <v>555</v>
      </c>
      <c r="C801" s="699" t="s">
        <v>577</v>
      </c>
      <c r="D801" s="720" t="s">
        <v>1705</v>
      </c>
      <c r="E801" s="699" t="s">
        <v>4479</v>
      </c>
      <c r="F801" s="720" t="s">
        <v>4480</v>
      </c>
      <c r="G801" s="699" t="s">
        <v>4261</v>
      </c>
      <c r="H801" s="699" t="s">
        <v>4262</v>
      </c>
      <c r="I801" s="711">
        <v>9013.39</v>
      </c>
      <c r="J801" s="711">
        <v>1</v>
      </c>
      <c r="K801" s="712">
        <v>9013.39</v>
      </c>
    </row>
    <row r="802" spans="1:11" ht="14.4" customHeight="1" x14ac:dyDescent="0.3">
      <c r="A802" s="695" t="s">
        <v>554</v>
      </c>
      <c r="B802" s="696" t="s">
        <v>555</v>
      </c>
      <c r="C802" s="699" t="s">
        <v>577</v>
      </c>
      <c r="D802" s="720" t="s">
        <v>1705</v>
      </c>
      <c r="E802" s="699" t="s">
        <v>4479</v>
      </c>
      <c r="F802" s="720" t="s">
        <v>4480</v>
      </c>
      <c r="G802" s="699" t="s">
        <v>4263</v>
      </c>
      <c r="H802" s="699" t="s">
        <v>4264</v>
      </c>
      <c r="I802" s="711">
        <v>21939.919999999998</v>
      </c>
      <c r="J802" s="711">
        <v>1</v>
      </c>
      <c r="K802" s="712">
        <v>21939.919999999998</v>
      </c>
    </row>
    <row r="803" spans="1:11" ht="14.4" customHeight="1" x14ac:dyDescent="0.3">
      <c r="A803" s="695" t="s">
        <v>554</v>
      </c>
      <c r="B803" s="696" t="s">
        <v>555</v>
      </c>
      <c r="C803" s="699" t="s">
        <v>577</v>
      </c>
      <c r="D803" s="720" t="s">
        <v>1705</v>
      </c>
      <c r="E803" s="699" t="s">
        <v>4479</v>
      </c>
      <c r="F803" s="720" t="s">
        <v>4480</v>
      </c>
      <c r="G803" s="699" t="s">
        <v>4265</v>
      </c>
      <c r="H803" s="699" t="s">
        <v>4266</v>
      </c>
      <c r="I803" s="711">
        <v>2611.7399999999998</v>
      </c>
      <c r="J803" s="711">
        <v>1</v>
      </c>
      <c r="K803" s="712">
        <v>2611.7399999999998</v>
      </c>
    </row>
    <row r="804" spans="1:11" ht="14.4" customHeight="1" x14ac:dyDescent="0.3">
      <c r="A804" s="695" t="s">
        <v>554</v>
      </c>
      <c r="B804" s="696" t="s">
        <v>555</v>
      </c>
      <c r="C804" s="699" t="s">
        <v>577</v>
      </c>
      <c r="D804" s="720" t="s">
        <v>1705</v>
      </c>
      <c r="E804" s="699" t="s">
        <v>4479</v>
      </c>
      <c r="F804" s="720" t="s">
        <v>4480</v>
      </c>
      <c r="G804" s="699" t="s">
        <v>4267</v>
      </c>
      <c r="H804" s="699" t="s">
        <v>4268</v>
      </c>
      <c r="I804" s="711">
        <v>19017</v>
      </c>
      <c r="J804" s="711">
        <v>1</v>
      </c>
      <c r="K804" s="712">
        <v>19017</v>
      </c>
    </row>
    <row r="805" spans="1:11" ht="14.4" customHeight="1" x14ac:dyDescent="0.3">
      <c r="A805" s="695" t="s">
        <v>554</v>
      </c>
      <c r="B805" s="696" t="s">
        <v>555</v>
      </c>
      <c r="C805" s="699" t="s">
        <v>577</v>
      </c>
      <c r="D805" s="720" t="s">
        <v>1705</v>
      </c>
      <c r="E805" s="699" t="s">
        <v>4479</v>
      </c>
      <c r="F805" s="720" t="s">
        <v>4480</v>
      </c>
      <c r="G805" s="699" t="s">
        <v>4269</v>
      </c>
      <c r="H805" s="699" t="s">
        <v>4270</v>
      </c>
      <c r="I805" s="711">
        <v>10580</v>
      </c>
      <c r="J805" s="711">
        <v>1</v>
      </c>
      <c r="K805" s="712">
        <v>10580</v>
      </c>
    </row>
    <row r="806" spans="1:11" ht="14.4" customHeight="1" x14ac:dyDescent="0.3">
      <c r="A806" s="695" t="s">
        <v>554</v>
      </c>
      <c r="B806" s="696" t="s">
        <v>555</v>
      </c>
      <c r="C806" s="699" t="s">
        <v>577</v>
      </c>
      <c r="D806" s="720" t="s">
        <v>1705</v>
      </c>
      <c r="E806" s="699" t="s">
        <v>4479</v>
      </c>
      <c r="F806" s="720" t="s">
        <v>4480</v>
      </c>
      <c r="G806" s="699" t="s">
        <v>4271</v>
      </c>
      <c r="H806" s="699" t="s">
        <v>4272</v>
      </c>
      <c r="I806" s="711">
        <v>64169.67</v>
      </c>
      <c r="J806" s="711">
        <v>1</v>
      </c>
      <c r="K806" s="712">
        <v>64169.67</v>
      </c>
    </row>
    <row r="807" spans="1:11" ht="14.4" customHeight="1" x14ac:dyDescent="0.3">
      <c r="A807" s="695" t="s">
        <v>554</v>
      </c>
      <c r="B807" s="696" t="s">
        <v>555</v>
      </c>
      <c r="C807" s="699" t="s">
        <v>577</v>
      </c>
      <c r="D807" s="720" t="s">
        <v>1705</v>
      </c>
      <c r="E807" s="699" t="s">
        <v>4479</v>
      </c>
      <c r="F807" s="720" t="s">
        <v>4480</v>
      </c>
      <c r="G807" s="699" t="s">
        <v>4273</v>
      </c>
      <c r="H807" s="699" t="s">
        <v>4274</v>
      </c>
      <c r="I807" s="711">
        <v>12305</v>
      </c>
      <c r="J807" s="711">
        <v>1</v>
      </c>
      <c r="K807" s="712">
        <v>12305</v>
      </c>
    </row>
    <row r="808" spans="1:11" ht="14.4" customHeight="1" x14ac:dyDescent="0.3">
      <c r="A808" s="695" t="s">
        <v>554</v>
      </c>
      <c r="B808" s="696" t="s">
        <v>555</v>
      </c>
      <c r="C808" s="699" t="s">
        <v>577</v>
      </c>
      <c r="D808" s="720" t="s">
        <v>1705</v>
      </c>
      <c r="E808" s="699" t="s">
        <v>4479</v>
      </c>
      <c r="F808" s="720" t="s">
        <v>4480</v>
      </c>
      <c r="G808" s="699" t="s">
        <v>4275</v>
      </c>
      <c r="H808" s="699" t="s">
        <v>4276</v>
      </c>
      <c r="I808" s="711">
        <v>21939.919999999998</v>
      </c>
      <c r="J808" s="711">
        <v>1</v>
      </c>
      <c r="K808" s="712">
        <v>21939.919999999998</v>
      </c>
    </row>
    <row r="809" spans="1:11" ht="14.4" customHeight="1" x14ac:dyDescent="0.3">
      <c r="A809" s="695" t="s">
        <v>554</v>
      </c>
      <c r="B809" s="696" t="s">
        <v>555</v>
      </c>
      <c r="C809" s="699" t="s">
        <v>577</v>
      </c>
      <c r="D809" s="720" t="s">
        <v>1705</v>
      </c>
      <c r="E809" s="699" t="s">
        <v>4479</v>
      </c>
      <c r="F809" s="720" t="s">
        <v>4480</v>
      </c>
      <c r="G809" s="699" t="s">
        <v>4277</v>
      </c>
      <c r="H809" s="699" t="s">
        <v>4278</v>
      </c>
      <c r="I809" s="711">
        <v>5355.55</v>
      </c>
      <c r="J809" s="711">
        <v>1</v>
      </c>
      <c r="K809" s="712">
        <v>5355.55</v>
      </c>
    </row>
    <row r="810" spans="1:11" ht="14.4" customHeight="1" x14ac:dyDescent="0.3">
      <c r="A810" s="695" t="s">
        <v>554</v>
      </c>
      <c r="B810" s="696" t="s">
        <v>555</v>
      </c>
      <c r="C810" s="699" t="s">
        <v>577</v>
      </c>
      <c r="D810" s="720" t="s">
        <v>1705</v>
      </c>
      <c r="E810" s="699" t="s">
        <v>4479</v>
      </c>
      <c r="F810" s="720" t="s">
        <v>4480</v>
      </c>
      <c r="G810" s="699" t="s">
        <v>4279</v>
      </c>
      <c r="H810" s="699" t="s">
        <v>4280</v>
      </c>
      <c r="I810" s="711">
        <v>11270</v>
      </c>
      <c r="J810" s="711">
        <v>1</v>
      </c>
      <c r="K810" s="712">
        <v>11270</v>
      </c>
    </row>
    <row r="811" spans="1:11" ht="14.4" customHeight="1" x14ac:dyDescent="0.3">
      <c r="A811" s="695" t="s">
        <v>554</v>
      </c>
      <c r="B811" s="696" t="s">
        <v>555</v>
      </c>
      <c r="C811" s="699" t="s">
        <v>577</v>
      </c>
      <c r="D811" s="720" t="s">
        <v>1705</v>
      </c>
      <c r="E811" s="699" t="s">
        <v>4479</v>
      </c>
      <c r="F811" s="720" t="s">
        <v>4480</v>
      </c>
      <c r="G811" s="699" t="s">
        <v>4281</v>
      </c>
      <c r="H811" s="699" t="s">
        <v>4282</v>
      </c>
      <c r="I811" s="711">
        <v>12719</v>
      </c>
      <c r="J811" s="711">
        <v>1</v>
      </c>
      <c r="K811" s="712">
        <v>12719</v>
      </c>
    </row>
    <row r="812" spans="1:11" ht="14.4" customHeight="1" x14ac:dyDescent="0.3">
      <c r="A812" s="695" t="s">
        <v>554</v>
      </c>
      <c r="B812" s="696" t="s">
        <v>555</v>
      </c>
      <c r="C812" s="699" t="s">
        <v>577</v>
      </c>
      <c r="D812" s="720" t="s">
        <v>1705</v>
      </c>
      <c r="E812" s="699" t="s">
        <v>4479</v>
      </c>
      <c r="F812" s="720" t="s">
        <v>4480</v>
      </c>
      <c r="G812" s="699" t="s">
        <v>4283</v>
      </c>
      <c r="H812" s="699" t="s">
        <v>4284</v>
      </c>
      <c r="I812" s="711">
        <v>11270</v>
      </c>
      <c r="J812" s="711">
        <v>1</v>
      </c>
      <c r="K812" s="712">
        <v>11270</v>
      </c>
    </row>
    <row r="813" spans="1:11" ht="14.4" customHeight="1" x14ac:dyDescent="0.3">
      <c r="A813" s="695" t="s">
        <v>554</v>
      </c>
      <c r="B813" s="696" t="s">
        <v>555</v>
      </c>
      <c r="C813" s="699" t="s">
        <v>577</v>
      </c>
      <c r="D813" s="720" t="s">
        <v>1705</v>
      </c>
      <c r="E813" s="699" t="s">
        <v>4479</v>
      </c>
      <c r="F813" s="720" t="s">
        <v>4480</v>
      </c>
      <c r="G813" s="699" t="s">
        <v>4285</v>
      </c>
      <c r="H813" s="699" t="s">
        <v>4286</v>
      </c>
      <c r="I813" s="711">
        <v>10580</v>
      </c>
      <c r="J813" s="711">
        <v>2</v>
      </c>
      <c r="K813" s="712">
        <v>21160</v>
      </c>
    </row>
    <row r="814" spans="1:11" ht="14.4" customHeight="1" x14ac:dyDescent="0.3">
      <c r="A814" s="695" t="s">
        <v>554</v>
      </c>
      <c r="B814" s="696" t="s">
        <v>555</v>
      </c>
      <c r="C814" s="699" t="s">
        <v>577</v>
      </c>
      <c r="D814" s="720" t="s">
        <v>1705</v>
      </c>
      <c r="E814" s="699" t="s">
        <v>4479</v>
      </c>
      <c r="F814" s="720" t="s">
        <v>4480</v>
      </c>
      <c r="G814" s="699" t="s">
        <v>4287</v>
      </c>
      <c r="H814" s="699" t="s">
        <v>4288</v>
      </c>
      <c r="I814" s="711">
        <v>23660.3</v>
      </c>
      <c r="J814" s="711">
        <v>1</v>
      </c>
      <c r="K814" s="712">
        <v>23660.3</v>
      </c>
    </row>
    <row r="815" spans="1:11" ht="14.4" customHeight="1" x14ac:dyDescent="0.3">
      <c r="A815" s="695" t="s">
        <v>554</v>
      </c>
      <c r="B815" s="696" t="s">
        <v>555</v>
      </c>
      <c r="C815" s="699" t="s">
        <v>577</v>
      </c>
      <c r="D815" s="720" t="s">
        <v>1705</v>
      </c>
      <c r="E815" s="699" t="s">
        <v>4479</v>
      </c>
      <c r="F815" s="720" t="s">
        <v>4480</v>
      </c>
      <c r="G815" s="699" t="s">
        <v>4289</v>
      </c>
      <c r="H815" s="699" t="s">
        <v>4290</v>
      </c>
      <c r="I815" s="711">
        <v>21939.919999999998</v>
      </c>
      <c r="J815" s="711">
        <v>1</v>
      </c>
      <c r="K815" s="712">
        <v>21939.919999999998</v>
      </c>
    </row>
    <row r="816" spans="1:11" ht="14.4" customHeight="1" x14ac:dyDescent="0.3">
      <c r="A816" s="695" t="s">
        <v>554</v>
      </c>
      <c r="B816" s="696" t="s">
        <v>555</v>
      </c>
      <c r="C816" s="699" t="s">
        <v>577</v>
      </c>
      <c r="D816" s="720" t="s">
        <v>1705</v>
      </c>
      <c r="E816" s="699" t="s">
        <v>4479</v>
      </c>
      <c r="F816" s="720" t="s">
        <v>4480</v>
      </c>
      <c r="G816" s="699" t="s">
        <v>4291</v>
      </c>
      <c r="H816" s="699" t="s">
        <v>4292</v>
      </c>
      <c r="I816" s="711">
        <v>16090.59</v>
      </c>
      <c r="J816" s="711">
        <v>1</v>
      </c>
      <c r="K816" s="712">
        <v>16090.59</v>
      </c>
    </row>
    <row r="817" spans="1:11" ht="14.4" customHeight="1" x14ac:dyDescent="0.3">
      <c r="A817" s="695" t="s">
        <v>554</v>
      </c>
      <c r="B817" s="696" t="s">
        <v>555</v>
      </c>
      <c r="C817" s="699" t="s">
        <v>577</v>
      </c>
      <c r="D817" s="720" t="s">
        <v>1705</v>
      </c>
      <c r="E817" s="699" t="s">
        <v>4479</v>
      </c>
      <c r="F817" s="720" t="s">
        <v>4480</v>
      </c>
      <c r="G817" s="699" t="s">
        <v>4293</v>
      </c>
      <c r="H817" s="699" t="s">
        <v>4294</v>
      </c>
      <c r="I817" s="711">
        <v>25737</v>
      </c>
      <c r="J817" s="711">
        <v>1</v>
      </c>
      <c r="K817" s="712">
        <v>25737</v>
      </c>
    </row>
    <row r="818" spans="1:11" ht="14.4" customHeight="1" x14ac:dyDescent="0.3">
      <c r="A818" s="695" t="s">
        <v>554</v>
      </c>
      <c r="B818" s="696" t="s">
        <v>555</v>
      </c>
      <c r="C818" s="699" t="s">
        <v>577</v>
      </c>
      <c r="D818" s="720" t="s">
        <v>1705</v>
      </c>
      <c r="E818" s="699" t="s">
        <v>4479</v>
      </c>
      <c r="F818" s="720" t="s">
        <v>4480</v>
      </c>
      <c r="G818" s="699" t="s">
        <v>4295</v>
      </c>
      <c r="H818" s="699" t="s">
        <v>4296</v>
      </c>
      <c r="I818" s="711">
        <v>10216.77</v>
      </c>
      <c r="J818" s="711">
        <v>1</v>
      </c>
      <c r="K818" s="712">
        <v>10216.77</v>
      </c>
    </row>
    <row r="819" spans="1:11" ht="14.4" customHeight="1" x14ac:dyDescent="0.3">
      <c r="A819" s="695" t="s">
        <v>554</v>
      </c>
      <c r="B819" s="696" t="s">
        <v>555</v>
      </c>
      <c r="C819" s="699" t="s">
        <v>577</v>
      </c>
      <c r="D819" s="720" t="s">
        <v>1705</v>
      </c>
      <c r="E819" s="699" t="s">
        <v>4479</v>
      </c>
      <c r="F819" s="720" t="s">
        <v>4480</v>
      </c>
      <c r="G819" s="699" t="s">
        <v>4297</v>
      </c>
      <c r="H819" s="699" t="s">
        <v>4298</v>
      </c>
      <c r="I819" s="711">
        <v>16508.25</v>
      </c>
      <c r="J819" s="711">
        <v>1</v>
      </c>
      <c r="K819" s="712">
        <v>16508.25</v>
      </c>
    </row>
    <row r="820" spans="1:11" ht="14.4" customHeight="1" x14ac:dyDescent="0.3">
      <c r="A820" s="695" t="s">
        <v>554</v>
      </c>
      <c r="B820" s="696" t="s">
        <v>555</v>
      </c>
      <c r="C820" s="699" t="s">
        <v>577</v>
      </c>
      <c r="D820" s="720" t="s">
        <v>1705</v>
      </c>
      <c r="E820" s="699" t="s">
        <v>4479</v>
      </c>
      <c r="F820" s="720" t="s">
        <v>4480</v>
      </c>
      <c r="G820" s="699" t="s">
        <v>4299</v>
      </c>
      <c r="H820" s="699" t="s">
        <v>4300</v>
      </c>
      <c r="I820" s="711">
        <v>10580</v>
      </c>
      <c r="J820" s="711">
        <v>1</v>
      </c>
      <c r="K820" s="712">
        <v>10580</v>
      </c>
    </row>
    <row r="821" spans="1:11" ht="14.4" customHeight="1" x14ac:dyDescent="0.3">
      <c r="A821" s="695" t="s">
        <v>554</v>
      </c>
      <c r="B821" s="696" t="s">
        <v>555</v>
      </c>
      <c r="C821" s="699" t="s">
        <v>577</v>
      </c>
      <c r="D821" s="720" t="s">
        <v>1705</v>
      </c>
      <c r="E821" s="699" t="s">
        <v>4479</v>
      </c>
      <c r="F821" s="720" t="s">
        <v>4480</v>
      </c>
      <c r="G821" s="699" t="s">
        <v>4301</v>
      </c>
      <c r="H821" s="699" t="s">
        <v>4302</v>
      </c>
      <c r="I821" s="711">
        <v>12305</v>
      </c>
      <c r="J821" s="711">
        <v>1</v>
      </c>
      <c r="K821" s="712">
        <v>12305</v>
      </c>
    </row>
    <row r="822" spans="1:11" ht="14.4" customHeight="1" x14ac:dyDescent="0.3">
      <c r="A822" s="695" t="s">
        <v>554</v>
      </c>
      <c r="B822" s="696" t="s">
        <v>555</v>
      </c>
      <c r="C822" s="699" t="s">
        <v>577</v>
      </c>
      <c r="D822" s="720" t="s">
        <v>1705</v>
      </c>
      <c r="E822" s="699" t="s">
        <v>4479</v>
      </c>
      <c r="F822" s="720" t="s">
        <v>4480</v>
      </c>
      <c r="G822" s="699" t="s">
        <v>4303</v>
      </c>
      <c r="H822" s="699" t="s">
        <v>4304</v>
      </c>
      <c r="I822" s="711">
        <v>21939.919999999998</v>
      </c>
      <c r="J822" s="711">
        <v>1</v>
      </c>
      <c r="K822" s="712">
        <v>21939.919999999998</v>
      </c>
    </row>
    <row r="823" spans="1:11" ht="14.4" customHeight="1" x14ac:dyDescent="0.3">
      <c r="A823" s="695" t="s">
        <v>554</v>
      </c>
      <c r="B823" s="696" t="s">
        <v>555</v>
      </c>
      <c r="C823" s="699" t="s">
        <v>577</v>
      </c>
      <c r="D823" s="720" t="s">
        <v>1705</v>
      </c>
      <c r="E823" s="699" t="s">
        <v>4479</v>
      </c>
      <c r="F823" s="720" t="s">
        <v>4480</v>
      </c>
      <c r="G823" s="699" t="s">
        <v>4305</v>
      </c>
      <c r="H823" s="699" t="s">
        <v>4306</v>
      </c>
      <c r="I823" s="711">
        <v>9961</v>
      </c>
      <c r="J823" s="711">
        <v>1</v>
      </c>
      <c r="K823" s="712">
        <v>9961</v>
      </c>
    </row>
    <row r="824" spans="1:11" ht="14.4" customHeight="1" x14ac:dyDescent="0.3">
      <c r="A824" s="695" t="s">
        <v>554</v>
      </c>
      <c r="B824" s="696" t="s">
        <v>555</v>
      </c>
      <c r="C824" s="699" t="s">
        <v>577</v>
      </c>
      <c r="D824" s="720" t="s">
        <v>1705</v>
      </c>
      <c r="E824" s="699" t="s">
        <v>4479</v>
      </c>
      <c r="F824" s="720" t="s">
        <v>4480</v>
      </c>
      <c r="G824" s="699" t="s">
        <v>4307</v>
      </c>
      <c r="H824" s="699" t="s">
        <v>4308</v>
      </c>
      <c r="I824" s="711">
        <v>12836.47</v>
      </c>
      <c r="J824" s="711">
        <v>1</v>
      </c>
      <c r="K824" s="712">
        <v>12836.47</v>
      </c>
    </row>
    <row r="825" spans="1:11" ht="14.4" customHeight="1" x14ac:dyDescent="0.3">
      <c r="A825" s="695" t="s">
        <v>554</v>
      </c>
      <c r="B825" s="696" t="s">
        <v>555</v>
      </c>
      <c r="C825" s="699" t="s">
        <v>577</v>
      </c>
      <c r="D825" s="720" t="s">
        <v>1705</v>
      </c>
      <c r="E825" s="699" t="s">
        <v>4479</v>
      </c>
      <c r="F825" s="720" t="s">
        <v>4480</v>
      </c>
      <c r="G825" s="699" t="s">
        <v>4309</v>
      </c>
      <c r="H825" s="699" t="s">
        <v>4310</v>
      </c>
      <c r="I825" s="711">
        <v>22785.84</v>
      </c>
      <c r="J825" s="711">
        <v>1</v>
      </c>
      <c r="K825" s="712">
        <v>22785.84</v>
      </c>
    </row>
    <row r="826" spans="1:11" ht="14.4" customHeight="1" x14ac:dyDescent="0.3">
      <c r="A826" s="695" t="s">
        <v>554</v>
      </c>
      <c r="B826" s="696" t="s">
        <v>555</v>
      </c>
      <c r="C826" s="699" t="s">
        <v>577</v>
      </c>
      <c r="D826" s="720" t="s">
        <v>1705</v>
      </c>
      <c r="E826" s="699" t="s">
        <v>4479</v>
      </c>
      <c r="F826" s="720" t="s">
        <v>4480</v>
      </c>
      <c r="G826" s="699" t="s">
        <v>4311</v>
      </c>
      <c r="H826" s="699" t="s">
        <v>4312</v>
      </c>
      <c r="I826" s="711">
        <v>15396.2</v>
      </c>
      <c r="J826" s="711">
        <v>1</v>
      </c>
      <c r="K826" s="712">
        <v>15396.2</v>
      </c>
    </row>
    <row r="827" spans="1:11" ht="14.4" customHeight="1" x14ac:dyDescent="0.3">
      <c r="A827" s="695" t="s">
        <v>554</v>
      </c>
      <c r="B827" s="696" t="s">
        <v>555</v>
      </c>
      <c r="C827" s="699" t="s">
        <v>577</v>
      </c>
      <c r="D827" s="720" t="s">
        <v>1705</v>
      </c>
      <c r="E827" s="699" t="s">
        <v>4479</v>
      </c>
      <c r="F827" s="720" t="s">
        <v>4480</v>
      </c>
      <c r="G827" s="699" t="s">
        <v>4313</v>
      </c>
      <c r="H827" s="699" t="s">
        <v>4314</v>
      </c>
      <c r="I827" s="711">
        <v>17595</v>
      </c>
      <c r="J827" s="711">
        <v>1</v>
      </c>
      <c r="K827" s="712">
        <v>17595</v>
      </c>
    </row>
    <row r="828" spans="1:11" ht="14.4" customHeight="1" x14ac:dyDescent="0.3">
      <c r="A828" s="695" t="s">
        <v>554</v>
      </c>
      <c r="B828" s="696" t="s">
        <v>555</v>
      </c>
      <c r="C828" s="699" t="s">
        <v>577</v>
      </c>
      <c r="D828" s="720" t="s">
        <v>1705</v>
      </c>
      <c r="E828" s="699" t="s">
        <v>4479</v>
      </c>
      <c r="F828" s="720" t="s">
        <v>4480</v>
      </c>
      <c r="G828" s="699" t="s">
        <v>4315</v>
      </c>
      <c r="H828" s="699" t="s">
        <v>4316</v>
      </c>
      <c r="I828" s="711">
        <v>6840</v>
      </c>
      <c r="J828" s="711">
        <v>1</v>
      </c>
      <c r="K828" s="712">
        <v>6840</v>
      </c>
    </row>
    <row r="829" spans="1:11" ht="14.4" customHeight="1" x14ac:dyDescent="0.3">
      <c r="A829" s="695" t="s">
        <v>554</v>
      </c>
      <c r="B829" s="696" t="s">
        <v>555</v>
      </c>
      <c r="C829" s="699" t="s">
        <v>577</v>
      </c>
      <c r="D829" s="720" t="s">
        <v>1705</v>
      </c>
      <c r="E829" s="699" t="s">
        <v>4479</v>
      </c>
      <c r="F829" s="720" t="s">
        <v>4480</v>
      </c>
      <c r="G829" s="699" t="s">
        <v>4317</v>
      </c>
      <c r="H829" s="699" t="s">
        <v>4318</v>
      </c>
      <c r="I829" s="711">
        <v>19017</v>
      </c>
      <c r="J829" s="711">
        <v>1</v>
      </c>
      <c r="K829" s="712">
        <v>19017</v>
      </c>
    </row>
    <row r="830" spans="1:11" ht="14.4" customHeight="1" x14ac:dyDescent="0.3">
      <c r="A830" s="695" t="s">
        <v>554</v>
      </c>
      <c r="B830" s="696" t="s">
        <v>555</v>
      </c>
      <c r="C830" s="699" t="s">
        <v>577</v>
      </c>
      <c r="D830" s="720" t="s">
        <v>1705</v>
      </c>
      <c r="E830" s="699" t="s">
        <v>4479</v>
      </c>
      <c r="F830" s="720" t="s">
        <v>4480</v>
      </c>
      <c r="G830" s="699" t="s">
        <v>4319</v>
      </c>
      <c r="H830" s="699" t="s">
        <v>4320</v>
      </c>
      <c r="I830" s="711">
        <v>23660.3</v>
      </c>
      <c r="J830" s="711">
        <v>1</v>
      </c>
      <c r="K830" s="712">
        <v>23660.3</v>
      </c>
    </row>
    <row r="831" spans="1:11" ht="14.4" customHeight="1" x14ac:dyDescent="0.3">
      <c r="A831" s="695" t="s">
        <v>554</v>
      </c>
      <c r="B831" s="696" t="s">
        <v>555</v>
      </c>
      <c r="C831" s="699" t="s">
        <v>577</v>
      </c>
      <c r="D831" s="720" t="s">
        <v>1705</v>
      </c>
      <c r="E831" s="699" t="s">
        <v>4479</v>
      </c>
      <c r="F831" s="720" t="s">
        <v>4480</v>
      </c>
      <c r="G831" s="699" t="s">
        <v>4321</v>
      </c>
      <c r="H831" s="699" t="s">
        <v>4322</v>
      </c>
      <c r="I831" s="711">
        <v>4848.01</v>
      </c>
      <c r="J831" s="711">
        <v>1</v>
      </c>
      <c r="K831" s="712">
        <v>4848.01</v>
      </c>
    </row>
    <row r="832" spans="1:11" ht="14.4" customHeight="1" x14ac:dyDescent="0.3">
      <c r="A832" s="695" t="s">
        <v>554</v>
      </c>
      <c r="B832" s="696" t="s">
        <v>555</v>
      </c>
      <c r="C832" s="699" t="s">
        <v>577</v>
      </c>
      <c r="D832" s="720" t="s">
        <v>1705</v>
      </c>
      <c r="E832" s="699" t="s">
        <v>4479</v>
      </c>
      <c r="F832" s="720" t="s">
        <v>4480</v>
      </c>
      <c r="G832" s="699" t="s">
        <v>4323</v>
      </c>
      <c r="H832" s="699" t="s">
        <v>4324</v>
      </c>
      <c r="I832" s="711">
        <v>4506.6899999999996</v>
      </c>
      <c r="J832" s="711">
        <v>1</v>
      </c>
      <c r="K832" s="712">
        <v>4506.6899999999996</v>
      </c>
    </row>
    <row r="833" spans="1:11" ht="14.4" customHeight="1" x14ac:dyDescent="0.3">
      <c r="A833" s="695" t="s">
        <v>554</v>
      </c>
      <c r="B833" s="696" t="s">
        <v>555</v>
      </c>
      <c r="C833" s="699" t="s">
        <v>577</v>
      </c>
      <c r="D833" s="720" t="s">
        <v>1705</v>
      </c>
      <c r="E833" s="699" t="s">
        <v>4479</v>
      </c>
      <c r="F833" s="720" t="s">
        <v>4480</v>
      </c>
      <c r="G833" s="699" t="s">
        <v>4325</v>
      </c>
      <c r="H833" s="699" t="s">
        <v>4326</v>
      </c>
      <c r="I833" s="711">
        <v>19550</v>
      </c>
      <c r="J833" s="711">
        <v>1</v>
      </c>
      <c r="K833" s="712">
        <v>19550</v>
      </c>
    </row>
    <row r="834" spans="1:11" ht="14.4" customHeight="1" x14ac:dyDescent="0.3">
      <c r="A834" s="695" t="s">
        <v>554</v>
      </c>
      <c r="B834" s="696" t="s">
        <v>555</v>
      </c>
      <c r="C834" s="699" t="s">
        <v>577</v>
      </c>
      <c r="D834" s="720" t="s">
        <v>1705</v>
      </c>
      <c r="E834" s="699" t="s">
        <v>4479</v>
      </c>
      <c r="F834" s="720" t="s">
        <v>4480</v>
      </c>
      <c r="G834" s="699" t="s">
        <v>4327</v>
      </c>
      <c r="H834" s="699" t="s">
        <v>4328</v>
      </c>
      <c r="I834" s="711">
        <v>17595</v>
      </c>
      <c r="J834" s="711">
        <v>1</v>
      </c>
      <c r="K834" s="712">
        <v>17595</v>
      </c>
    </row>
    <row r="835" spans="1:11" ht="14.4" customHeight="1" x14ac:dyDescent="0.3">
      <c r="A835" s="695" t="s">
        <v>554</v>
      </c>
      <c r="B835" s="696" t="s">
        <v>555</v>
      </c>
      <c r="C835" s="699" t="s">
        <v>577</v>
      </c>
      <c r="D835" s="720" t="s">
        <v>1705</v>
      </c>
      <c r="E835" s="699" t="s">
        <v>4479</v>
      </c>
      <c r="F835" s="720" t="s">
        <v>4480</v>
      </c>
      <c r="G835" s="699" t="s">
        <v>4329</v>
      </c>
      <c r="H835" s="699" t="s">
        <v>4330</v>
      </c>
      <c r="I835" s="711">
        <v>23660</v>
      </c>
      <c r="J835" s="711">
        <v>1</v>
      </c>
      <c r="K835" s="712">
        <v>23660</v>
      </c>
    </row>
    <row r="836" spans="1:11" ht="14.4" customHeight="1" x14ac:dyDescent="0.3">
      <c r="A836" s="695" t="s">
        <v>554</v>
      </c>
      <c r="B836" s="696" t="s">
        <v>555</v>
      </c>
      <c r="C836" s="699" t="s">
        <v>577</v>
      </c>
      <c r="D836" s="720" t="s">
        <v>1705</v>
      </c>
      <c r="E836" s="699" t="s">
        <v>4479</v>
      </c>
      <c r="F836" s="720" t="s">
        <v>4480</v>
      </c>
      <c r="G836" s="699" t="s">
        <v>4331</v>
      </c>
      <c r="H836" s="699" t="s">
        <v>4332</v>
      </c>
      <c r="I836" s="711">
        <v>18639.73</v>
      </c>
      <c r="J836" s="711">
        <v>1</v>
      </c>
      <c r="K836" s="712">
        <v>18639.73</v>
      </c>
    </row>
    <row r="837" spans="1:11" ht="14.4" customHeight="1" x14ac:dyDescent="0.3">
      <c r="A837" s="695" t="s">
        <v>554</v>
      </c>
      <c r="B837" s="696" t="s">
        <v>555</v>
      </c>
      <c r="C837" s="699" t="s">
        <v>577</v>
      </c>
      <c r="D837" s="720" t="s">
        <v>1705</v>
      </c>
      <c r="E837" s="699" t="s">
        <v>4479</v>
      </c>
      <c r="F837" s="720" t="s">
        <v>4480</v>
      </c>
      <c r="G837" s="699" t="s">
        <v>4333</v>
      </c>
      <c r="H837" s="699" t="s">
        <v>4334</v>
      </c>
      <c r="I837" s="711">
        <v>64169.67</v>
      </c>
      <c r="J837" s="711">
        <v>1</v>
      </c>
      <c r="K837" s="712">
        <v>64169.67</v>
      </c>
    </row>
    <row r="838" spans="1:11" ht="14.4" customHeight="1" x14ac:dyDescent="0.3">
      <c r="A838" s="695" t="s">
        <v>554</v>
      </c>
      <c r="B838" s="696" t="s">
        <v>555</v>
      </c>
      <c r="C838" s="699" t="s">
        <v>577</v>
      </c>
      <c r="D838" s="720" t="s">
        <v>1705</v>
      </c>
      <c r="E838" s="699" t="s">
        <v>4479</v>
      </c>
      <c r="F838" s="720" t="s">
        <v>4480</v>
      </c>
      <c r="G838" s="699" t="s">
        <v>4335</v>
      </c>
      <c r="H838" s="699" t="s">
        <v>4336</v>
      </c>
      <c r="I838" s="711">
        <v>19247.509999999998</v>
      </c>
      <c r="J838" s="711">
        <v>3</v>
      </c>
      <c r="K838" s="712">
        <v>57742.53</v>
      </c>
    </row>
    <row r="839" spans="1:11" ht="14.4" customHeight="1" x14ac:dyDescent="0.3">
      <c r="A839" s="695" t="s">
        <v>554</v>
      </c>
      <c r="B839" s="696" t="s">
        <v>555</v>
      </c>
      <c r="C839" s="699" t="s">
        <v>577</v>
      </c>
      <c r="D839" s="720" t="s">
        <v>1705</v>
      </c>
      <c r="E839" s="699" t="s">
        <v>4479</v>
      </c>
      <c r="F839" s="720" t="s">
        <v>4480</v>
      </c>
      <c r="G839" s="699" t="s">
        <v>4337</v>
      </c>
      <c r="H839" s="699" t="s">
        <v>4338</v>
      </c>
      <c r="I839" s="711">
        <v>13283</v>
      </c>
      <c r="J839" s="711">
        <v>2</v>
      </c>
      <c r="K839" s="712">
        <v>26566</v>
      </c>
    </row>
    <row r="840" spans="1:11" ht="14.4" customHeight="1" x14ac:dyDescent="0.3">
      <c r="A840" s="695" t="s">
        <v>554</v>
      </c>
      <c r="B840" s="696" t="s">
        <v>555</v>
      </c>
      <c r="C840" s="699" t="s">
        <v>577</v>
      </c>
      <c r="D840" s="720" t="s">
        <v>1705</v>
      </c>
      <c r="E840" s="699" t="s">
        <v>4479</v>
      </c>
      <c r="F840" s="720" t="s">
        <v>4480</v>
      </c>
      <c r="G840" s="699" t="s">
        <v>4339</v>
      </c>
      <c r="H840" s="699" t="s">
        <v>4340</v>
      </c>
      <c r="I840" s="711">
        <v>18547</v>
      </c>
      <c r="J840" s="711">
        <v>2</v>
      </c>
      <c r="K840" s="712">
        <v>37094</v>
      </c>
    </row>
    <row r="841" spans="1:11" ht="14.4" customHeight="1" x14ac:dyDescent="0.3">
      <c r="A841" s="695" t="s">
        <v>554</v>
      </c>
      <c r="B841" s="696" t="s">
        <v>555</v>
      </c>
      <c r="C841" s="699" t="s">
        <v>577</v>
      </c>
      <c r="D841" s="720" t="s">
        <v>1705</v>
      </c>
      <c r="E841" s="699" t="s">
        <v>4479</v>
      </c>
      <c r="F841" s="720" t="s">
        <v>4480</v>
      </c>
      <c r="G841" s="699" t="s">
        <v>4341</v>
      </c>
      <c r="H841" s="699" t="s">
        <v>4342</v>
      </c>
      <c r="I841" s="711">
        <v>279.3</v>
      </c>
      <c r="J841" s="711">
        <v>1</v>
      </c>
      <c r="K841" s="712">
        <v>279.3</v>
      </c>
    </row>
    <row r="842" spans="1:11" ht="14.4" customHeight="1" x14ac:dyDescent="0.3">
      <c r="A842" s="695" t="s">
        <v>554</v>
      </c>
      <c r="B842" s="696" t="s">
        <v>555</v>
      </c>
      <c r="C842" s="699" t="s">
        <v>577</v>
      </c>
      <c r="D842" s="720" t="s">
        <v>1705</v>
      </c>
      <c r="E842" s="699" t="s">
        <v>4479</v>
      </c>
      <c r="F842" s="720" t="s">
        <v>4480</v>
      </c>
      <c r="G842" s="699" t="s">
        <v>4343</v>
      </c>
      <c r="H842" s="699" t="s">
        <v>4344</v>
      </c>
      <c r="I842" s="711">
        <v>10997.89</v>
      </c>
      <c r="J842" s="711">
        <v>1</v>
      </c>
      <c r="K842" s="712">
        <v>10997.89</v>
      </c>
    </row>
    <row r="843" spans="1:11" ht="14.4" customHeight="1" x14ac:dyDescent="0.3">
      <c r="A843" s="695" t="s">
        <v>554</v>
      </c>
      <c r="B843" s="696" t="s">
        <v>555</v>
      </c>
      <c r="C843" s="699" t="s">
        <v>577</v>
      </c>
      <c r="D843" s="720" t="s">
        <v>1705</v>
      </c>
      <c r="E843" s="699" t="s">
        <v>4479</v>
      </c>
      <c r="F843" s="720" t="s">
        <v>4480</v>
      </c>
      <c r="G843" s="699" t="s">
        <v>4345</v>
      </c>
      <c r="H843" s="699" t="s">
        <v>4346</v>
      </c>
      <c r="I843" s="711">
        <v>5692.5</v>
      </c>
      <c r="J843" s="711">
        <v>1</v>
      </c>
      <c r="K843" s="712">
        <v>5692.5</v>
      </c>
    </row>
    <row r="844" spans="1:11" ht="14.4" customHeight="1" x14ac:dyDescent="0.3">
      <c r="A844" s="695" t="s">
        <v>554</v>
      </c>
      <c r="B844" s="696" t="s">
        <v>555</v>
      </c>
      <c r="C844" s="699" t="s">
        <v>577</v>
      </c>
      <c r="D844" s="720" t="s">
        <v>1705</v>
      </c>
      <c r="E844" s="699" t="s">
        <v>4479</v>
      </c>
      <c r="F844" s="720" t="s">
        <v>4480</v>
      </c>
      <c r="G844" s="699" t="s">
        <v>4347</v>
      </c>
      <c r="H844" s="699" t="s">
        <v>4348</v>
      </c>
      <c r="I844" s="711">
        <v>12305</v>
      </c>
      <c r="J844" s="711">
        <v>1</v>
      </c>
      <c r="K844" s="712">
        <v>12305</v>
      </c>
    </row>
    <row r="845" spans="1:11" ht="14.4" customHeight="1" x14ac:dyDescent="0.3">
      <c r="A845" s="695" t="s">
        <v>554</v>
      </c>
      <c r="B845" s="696" t="s">
        <v>555</v>
      </c>
      <c r="C845" s="699" t="s">
        <v>577</v>
      </c>
      <c r="D845" s="720" t="s">
        <v>1705</v>
      </c>
      <c r="E845" s="699" t="s">
        <v>4479</v>
      </c>
      <c r="F845" s="720" t="s">
        <v>4480</v>
      </c>
      <c r="G845" s="699" t="s">
        <v>4349</v>
      </c>
      <c r="H845" s="699" t="s">
        <v>4350</v>
      </c>
      <c r="I845" s="711">
        <v>2611.7399999999998</v>
      </c>
      <c r="J845" s="711">
        <v>1</v>
      </c>
      <c r="K845" s="712">
        <v>2611.7399999999998</v>
      </c>
    </row>
    <row r="846" spans="1:11" ht="14.4" customHeight="1" x14ac:dyDescent="0.3">
      <c r="A846" s="695" t="s">
        <v>554</v>
      </c>
      <c r="B846" s="696" t="s">
        <v>555</v>
      </c>
      <c r="C846" s="699" t="s">
        <v>577</v>
      </c>
      <c r="D846" s="720" t="s">
        <v>1705</v>
      </c>
      <c r="E846" s="699" t="s">
        <v>4479</v>
      </c>
      <c r="F846" s="720" t="s">
        <v>4480</v>
      </c>
      <c r="G846" s="699" t="s">
        <v>4351</v>
      </c>
      <c r="H846" s="699" t="s">
        <v>4352</v>
      </c>
      <c r="I846" s="711">
        <v>23660.3</v>
      </c>
      <c r="J846" s="711">
        <v>1</v>
      </c>
      <c r="K846" s="712">
        <v>23660.3</v>
      </c>
    </row>
    <row r="847" spans="1:11" ht="14.4" customHeight="1" x14ac:dyDescent="0.3">
      <c r="A847" s="695" t="s">
        <v>554</v>
      </c>
      <c r="B847" s="696" t="s">
        <v>555</v>
      </c>
      <c r="C847" s="699" t="s">
        <v>577</v>
      </c>
      <c r="D847" s="720" t="s">
        <v>1705</v>
      </c>
      <c r="E847" s="699" t="s">
        <v>4479</v>
      </c>
      <c r="F847" s="720" t="s">
        <v>4480</v>
      </c>
      <c r="G847" s="699" t="s">
        <v>4353</v>
      </c>
      <c r="H847" s="699" t="s">
        <v>4354</v>
      </c>
      <c r="I847" s="711">
        <v>1323.54</v>
      </c>
      <c r="J847" s="711">
        <v>1</v>
      </c>
      <c r="K847" s="712">
        <v>1323.54</v>
      </c>
    </row>
    <row r="848" spans="1:11" ht="14.4" customHeight="1" x14ac:dyDescent="0.3">
      <c r="A848" s="695" t="s">
        <v>554</v>
      </c>
      <c r="B848" s="696" t="s">
        <v>555</v>
      </c>
      <c r="C848" s="699" t="s">
        <v>577</v>
      </c>
      <c r="D848" s="720" t="s">
        <v>1705</v>
      </c>
      <c r="E848" s="699" t="s">
        <v>4479</v>
      </c>
      <c r="F848" s="720" t="s">
        <v>4480</v>
      </c>
      <c r="G848" s="699" t="s">
        <v>4355</v>
      </c>
      <c r="H848" s="699" t="s">
        <v>4356</v>
      </c>
      <c r="I848" s="711">
        <v>6377.58</v>
      </c>
      <c r="J848" s="711">
        <v>1</v>
      </c>
      <c r="K848" s="712">
        <v>6377.58</v>
      </c>
    </row>
    <row r="849" spans="1:11" ht="14.4" customHeight="1" x14ac:dyDescent="0.3">
      <c r="A849" s="695" t="s">
        <v>554</v>
      </c>
      <c r="B849" s="696" t="s">
        <v>555</v>
      </c>
      <c r="C849" s="699" t="s">
        <v>577</v>
      </c>
      <c r="D849" s="720" t="s">
        <v>1705</v>
      </c>
      <c r="E849" s="699" t="s">
        <v>4479</v>
      </c>
      <c r="F849" s="720" t="s">
        <v>4480</v>
      </c>
      <c r="G849" s="699" t="s">
        <v>4357</v>
      </c>
      <c r="H849" s="699" t="s">
        <v>4358</v>
      </c>
      <c r="I849" s="711">
        <v>33999.99</v>
      </c>
      <c r="J849" s="711">
        <v>1</v>
      </c>
      <c r="K849" s="712">
        <v>33999.99</v>
      </c>
    </row>
    <row r="850" spans="1:11" ht="14.4" customHeight="1" x14ac:dyDescent="0.3">
      <c r="A850" s="695" t="s">
        <v>554</v>
      </c>
      <c r="B850" s="696" t="s">
        <v>555</v>
      </c>
      <c r="C850" s="699" t="s">
        <v>577</v>
      </c>
      <c r="D850" s="720" t="s">
        <v>1705</v>
      </c>
      <c r="E850" s="699" t="s">
        <v>4479</v>
      </c>
      <c r="F850" s="720" t="s">
        <v>4480</v>
      </c>
      <c r="G850" s="699" t="s">
        <v>4359</v>
      </c>
      <c r="H850" s="699" t="s">
        <v>4360</v>
      </c>
      <c r="I850" s="711">
        <v>4506.6899999999996</v>
      </c>
      <c r="J850" s="711">
        <v>1</v>
      </c>
      <c r="K850" s="712">
        <v>4506.6899999999996</v>
      </c>
    </row>
    <row r="851" spans="1:11" ht="14.4" customHeight="1" x14ac:dyDescent="0.3">
      <c r="A851" s="695" t="s">
        <v>554</v>
      </c>
      <c r="B851" s="696" t="s">
        <v>555</v>
      </c>
      <c r="C851" s="699" t="s">
        <v>577</v>
      </c>
      <c r="D851" s="720" t="s">
        <v>1705</v>
      </c>
      <c r="E851" s="699" t="s">
        <v>4479</v>
      </c>
      <c r="F851" s="720" t="s">
        <v>4480</v>
      </c>
      <c r="G851" s="699" t="s">
        <v>4361</v>
      </c>
      <c r="H851" s="699" t="s">
        <v>4362</v>
      </c>
      <c r="I851" s="711">
        <v>1323.54</v>
      </c>
      <c r="J851" s="711">
        <v>1</v>
      </c>
      <c r="K851" s="712">
        <v>1323.54</v>
      </c>
    </row>
    <row r="852" spans="1:11" ht="14.4" customHeight="1" x14ac:dyDescent="0.3">
      <c r="A852" s="695" t="s">
        <v>554</v>
      </c>
      <c r="B852" s="696" t="s">
        <v>555</v>
      </c>
      <c r="C852" s="699" t="s">
        <v>577</v>
      </c>
      <c r="D852" s="720" t="s">
        <v>1705</v>
      </c>
      <c r="E852" s="699" t="s">
        <v>4479</v>
      </c>
      <c r="F852" s="720" t="s">
        <v>4480</v>
      </c>
      <c r="G852" s="699" t="s">
        <v>4363</v>
      </c>
      <c r="H852" s="699" t="s">
        <v>4364</v>
      </c>
      <c r="I852" s="711">
        <v>10173.89</v>
      </c>
      <c r="J852" s="711">
        <v>1</v>
      </c>
      <c r="K852" s="712">
        <v>10173.89</v>
      </c>
    </row>
    <row r="853" spans="1:11" ht="14.4" customHeight="1" x14ac:dyDescent="0.3">
      <c r="A853" s="695" t="s">
        <v>554</v>
      </c>
      <c r="B853" s="696" t="s">
        <v>555</v>
      </c>
      <c r="C853" s="699" t="s">
        <v>577</v>
      </c>
      <c r="D853" s="720" t="s">
        <v>1705</v>
      </c>
      <c r="E853" s="699" t="s">
        <v>4479</v>
      </c>
      <c r="F853" s="720" t="s">
        <v>4480</v>
      </c>
      <c r="G853" s="699" t="s">
        <v>4365</v>
      </c>
      <c r="H853" s="699" t="s">
        <v>4366</v>
      </c>
      <c r="I853" s="711">
        <v>2611.7399999999998</v>
      </c>
      <c r="J853" s="711">
        <v>1</v>
      </c>
      <c r="K853" s="712">
        <v>2611.7399999999998</v>
      </c>
    </row>
    <row r="854" spans="1:11" ht="14.4" customHeight="1" x14ac:dyDescent="0.3">
      <c r="A854" s="695" t="s">
        <v>554</v>
      </c>
      <c r="B854" s="696" t="s">
        <v>555</v>
      </c>
      <c r="C854" s="699" t="s">
        <v>577</v>
      </c>
      <c r="D854" s="720" t="s">
        <v>1705</v>
      </c>
      <c r="E854" s="699" t="s">
        <v>4479</v>
      </c>
      <c r="F854" s="720" t="s">
        <v>4480</v>
      </c>
      <c r="G854" s="699" t="s">
        <v>4367</v>
      </c>
      <c r="H854" s="699" t="s">
        <v>4368</v>
      </c>
      <c r="I854" s="711">
        <v>10173.89</v>
      </c>
      <c r="J854" s="711">
        <v>1</v>
      </c>
      <c r="K854" s="712">
        <v>10173.89</v>
      </c>
    </row>
    <row r="855" spans="1:11" ht="14.4" customHeight="1" x14ac:dyDescent="0.3">
      <c r="A855" s="695" t="s">
        <v>554</v>
      </c>
      <c r="B855" s="696" t="s">
        <v>555</v>
      </c>
      <c r="C855" s="699" t="s">
        <v>577</v>
      </c>
      <c r="D855" s="720" t="s">
        <v>1705</v>
      </c>
      <c r="E855" s="699" t="s">
        <v>4479</v>
      </c>
      <c r="F855" s="720" t="s">
        <v>4480</v>
      </c>
      <c r="G855" s="699" t="s">
        <v>4369</v>
      </c>
      <c r="H855" s="699" t="s">
        <v>4370</v>
      </c>
      <c r="I855" s="711">
        <v>18547</v>
      </c>
      <c r="J855" s="711">
        <v>1</v>
      </c>
      <c r="K855" s="712">
        <v>18547</v>
      </c>
    </row>
    <row r="856" spans="1:11" ht="14.4" customHeight="1" x14ac:dyDescent="0.3">
      <c r="A856" s="695" t="s">
        <v>554</v>
      </c>
      <c r="B856" s="696" t="s">
        <v>555</v>
      </c>
      <c r="C856" s="699" t="s">
        <v>577</v>
      </c>
      <c r="D856" s="720" t="s">
        <v>1705</v>
      </c>
      <c r="E856" s="699" t="s">
        <v>4479</v>
      </c>
      <c r="F856" s="720" t="s">
        <v>4480</v>
      </c>
      <c r="G856" s="699" t="s">
        <v>4371</v>
      </c>
      <c r="H856" s="699" t="s">
        <v>4372</v>
      </c>
      <c r="I856" s="711">
        <v>43570.49</v>
      </c>
      <c r="J856" s="711">
        <v>1</v>
      </c>
      <c r="K856" s="712">
        <v>43570.49</v>
      </c>
    </row>
    <row r="857" spans="1:11" ht="14.4" customHeight="1" x14ac:dyDescent="0.3">
      <c r="A857" s="695" t="s">
        <v>554</v>
      </c>
      <c r="B857" s="696" t="s">
        <v>555</v>
      </c>
      <c r="C857" s="699" t="s">
        <v>577</v>
      </c>
      <c r="D857" s="720" t="s">
        <v>1705</v>
      </c>
      <c r="E857" s="699" t="s">
        <v>4479</v>
      </c>
      <c r="F857" s="720" t="s">
        <v>4480</v>
      </c>
      <c r="G857" s="699" t="s">
        <v>4373</v>
      </c>
      <c r="H857" s="699" t="s">
        <v>4374</v>
      </c>
      <c r="I857" s="711">
        <v>22613.58</v>
      </c>
      <c r="J857" s="711">
        <v>1</v>
      </c>
      <c r="K857" s="712">
        <v>22613.58</v>
      </c>
    </row>
    <row r="858" spans="1:11" ht="14.4" customHeight="1" x14ac:dyDescent="0.3">
      <c r="A858" s="695" t="s">
        <v>554</v>
      </c>
      <c r="B858" s="696" t="s">
        <v>555</v>
      </c>
      <c r="C858" s="699" t="s">
        <v>577</v>
      </c>
      <c r="D858" s="720" t="s">
        <v>1705</v>
      </c>
      <c r="E858" s="699" t="s">
        <v>4481</v>
      </c>
      <c r="F858" s="720" t="s">
        <v>4482</v>
      </c>
      <c r="G858" s="699" t="s">
        <v>4375</v>
      </c>
      <c r="H858" s="699" t="s">
        <v>4376</v>
      </c>
      <c r="I858" s="711">
        <v>36179</v>
      </c>
      <c r="J858" s="711">
        <v>1</v>
      </c>
      <c r="K858" s="712">
        <v>36179</v>
      </c>
    </row>
    <row r="859" spans="1:11" ht="14.4" customHeight="1" x14ac:dyDescent="0.3">
      <c r="A859" s="695" t="s">
        <v>554</v>
      </c>
      <c r="B859" s="696" t="s">
        <v>555</v>
      </c>
      <c r="C859" s="699" t="s">
        <v>577</v>
      </c>
      <c r="D859" s="720" t="s">
        <v>1705</v>
      </c>
      <c r="E859" s="699" t="s">
        <v>4483</v>
      </c>
      <c r="F859" s="720" t="s">
        <v>4484</v>
      </c>
      <c r="G859" s="699" t="s">
        <v>4377</v>
      </c>
      <c r="H859" s="699" t="s">
        <v>4378</v>
      </c>
      <c r="I859" s="711">
        <v>67.5</v>
      </c>
      <c r="J859" s="711">
        <v>720</v>
      </c>
      <c r="K859" s="712">
        <v>48602</v>
      </c>
    </row>
    <row r="860" spans="1:11" ht="14.4" customHeight="1" x14ac:dyDescent="0.3">
      <c r="A860" s="695" t="s">
        <v>554</v>
      </c>
      <c r="B860" s="696" t="s">
        <v>555</v>
      </c>
      <c r="C860" s="699" t="s">
        <v>577</v>
      </c>
      <c r="D860" s="720" t="s">
        <v>1705</v>
      </c>
      <c r="E860" s="699" t="s">
        <v>4483</v>
      </c>
      <c r="F860" s="720" t="s">
        <v>4484</v>
      </c>
      <c r="G860" s="699" t="s">
        <v>4379</v>
      </c>
      <c r="H860" s="699" t="s">
        <v>4380</v>
      </c>
      <c r="I860" s="711">
        <v>35.619999999999997</v>
      </c>
      <c r="J860" s="711">
        <v>108</v>
      </c>
      <c r="K860" s="712">
        <v>3846.47</v>
      </c>
    </row>
    <row r="861" spans="1:11" ht="14.4" customHeight="1" x14ac:dyDescent="0.3">
      <c r="A861" s="695" t="s">
        <v>554</v>
      </c>
      <c r="B861" s="696" t="s">
        <v>555</v>
      </c>
      <c r="C861" s="699" t="s">
        <v>577</v>
      </c>
      <c r="D861" s="720" t="s">
        <v>1705</v>
      </c>
      <c r="E861" s="699" t="s">
        <v>4483</v>
      </c>
      <c r="F861" s="720" t="s">
        <v>4484</v>
      </c>
      <c r="G861" s="699" t="s">
        <v>4381</v>
      </c>
      <c r="H861" s="699" t="s">
        <v>4382</v>
      </c>
      <c r="I861" s="711">
        <v>33.729999999999997</v>
      </c>
      <c r="J861" s="711">
        <v>432</v>
      </c>
      <c r="K861" s="712">
        <v>14571.150000000001</v>
      </c>
    </row>
    <row r="862" spans="1:11" ht="14.4" customHeight="1" x14ac:dyDescent="0.3">
      <c r="A862" s="695" t="s">
        <v>554</v>
      </c>
      <c r="B862" s="696" t="s">
        <v>555</v>
      </c>
      <c r="C862" s="699" t="s">
        <v>577</v>
      </c>
      <c r="D862" s="720" t="s">
        <v>1705</v>
      </c>
      <c r="E862" s="699" t="s">
        <v>4483</v>
      </c>
      <c r="F862" s="720" t="s">
        <v>4484</v>
      </c>
      <c r="G862" s="699" t="s">
        <v>4383</v>
      </c>
      <c r="H862" s="699" t="s">
        <v>4384</v>
      </c>
      <c r="I862" s="711">
        <v>64.62</v>
      </c>
      <c r="J862" s="711">
        <v>540</v>
      </c>
      <c r="K862" s="712">
        <v>34894.01</v>
      </c>
    </row>
    <row r="863" spans="1:11" ht="14.4" customHeight="1" x14ac:dyDescent="0.3">
      <c r="A863" s="695" t="s">
        <v>554</v>
      </c>
      <c r="B863" s="696" t="s">
        <v>555</v>
      </c>
      <c r="C863" s="699" t="s">
        <v>577</v>
      </c>
      <c r="D863" s="720" t="s">
        <v>1705</v>
      </c>
      <c r="E863" s="699" t="s">
        <v>4483</v>
      </c>
      <c r="F863" s="720" t="s">
        <v>4484</v>
      </c>
      <c r="G863" s="699" t="s">
        <v>4385</v>
      </c>
      <c r="H863" s="699" t="s">
        <v>4386</v>
      </c>
      <c r="I863" s="711">
        <v>33.47</v>
      </c>
      <c r="J863" s="711">
        <v>720</v>
      </c>
      <c r="K863" s="712">
        <v>24101.260000000002</v>
      </c>
    </row>
    <row r="864" spans="1:11" ht="14.4" customHeight="1" x14ac:dyDescent="0.3">
      <c r="A864" s="695" t="s">
        <v>554</v>
      </c>
      <c r="B864" s="696" t="s">
        <v>555</v>
      </c>
      <c r="C864" s="699" t="s">
        <v>577</v>
      </c>
      <c r="D864" s="720" t="s">
        <v>1705</v>
      </c>
      <c r="E864" s="699" t="s">
        <v>4483</v>
      </c>
      <c r="F864" s="720" t="s">
        <v>4484</v>
      </c>
      <c r="G864" s="699" t="s">
        <v>4387</v>
      </c>
      <c r="H864" s="699" t="s">
        <v>4388</v>
      </c>
      <c r="I864" s="711">
        <v>34.119999999999997</v>
      </c>
      <c r="J864" s="711">
        <v>288</v>
      </c>
      <c r="K864" s="712">
        <v>9826.7000000000007</v>
      </c>
    </row>
    <row r="865" spans="1:11" ht="14.4" customHeight="1" x14ac:dyDescent="0.3">
      <c r="A865" s="695" t="s">
        <v>554</v>
      </c>
      <c r="B865" s="696" t="s">
        <v>555</v>
      </c>
      <c r="C865" s="699" t="s">
        <v>577</v>
      </c>
      <c r="D865" s="720" t="s">
        <v>1705</v>
      </c>
      <c r="E865" s="699" t="s">
        <v>4483</v>
      </c>
      <c r="F865" s="720" t="s">
        <v>4484</v>
      </c>
      <c r="G865" s="699" t="s">
        <v>4389</v>
      </c>
      <c r="H865" s="699" t="s">
        <v>4390</v>
      </c>
      <c r="I865" s="711">
        <v>39.1</v>
      </c>
      <c r="J865" s="711">
        <v>288</v>
      </c>
      <c r="K865" s="712">
        <v>11260.8</v>
      </c>
    </row>
    <row r="866" spans="1:11" ht="14.4" customHeight="1" x14ac:dyDescent="0.3">
      <c r="A866" s="695" t="s">
        <v>554</v>
      </c>
      <c r="B866" s="696" t="s">
        <v>555</v>
      </c>
      <c r="C866" s="699" t="s">
        <v>577</v>
      </c>
      <c r="D866" s="720" t="s">
        <v>1705</v>
      </c>
      <c r="E866" s="699" t="s">
        <v>4483</v>
      </c>
      <c r="F866" s="720" t="s">
        <v>4484</v>
      </c>
      <c r="G866" s="699" t="s">
        <v>4391</v>
      </c>
      <c r="H866" s="699" t="s">
        <v>4392</v>
      </c>
      <c r="I866" s="711">
        <v>162.78</v>
      </c>
      <c r="J866" s="711">
        <v>72</v>
      </c>
      <c r="K866" s="712">
        <v>11720.24</v>
      </c>
    </row>
    <row r="867" spans="1:11" ht="14.4" customHeight="1" x14ac:dyDescent="0.3">
      <c r="A867" s="695" t="s">
        <v>554</v>
      </c>
      <c r="B867" s="696" t="s">
        <v>555</v>
      </c>
      <c r="C867" s="699" t="s">
        <v>577</v>
      </c>
      <c r="D867" s="720" t="s">
        <v>1705</v>
      </c>
      <c r="E867" s="699" t="s">
        <v>4483</v>
      </c>
      <c r="F867" s="720" t="s">
        <v>4484</v>
      </c>
      <c r="G867" s="699" t="s">
        <v>4393</v>
      </c>
      <c r="H867" s="699" t="s">
        <v>4394</v>
      </c>
      <c r="I867" s="711">
        <v>35.54</v>
      </c>
      <c r="J867" s="711">
        <v>360</v>
      </c>
      <c r="K867" s="712">
        <v>12794.1</v>
      </c>
    </row>
    <row r="868" spans="1:11" ht="14.4" customHeight="1" x14ac:dyDescent="0.3">
      <c r="A868" s="695" t="s">
        <v>554</v>
      </c>
      <c r="B868" s="696" t="s">
        <v>555</v>
      </c>
      <c r="C868" s="699" t="s">
        <v>577</v>
      </c>
      <c r="D868" s="720" t="s">
        <v>1705</v>
      </c>
      <c r="E868" s="699" t="s">
        <v>4483</v>
      </c>
      <c r="F868" s="720" t="s">
        <v>4484</v>
      </c>
      <c r="G868" s="699" t="s">
        <v>4395</v>
      </c>
      <c r="H868" s="699" t="s">
        <v>4396</v>
      </c>
      <c r="I868" s="711">
        <v>457.6</v>
      </c>
      <c r="J868" s="711">
        <v>36</v>
      </c>
      <c r="K868" s="712">
        <v>16473.75</v>
      </c>
    </row>
    <row r="869" spans="1:11" ht="14.4" customHeight="1" x14ac:dyDescent="0.3">
      <c r="A869" s="695" t="s">
        <v>554</v>
      </c>
      <c r="B869" s="696" t="s">
        <v>555</v>
      </c>
      <c r="C869" s="699" t="s">
        <v>577</v>
      </c>
      <c r="D869" s="720" t="s">
        <v>1705</v>
      </c>
      <c r="E869" s="699" t="s">
        <v>4483</v>
      </c>
      <c r="F869" s="720" t="s">
        <v>4484</v>
      </c>
      <c r="G869" s="699" t="s">
        <v>4397</v>
      </c>
      <c r="H869" s="699" t="s">
        <v>4398</v>
      </c>
      <c r="I869" s="711">
        <v>93.17</v>
      </c>
      <c r="J869" s="711">
        <v>144</v>
      </c>
      <c r="K869" s="712">
        <v>13416.36</v>
      </c>
    </row>
    <row r="870" spans="1:11" ht="14.4" customHeight="1" x14ac:dyDescent="0.3">
      <c r="A870" s="695" t="s">
        <v>554</v>
      </c>
      <c r="B870" s="696" t="s">
        <v>555</v>
      </c>
      <c r="C870" s="699" t="s">
        <v>577</v>
      </c>
      <c r="D870" s="720" t="s">
        <v>1705</v>
      </c>
      <c r="E870" s="699" t="s">
        <v>4483</v>
      </c>
      <c r="F870" s="720" t="s">
        <v>4484</v>
      </c>
      <c r="G870" s="699" t="s">
        <v>4399</v>
      </c>
      <c r="H870" s="699" t="s">
        <v>4400</v>
      </c>
      <c r="I870" s="711">
        <v>50.12</v>
      </c>
      <c r="J870" s="711">
        <v>360</v>
      </c>
      <c r="K870" s="712">
        <v>18042.12</v>
      </c>
    </row>
    <row r="871" spans="1:11" ht="14.4" customHeight="1" x14ac:dyDescent="0.3">
      <c r="A871" s="695" t="s">
        <v>554</v>
      </c>
      <c r="B871" s="696" t="s">
        <v>555</v>
      </c>
      <c r="C871" s="699" t="s">
        <v>577</v>
      </c>
      <c r="D871" s="720" t="s">
        <v>1705</v>
      </c>
      <c r="E871" s="699" t="s">
        <v>4483</v>
      </c>
      <c r="F871" s="720" t="s">
        <v>4484</v>
      </c>
      <c r="G871" s="699" t="s">
        <v>4401</v>
      </c>
      <c r="H871" s="699" t="s">
        <v>4402</v>
      </c>
      <c r="I871" s="711">
        <v>161.16999999999999</v>
      </c>
      <c r="J871" s="711">
        <v>72</v>
      </c>
      <c r="K871" s="712">
        <v>11604.25</v>
      </c>
    </row>
    <row r="872" spans="1:11" ht="14.4" customHeight="1" x14ac:dyDescent="0.3">
      <c r="A872" s="695" t="s">
        <v>554</v>
      </c>
      <c r="B872" s="696" t="s">
        <v>555</v>
      </c>
      <c r="C872" s="699" t="s">
        <v>577</v>
      </c>
      <c r="D872" s="720" t="s">
        <v>1705</v>
      </c>
      <c r="E872" s="699" t="s">
        <v>4483</v>
      </c>
      <c r="F872" s="720" t="s">
        <v>4484</v>
      </c>
      <c r="G872" s="699" t="s">
        <v>4403</v>
      </c>
      <c r="H872" s="699" t="s">
        <v>4404</v>
      </c>
      <c r="I872" s="711">
        <v>40.31</v>
      </c>
      <c r="J872" s="711">
        <v>360</v>
      </c>
      <c r="K872" s="712">
        <v>14513</v>
      </c>
    </row>
    <row r="873" spans="1:11" ht="14.4" customHeight="1" x14ac:dyDescent="0.3">
      <c r="A873" s="695" t="s">
        <v>554</v>
      </c>
      <c r="B873" s="696" t="s">
        <v>555</v>
      </c>
      <c r="C873" s="699" t="s">
        <v>577</v>
      </c>
      <c r="D873" s="720" t="s">
        <v>1705</v>
      </c>
      <c r="E873" s="699" t="s">
        <v>4483</v>
      </c>
      <c r="F873" s="720" t="s">
        <v>4484</v>
      </c>
      <c r="G873" s="699" t="s">
        <v>4405</v>
      </c>
      <c r="H873" s="699" t="s">
        <v>4406</v>
      </c>
      <c r="I873" s="711">
        <v>457.6</v>
      </c>
      <c r="J873" s="711">
        <v>12</v>
      </c>
      <c r="K873" s="712">
        <v>5491.25</v>
      </c>
    </row>
    <row r="874" spans="1:11" ht="14.4" customHeight="1" x14ac:dyDescent="0.3">
      <c r="A874" s="695" t="s">
        <v>554</v>
      </c>
      <c r="B874" s="696" t="s">
        <v>555</v>
      </c>
      <c r="C874" s="699" t="s">
        <v>577</v>
      </c>
      <c r="D874" s="720" t="s">
        <v>1705</v>
      </c>
      <c r="E874" s="699" t="s">
        <v>4469</v>
      </c>
      <c r="F874" s="720" t="s">
        <v>4470</v>
      </c>
      <c r="G874" s="699" t="s">
        <v>4407</v>
      </c>
      <c r="H874" s="699" t="s">
        <v>4408</v>
      </c>
      <c r="I874" s="711">
        <v>0.68</v>
      </c>
      <c r="J874" s="711">
        <v>300</v>
      </c>
      <c r="K874" s="712">
        <v>204</v>
      </c>
    </row>
    <row r="875" spans="1:11" ht="14.4" customHeight="1" x14ac:dyDescent="0.3">
      <c r="A875" s="695" t="s">
        <v>554</v>
      </c>
      <c r="B875" s="696" t="s">
        <v>555</v>
      </c>
      <c r="C875" s="699" t="s">
        <v>577</v>
      </c>
      <c r="D875" s="720" t="s">
        <v>1705</v>
      </c>
      <c r="E875" s="699" t="s">
        <v>4469</v>
      </c>
      <c r="F875" s="720" t="s">
        <v>4470</v>
      </c>
      <c r="G875" s="699" t="s">
        <v>4409</v>
      </c>
      <c r="H875" s="699" t="s">
        <v>4410</v>
      </c>
      <c r="I875" s="711">
        <v>10.99</v>
      </c>
      <c r="J875" s="711">
        <v>450</v>
      </c>
      <c r="K875" s="712">
        <v>4944.380000000001</v>
      </c>
    </row>
    <row r="876" spans="1:11" ht="14.4" customHeight="1" x14ac:dyDescent="0.3">
      <c r="A876" s="695" t="s">
        <v>554</v>
      </c>
      <c r="B876" s="696" t="s">
        <v>555</v>
      </c>
      <c r="C876" s="699" t="s">
        <v>577</v>
      </c>
      <c r="D876" s="720" t="s">
        <v>1705</v>
      </c>
      <c r="E876" s="699" t="s">
        <v>4469</v>
      </c>
      <c r="F876" s="720" t="s">
        <v>4470</v>
      </c>
      <c r="G876" s="699" t="s">
        <v>4411</v>
      </c>
      <c r="H876" s="699" t="s">
        <v>4412</v>
      </c>
      <c r="I876" s="711">
        <v>10.45</v>
      </c>
      <c r="J876" s="711">
        <v>450</v>
      </c>
      <c r="K876" s="712">
        <v>4704.04</v>
      </c>
    </row>
    <row r="877" spans="1:11" ht="14.4" customHeight="1" x14ac:dyDescent="0.3">
      <c r="A877" s="695" t="s">
        <v>554</v>
      </c>
      <c r="B877" s="696" t="s">
        <v>555</v>
      </c>
      <c r="C877" s="699" t="s">
        <v>577</v>
      </c>
      <c r="D877" s="720" t="s">
        <v>1705</v>
      </c>
      <c r="E877" s="699" t="s">
        <v>4469</v>
      </c>
      <c r="F877" s="720" t="s">
        <v>4470</v>
      </c>
      <c r="G877" s="699" t="s">
        <v>4413</v>
      </c>
      <c r="H877" s="699" t="s">
        <v>4414</v>
      </c>
      <c r="I877" s="711">
        <v>10.45</v>
      </c>
      <c r="J877" s="711">
        <v>400</v>
      </c>
      <c r="K877" s="712">
        <v>4181.76</v>
      </c>
    </row>
    <row r="878" spans="1:11" ht="14.4" customHeight="1" x14ac:dyDescent="0.3">
      <c r="A878" s="695" t="s">
        <v>554</v>
      </c>
      <c r="B878" s="696" t="s">
        <v>555</v>
      </c>
      <c r="C878" s="699" t="s">
        <v>577</v>
      </c>
      <c r="D878" s="720" t="s">
        <v>1705</v>
      </c>
      <c r="E878" s="699" t="s">
        <v>4469</v>
      </c>
      <c r="F878" s="720" t="s">
        <v>4470</v>
      </c>
      <c r="G878" s="699" t="s">
        <v>4415</v>
      </c>
      <c r="H878" s="699" t="s">
        <v>4416</v>
      </c>
      <c r="I878" s="711">
        <v>10.45</v>
      </c>
      <c r="J878" s="711">
        <v>100</v>
      </c>
      <c r="K878" s="712">
        <v>1045.44</v>
      </c>
    </row>
    <row r="879" spans="1:11" ht="14.4" customHeight="1" x14ac:dyDescent="0.3">
      <c r="A879" s="695" t="s">
        <v>554</v>
      </c>
      <c r="B879" s="696" t="s">
        <v>555</v>
      </c>
      <c r="C879" s="699" t="s">
        <v>577</v>
      </c>
      <c r="D879" s="720" t="s">
        <v>1705</v>
      </c>
      <c r="E879" s="699" t="s">
        <v>4469</v>
      </c>
      <c r="F879" s="720" t="s">
        <v>4470</v>
      </c>
      <c r="G879" s="699" t="s">
        <v>3177</v>
      </c>
      <c r="H879" s="699" t="s">
        <v>3178</v>
      </c>
      <c r="I879" s="711">
        <v>0.30499999999999999</v>
      </c>
      <c r="J879" s="711">
        <v>600</v>
      </c>
      <c r="K879" s="712">
        <v>183</v>
      </c>
    </row>
    <row r="880" spans="1:11" ht="14.4" customHeight="1" x14ac:dyDescent="0.3">
      <c r="A880" s="695" t="s">
        <v>554</v>
      </c>
      <c r="B880" s="696" t="s">
        <v>555</v>
      </c>
      <c r="C880" s="699" t="s">
        <v>577</v>
      </c>
      <c r="D880" s="720" t="s">
        <v>1705</v>
      </c>
      <c r="E880" s="699" t="s">
        <v>4469</v>
      </c>
      <c r="F880" s="720" t="s">
        <v>4470</v>
      </c>
      <c r="G880" s="699" t="s">
        <v>4417</v>
      </c>
      <c r="H880" s="699" t="s">
        <v>4418</v>
      </c>
      <c r="I880" s="711">
        <v>13.21</v>
      </c>
      <c r="J880" s="711">
        <v>200</v>
      </c>
      <c r="K880" s="712">
        <v>2642.64</v>
      </c>
    </row>
    <row r="881" spans="1:11" ht="14.4" customHeight="1" x14ac:dyDescent="0.3">
      <c r="A881" s="695" t="s">
        <v>554</v>
      </c>
      <c r="B881" s="696" t="s">
        <v>555</v>
      </c>
      <c r="C881" s="699" t="s">
        <v>577</v>
      </c>
      <c r="D881" s="720" t="s">
        <v>1705</v>
      </c>
      <c r="E881" s="699" t="s">
        <v>4469</v>
      </c>
      <c r="F881" s="720" t="s">
        <v>4470</v>
      </c>
      <c r="G881" s="699" t="s">
        <v>4419</v>
      </c>
      <c r="H881" s="699" t="s">
        <v>4420</v>
      </c>
      <c r="I881" s="711">
        <v>13.21</v>
      </c>
      <c r="J881" s="711">
        <v>200</v>
      </c>
      <c r="K881" s="712">
        <v>2642.64</v>
      </c>
    </row>
    <row r="882" spans="1:11" ht="14.4" customHeight="1" x14ac:dyDescent="0.3">
      <c r="A882" s="695" t="s">
        <v>554</v>
      </c>
      <c r="B882" s="696" t="s">
        <v>555</v>
      </c>
      <c r="C882" s="699" t="s">
        <v>577</v>
      </c>
      <c r="D882" s="720" t="s">
        <v>1705</v>
      </c>
      <c r="E882" s="699" t="s">
        <v>4469</v>
      </c>
      <c r="F882" s="720" t="s">
        <v>4470</v>
      </c>
      <c r="G882" s="699" t="s">
        <v>4421</v>
      </c>
      <c r="H882" s="699" t="s">
        <v>4422</v>
      </c>
      <c r="I882" s="711">
        <v>2904</v>
      </c>
      <c r="J882" s="711">
        <v>15</v>
      </c>
      <c r="K882" s="712">
        <v>43560</v>
      </c>
    </row>
    <row r="883" spans="1:11" ht="14.4" customHeight="1" x14ac:dyDescent="0.3">
      <c r="A883" s="695" t="s">
        <v>554</v>
      </c>
      <c r="B883" s="696" t="s">
        <v>555</v>
      </c>
      <c r="C883" s="699" t="s">
        <v>577</v>
      </c>
      <c r="D883" s="720" t="s">
        <v>1705</v>
      </c>
      <c r="E883" s="699" t="s">
        <v>4469</v>
      </c>
      <c r="F883" s="720" t="s">
        <v>4470</v>
      </c>
      <c r="G883" s="699" t="s">
        <v>4423</v>
      </c>
      <c r="H883" s="699" t="s">
        <v>4424</v>
      </c>
      <c r="I883" s="711">
        <v>7260</v>
      </c>
      <c r="J883" s="711">
        <v>1</v>
      </c>
      <c r="K883" s="712">
        <v>7260</v>
      </c>
    </row>
    <row r="884" spans="1:11" ht="14.4" customHeight="1" x14ac:dyDescent="0.3">
      <c r="A884" s="695" t="s">
        <v>554</v>
      </c>
      <c r="B884" s="696" t="s">
        <v>555</v>
      </c>
      <c r="C884" s="699" t="s">
        <v>577</v>
      </c>
      <c r="D884" s="720" t="s">
        <v>1705</v>
      </c>
      <c r="E884" s="699" t="s">
        <v>4469</v>
      </c>
      <c r="F884" s="720" t="s">
        <v>4470</v>
      </c>
      <c r="G884" s="699" t="s">
        <v>4425</v>
      </c>
      <c r="H884" s="699" t="s">
        <v>4426</v>
      </c>
      <c r="I884" s="711">
        <v>7260</v>
      </c>
      <c r="J884" s="711">
        <v>1</v>
      </c>
      <c r="K884" s="712">
        <v>7260</v>
      </c>
    </row>
    <row r="885" spans="1:11" ht="14.4" customHeight="1" x14ac:dyDescent="0.3">
      <c r="A885" s="695" t="s">
        <v>554</v>
      </c>
      <c r="B885" s="696" t="s">
        <v>555</v>
      </c>
      <c r="C885" s="699" t="s">
        <v>577</v>
      </c>
      <c r="D885" s="720" t="s">
        <v>1705</v>
      </c>
      <c r="E885" s="699" t="s">
        <v>4471</v>
      </c>
      <c r="F885" s="720" t="s">
        <v>4472</v>
      </c>
      <c r="G885" s="699" t="s">
        <v>4427</v>
      </c>
      <c r="H885" s="699" t="s">
        <v>4428</v>
      </c>
      <c r="I885" s="711">
        <v>20.69</v>
      </c>
      <c r="J885" s="711">
        <v>100</v>
      </c>
      <c r="K885" s="712">
        <v>2069.1</v>
      </c>
    </row>
    <row r="886" spans="1:11" ht="14.4" customHeight="1" x14ac:dyDescent="0.3">
      <c r="A886" s="695" t="s">
        <v>554</v>
      </c>
      <c r="B886" s="696" t="s">
        <v>555</v>
      </c>
      <c r="C886" s="699" t="s">
        <v>577</v>
      </c>
      <c r="D886" s="720" t="s">
        <v>1705</v>
      </c>
      <c r="E886" s="699" t="s">
        <v>4471</v>
      </c>
      <c r="F886" s="720" t="s">
        <v>4472</v>
      </c>
      <c r="G886" s="699" t="s">
        <v>4429</v>
      </c>
      <c r="H886" s="699" t="s">
        <v>4430</v>
      </c>
      <c r="I886" s="711">
        <v>7.49</v>
      </c>
      <c r="J886" s="711">
        <v>200</v>
      </c>
      <c r="K886" s="712">
        <v>1498</v>
      </c>
    </row>
    <row r="887" spans="1:11" ht="14.4" customHeight="1" x14ac:dyDescent="0.3">
      <c r="A887" s="695" t="s">
        <v>554</v>
      </c>
      <c r="B887" s="696" t="s">
        <v>555</v>
      </c>
      <c r="C887" s="699" t="s">
        <v>577</v>
      </c>
      <c r="D887" s="720" t="s">
        <v>1705</v>
      </c>
      <c r="E887" s="699" t="s">
        <v>4471</v>
      </c>
      <c r="F887" s="720" t="s">
        <v>4472</v>
      </c>
      <c r="G887" s="699" t="s">
        <v>4431</v>
      </c>
      <c r="H887" s="699" t="s">
        <v>4432</v>
      </c>
      <c r="I887" s="711">
        <v>7.5066666666666668</v>
      </c>
      <c r="J887" s="711">
        <v>360</v>
      </c>
      <c r="K887" s="712">
        <v>2702.3</v>
      </c>
    </row>
    <row r="888" spans="1:11" ht="14.4" customHeight="1" x14ac:dyDescent="0.3">
      <c r="A888" s="695" t="s">
        <v>554</v>
      </c>
      <c r="B888" s="696" t="s">
        <v>555</v>
      </c>
      <c r="C888" s="699" t="s">
        <v>577</v>
      </c>
      <c r="D888" s="720" t="s">
        <v>1705</v>
      </c>
      <c r="E888" s="699" t="s">
        <v>4471</v>
      </c>
      <c r="F888" s="720" t="s">
        <v>4472</v>
      </c>
      <c r="G888" s="699" t="s">
        <v>4433</v>
      </c>
      <c r="H888" s="699" t="s">
        <v>4434</v>
      </c>
      <c r="I888" s="711">
        <v>7.5075000000000003</v>
      </c>
      <c r="J888" s="711">
        <v>750</v>
      </c>
      <c r="K888" s="712">
        <v>5630.5</v>
      </c>
    </row>
    <row r="889" spans="1:11" ht="14.4" customHeight="1" x14ac:dyDescent="0.3">
      <c r="A889" s="695" t="s">
        <v>554</v>
      </c>
      <c r="B889" s="696" t="s">
        <v>555</v>
      </c>
      <c r="C889" s="699" t="s">
        <v>577</v>
      </c>
      <c r="D889" s="720" t="s">
        <v>1705</v>
      </c>
      <c r="E889" s="699" t="s">
        <v>4471</v>
      </c>
      <c r="F889" s="720" t="s">
        <v>4472</v>
      </c>
      <c r="G889" s="699" t="s">
        <v>4435</v>
      </c>
      <c r="H889" s="699" t="s">
        <v>4436</v>
      </c>
      <c r="I889" s="711">
        <v>7.5019999999999998</v>
      </c>
      <c r="J889" s="711">
        <v>1200</v>
      </c>
      <c r="K889" s="712">
        <v>9002</v>
      </c>
    </row>
    <row r="890" spans="1:11" ht="14.4" customHeight="1" x14ac:dyDescent="0.3">
      <c r="A890" s="695" t="s">
        <v>554</v>
      </c>
      <c r="B890" s="696" t="s">
        <v>555</v>
      </c>
      <c r="C890" s="699" t="s">
        <v>577</v>
      </c>
      <c r="D890" s="720" t="s">
        <v>1705</v>
      </c>
      <c r="E890" s="699" t="s">
        <v>4471</v>
      </c>
      <c r="F890" s="720" t="s">
        <v>4472</v>
      </c>
      <c r="G890" s="699" t="s">
        <v>4437</v>
      </c>
      <c r="H890" s="699" t="s">
        <v>4438</v>
      </c>
      <c r="I890" s="711">
        <v>7.5039999999999996</v>
      </c>
      <c r="J890" s="711">
        <v>837</v>
      </c>
      <c r="K890" s="712">
        <v>6281.35</v>
      </c>
    </row>
    <row r="891" spans="1:11" ht="14.4" customHeight="1" x14ac:dyDescent="0.3">
      <c r="A891" s="695" t="s">
        <v>554</v>
      </c>
      <c r="B891" s="696" t="s">
        <v>555</v>
      </c>
      <c r="C891" s="699" t="s">
        <v>577</v>
      </c>
      <c r="D891" s="720" t="s">
        <v>1705</v>
      </c>
      <c r="E891" s="699" t="s">
        <v>4471</v>
      </c>
      <c r="F891" s="720" t="s">
        <v>4472</v>
      </c>
      <c r="G891" s="699" t="s">
        <v>4439</v>
      </c>
      <c r="H891" s="699" t="s">
        <v>4440</v>
      </c>
      <c r="I891" s="711">
        <v>20.69</v>
      </c>
      <c r="J891" s="711">
        <v>200</v>
      </c>
      <c r="K891" s="712">
        <v>4138</v>
      </c>
    </row>
    <row r="892" spans="1:11" ht="14.4" customHeight="1" x14ac:dyDescent="0.3">
      <c r="A892" s="695" t="s">
        <v>554</v>
      </c>
      <c r="B892" s="696" t="s">
        <v>555</v>
      </c>
      <c r="C892" s="699" t="s">
        <v>577</v>
      </c>
      <c r="D892" s="720" t="s">
        <v>1705</v>
      </c>
      <c r="E892" s="699" t="s">
        <v>4471</v>
      </c>
      <c r="F892" s="720" t="s">
        <v>4472</v>
      </c>
      <c r="G892" s="699" t="s">
        <v>4441</v>
      </c>
      <c r="H892" s="699" t="s">
        <v>4442</v>
      </c>
      <c r="I892" s="711">
        <v>20.692</v>
      </c>
      <c r="J892" s="711">
        <v>554</v>
      </c>
      <c r="K892" s="712">
        <v>11462.76</v>
      </c>
    </row>
    <row r="893" spans="1:11" ht="14.4" customHeight="1" x14ac:dyDescent="0.3">
      <c r="A893" s="695" t="s">
        <v>554</v>
      </c>
      <c r="B893" s="696" t="s">
        <v>555</v>
      </c>
      <c r="C893" s="699" t="s">
        <v>577</v>
      </c>
      <c r="D893" s="720" t="s">
        <v>1705</v>
      </c>
      <c r="E893" s="699" t="s">
        <v>4471</v>
      </c>
      <c r="F893" s="720" t="s">
        <v>4472</v>
      </c>
      <c r="G893" s="699" t="s">
        <v>4443</v>
      </c>
      <c r="H893" s="699" t="s">
        <v>4444</v>
      </c>
      <c r="I893" s="711">
        <v>2.94</v>
      </c>
      <c r="J893" s="711">
        <v>650</v>
      </c>
      <c r="K893" s="712">
        <v>1910.5699999999997</v>
      </c>
    </row>
    <row r="894" spans="1:11" ht="14.4" customHeight="1" x14ac:dyDescent="0.3">
      <c r="A894" s="695" t="s">
        <v>554</v>
      </c>
      <c r="B894" s="696" t="s">
        <v>555</v>
      </c>
      <c r="C894" s="699" t="s">
        <v>577</v>
      </c>
      <c r="D894" s="720" t="s">
        <v>1705</v>
      </c>
      <c r="E894" s="699" t="s">
        <v>4471</v>
      </c>
      <c r="F894" s="720" t="s">
        <v>4472</v>
      </c>
      <c r="G894" s="699" t="s">
        <v>4445</v>
      </c>
      <c r="H894" s="699" t="s">
        <v>4446</v>
      </c>
      <c r="I894" s="711">
        <v>11.01</v>
      </c>
      <c r="J894" s="711">
        <v>600</v>
      </c>
      <c r="K894" s="712">
        <v>6606</v>
      </c>
    </row>
    <row r="895" spans="1:11" ht="14.4" customHeight="1" x14ac:dyDescent="0.3">
      <c r="A895" s="695" t="s">
        <v>554</v>
      </c>
      <c r="B895" s="696" t="s">
        <v>555</v>
      </c>
      <c r="C895" s="699" t="s">
        <v>577</v>
      </c>
      <c r="D895" s="720" t="s">
        <v>1705</v>
      </c>
      <c r="E895" s="699" t="s">
        <v>4471</v>
      </c>
      <c r="F895" s="720" t="s">
        <v>4472</v>
      </c>
      <c r="G895" s="699" t="s">
        <v>4447</v>
      </c>
      <c r="H895" s="699" t="s">
        <v>4448</v>
      </c>
      <c r="I895" s="711">
        <v>11.01</v>
      </c>
      <c r="J895" s="711">
        <v>80</v>
      </c>
      <c r="K895" s="712">
        <v>880.8</v>
      </c>
    </row>
    <row r="896" spans="1:11" ht="14.4" customHeight="1" x14ac:dyDescent="0.3">
      <c r="A896" s="695" t="s">
        <v>554</v>
      </c>
      <c r="B896" s="696" t="s">
        <v>555</v>
      </c>
      <c r="C896" s="699" t="s">
        <v>577</v>
      </c>
      <c r="D896" s="720" t="s">
        <v>1705</v>
      </c>
      <c r="E896" s="699" t="s">
        <v>4471</v>
      </c>
      <c r="F896" s="720" t="s">
        <v>4472</v>
      </c>
      <c r="G896" s="699" t="s">
        <v>4449</v>
      </c>
      <c r="H896" s="699" t="s">
        <v>4450</v>
      </c>
      <c r="I896" s="711">
        <v>16.21</v>
      </c>
      <c r="J896" s="711">
        <v>100</v>
      </c>
      <c r="K896" s="712">
        <v>1621.4</v>
      </c>
    </row>
    <row r="897" spans="1:11" ht="14.4" customHeight="1" x14ac:dyDescent="0.3">
      <c r="A897" s="695" t="s">
        <v>554</v>
      </c>
      <c r="B897" s="696" t="s">
        <v>555</v>
      </c>
      <c r="C897" s="699" t="s">
        <v>577</v>
      </c>
      <c r="D897" s="720" t="s">
        <v>1705</v>
      </c>
      <c r="E897" s="699" t="s">
        <v>4471</v>
      </c>
      <c r="F897" s="720" t="s">
        <v>4472</v>
      </c>
      <c r="G897" s="699" t="s">
        <v>3181</v>
      </c>
      <c r="H897" s="699" t="s">
        <v>3182</v>
      </c>
      <c r="I897" s="711">
        <v>0.77249999999999996</v>
      </c>
      <c r="J897" s="711">
        <v>4000</v>
      </c>
      <c r="K897" s="712">
        <v>3090</v>
      </c>
    </row>
    <row r="898" spans="1:11" ht="14.4" customHeight="1" x14ac:dyDescent="0.3">
      <c r="A898" s="695" t="s">
        <v>554</v>
      </c>
      <c r="B898" s="696" t="s">
        <v>555</v>
      </c>
      <c r="C898" s="699" t="s">
        <v>577</v>
      </c>
      <c r="D898" s="720" t="s">
        <v>1705</v>
      </c>
      <c r="E898" s="699" t="s">
        <v>4471</v>
      </c>
      <c r="F898" s="720" t="s">
        <v>4472</v>
      </c>
      <c r="G898" s="699" t="s">
        <v>3183</v>
      </c>
      <c r="H898" s="699" t="s">
        <v>3184</v>
      </c>
      <c r="I898" s="711">
        <v>0.77249999999999996</v>
      </c>
      <c r="J898" s="711">
        <v>4000</v>
      </c>
      <c r="K898" s="712">
        <v>3090</v>
      </c>
    </row>
    <row r="899" spans="1:11" ht="14.4" customHeight="1" x14ac:dyDescent="0.3">
      <c r="A899" s="695" t="s">
        <v>554</v>
      </c>
      <c r="B899" s="696" t="s">
        <v>555</v>
      </c>
      <c r="C899" s="699" t="s">
        <v>577</v>
      </c>
      <c r="D899" s="720" t="s">
        <v>1705</v>
      </c>
      <c r="E899" s="699" t="s">
        <v>4485</v>
      </c>
      <c r="F899" s="720" t="s">
        <v>4486</v>
      </c>
      <c r="G899" s="699" t="s">
        <v>4451</v>
      </c>
      <c r="H899" s="699" t="s">
        <v>4452</v>
      </c>
      <c r="I899" s="711">
        <v>1403</v>
      </c>
      <c r="J899" s="711">
        <v>2</v>
      </c>
      <c r="K899" s="712">
        <v>2806</v>
      </c>
    </row>
    <row r="900" spans="1:11" ht="14.4" customHeight="1" x14ac:dyDescent="0.3">
      <c r="A900" s="695" t="s">
        <v>554</v>
      </c>
      <c r="B900" s="696" t="s">
        <v>555</v>
      </c>
      <c r="C900" s="699" t="s">
        <v>577</v>
      </c>
      <c r="D900" s="720" t="s">
        <v>1705</v>
      </c>
      <c r="E900" s="699" t="s">
        <v>4485</v>
      </c>
      <c r="F900" s="720" t="s">
        <v>4486</v>
      </c>
      <c r="G900" s="699" t="s">
        <v>4453</v>
      </c>
      <c r="H900" s="699" t="s">
        <v>4454</v>
      </c>
      <c r="I900" s="711">
        <v>18178.099999999999</v>
      </c>
      <c r="J900" s="711">
        <v>1</v>
      </c>
      <c r="K900" s="712">
        <v>18178.099999999999</v>
      </c>
    </row>
    <row r="901" spans="1:11" ht="14.4" customHeight="1" x14ac:dyDescent="0.3">
      <c r="A901" s="695" t="s">
        <v>554</v>
      </c>
      <c r="B901" s="696" t="s">
        <v>555</v>
      </c>
      <c r="C901" s="699" t="s">
        <v>577</v>
      </c>
      <c r="D901" s="720" t="s">
        <v>1705</v>
      </c>
      <c r="E901" s="699" t="s">
        <v>4485</v>
      </c>
      <c r="F901" s="720" t="s">
        <v>4486</v>
      </c>
      <c r="G901" s="699" t="s">
        <v>4455</v>
      </c>
      <c r="H901" s="699" t="s">
        <v>4456</v>
      </c>
      <c r="I901" s="711">
        <v>1259.01</v>
      </c>
      <c r="J901" s="711">
        <v>3</v>
      </c>
      <c r="K901" s="712">
        <v>3777.0299999999997</v>
      </c>
    </row>
    <row r="902" spans="1:11" ht="14.4" customHeight="1" x14ac:dyDescent="0.3">
      <c r="A902" s="695" t="s">
        <v>554</v>
      </c>
      <c r="B902" s="696" t="s">
        <v>555</v>
      </c>
      <c r="C902" s="699" t="s">
        <v>577</v>
      </c>
      <c r="D902" s="720" t="s">
        <v>1705</v>
      </c>
      <c r="E902" s="699" t="s">
        <v>4485</v>
      </c>
      <c r="F902" s="720" t="s">
        <v>4486</v>
      </c>
      <c r="G902" s="699" t="s">
        <v>4457</v>
      </c>
      <c r="H902" s="699" t="s">
        <v>4458</v>
      </c>
      <c r="I902" s="711">
        <v>3392.5</v>
      </c>
      <c r="J902" s="711">
        <v>2</v>
      </c>
      <c r="K902" s="712">
        <v>6785</v>
      </c>
    </row>
    <row r="903" spans="1:11" ht="14.4" customHeight="1" x14ac:dyDescent="0.3">
      <c r="A903" s="695" t="s">
        <v>554</v>
      </c>
      <c r="B903" s="696" t="s">
        <v>555</v>
      </c>
      <c r="C903" s="699" t="s">
        <v>577</v>
      </c>
      <c r="D903" s="720" t="s">
        <v>1705</v>
      </c>
      <c r="E903" s="699" t="s">
        <v>4485</v>
      </c>
      <c r="F903" s="720" t="s">
        <v>4486</v>
      </c>
      <c r="G903" s="699" t="s">
        <v>4459</v>
      </c>
      <c r="H903" s="699" t="s">
        <v>4460</v>
      </c>
      <c r="I903" s="711">
        <v>2070</v>
      </c>
      <c r="J903" s="711">
        <v>2</v>
      </c>
      <c r="K903" s="712">
        <v>4140</v>
      </c>
    </row>
    <row r="904" spans="1:11" ht="14.4" customHeight="1" thickBot="1" x14ac:dyDescent="0.35">
      <c r="A904" s="703" t="s">
        <v>554</v>
      </c>
      <c r="B904" s="704" t="s">
        <v>555</v>
      </c>
      <c r="C904" s="707" t="s">
        <v>577</v>
      </c>
      <c r="D904" s="721" t="s">
        <v>1705</v>
      </c>
      <c r="E904" s="707" t="s">
        <v>4485</v>
      </c>
      <c r="F904" s="721" t="s">
        <v>4486</v>
      </c>
      <c r="G904" s="707" t="s">
        <v>4461</v>
      </c>
      <c r="H904" s="707" t="s">
        <v>4462</v>
      </c>
      <c r="I904" s="713">
        <v>7364.6</v>
      </c>
      <c r="J904" s="713">
        <v>2</v>
      </c>
      <c r="K904" s="714">
        <v>14729.2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6" width="13.109375" hidden="1" customWidth="1"/>
    <col min="17" max="17" width="13.109375" customWidth="1"/>
    <col min="18" max="20" width="13.109375" hidden="1" customWidth="1"/>
    <col min="21" max="21" width="13.109375" customWidth="1"/>
    <col min="22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84.5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18.5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43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0.2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7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10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3.8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51060.160000000003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11666.8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25215.760000000002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128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4271.5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1278.75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5957.75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2541.6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413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368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45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1158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843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130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165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72</v>
      </c>
      <c r="C14" s="417">
        <f xml:space="preserve">
IF($A$4&lt;=12,SUMIFS('ON Data'!G:G,'ON Data'!$D:$D,$A$4,'ON Data'!$E:$E,5),SUMIFS('ON Data'!G:G,'ON Data'!$E:$E,5))</f>
        <v>72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65556</v>
      </c>
      <c r="C18" s="414">
        <f t="shared" ref="C18" si="0" xml:space="preserve">
C19-C16-C17</f>
        <v>0</v>
      </c>
      <c r="D18" s="415">
        <f t="shared" ref="D18:AG18" si="1" xml:space="preserve">
D19-D16-D17</f>
        <v>49846</v>
      </c>
      <c r="E18" s="415">
        <f t="shared" si="1"/>
        <v>0</v>
      </c>
      <c r="F18" s="415">
        <f t="shared" si="1"/>
        <v>3000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1750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10960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65556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49846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3000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1750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10960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11305415</v>
      </c>
      <c r="C20" s="426">
        <f xml:space="preserve">
IF($A$4&lt;=12,SUMIFS('ON Data'!G:G,'ON Data'!$D:$D,$A$4,'ON Data'!$E:$E,6),SUMIFS('ON Data'!G:G,'ON Data'!$E:$E,6))</f>
        <v>14400</v>
      </c>
      <c r="D20" s="427">
        <f xml:space="preserve">
IF($A$4&lt;=12,SUMIFS('ON Data'!H:H,'ON Data'!$D:$D,$A$4,'ON Data'!$E:$E,6),SUMIFS('ON Data'!H:H,'ON Data'!$E:$E,6))</f>
        <v>5431542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4256869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1750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1580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530111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150057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617107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301999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107388</v>
      </c>
      <c r="C25" s="748">
        <f xml:space="preserve">
IF($A$4&lt;=12,SUMIFS('ON Data'!H:H,'ON Data'!$D:$D,$A$4,'ON Data'!$E:$E,10),SUMIFS('ON Data'!H:H,'ON Data'!$E:$E,10))</f>
        <v>44700</v>
      </c>
      <c r="D25" s="724"/>
      <c r="E25" s="725"/>
      <c r="F25" s="725">
        <f xml:space="preserve">
IF($A$4&lt;=12,SUMIFS('ON Data'!K:K,'ON Data'!$D:$D,$A$4,'ON Data'!$E:$E,10),SUMIFS('ON Data'!K:K,'ON Data'!$E:$E,10))</f>
        <v>62688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49956</v>
      </c>
      <c r="C26" s="748">
        <f xml:space="preserve">
IF($A$4&lt;=12,SUMIFS('ON Data'!H:H,'ON Data'!$D:$D,$A$4,'ON Data'!$E:$E,11),SUMIFS('ON Data'!H:H,'ON Data'!$E:$E,11))</f>
        <v>22956</v>
      </c>
      <c r="D26" s="724"/>
      <c r="E26" s="725"/>
      <c r="F26" s="726">
        <f xml:space="preserve">
IF($A$4&lt;=12,SUMIFS('ON Data'!K:K,'ON Data'!$D:$D,$A$4,'ON Data'!$E:$E,11),SUMIFS('ON Data'!K:K,'ON Data'!$E:$E,11))</f>
        <v>27000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2.1496516934902714</v>
      </c>
      <c r="C27" s="749">
        <f xml:space="preserve">
IF(C26=0,0,C25/C26)</f>
        <v>1.9472033455305802</v>
      </c>
      <c r="D27" s="727"/>
      <c r="E27" s="728"/>
      <c r="F27" s="728">
        <f xml:space="preserve">
IF(F26=0,0,F25/F26)</f>
        <v>2.3217777777777777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-57432</v>
      </c>
      <c r="C28" s="750">
        <f xml:space="preserve">
C26-C25</f>
        <v>-21744</v>
      </c>
      <c r="D28" s="729"/>
      <c r="E28" s="730"/>
      <c r="F28" s="730">
        <f xml:space="preserve">
F26-F25</f>
        <v>-35688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0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4488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11424012.459999999</v>
      </c>
      <c r="G3" s="383">
        <f t="shared" ref="G3:AN3" si="0">SUMIF($E5:$E1048576,"&lt;10",G5:G1048576)</f>
        <v>14472</v>
      </c>
      <c r="H3" s="383">
        <f t="shared" si="0"/>
        <v>5494340</v>
      </c>
      <c r="I3" s="383">
        <f t="shared" si="0"/>
        <v>0</v>
      </c>
      <c r="J3" s="383">
        <f t="shared" si="0"/>
        <v>0</v>
      </c>
      <c r="K3" s="383">
        <f t="shared" si="0"/>
        <v>4285431.76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3500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1708.7999999999997</v>
      </c>
      <c r="AA3" s="383">
        <f t="shared" si="0"/>
        <v>0</v>
      </c>
      <c r="AB3" s="383">
        <f t="shared" si="0"/>
        <v>0</v>
      </c>
      <c r="AC3" s="383">
        <f t="shared" si="0"/>
        <v>534575.5</v>
      </c>
      <c r="AD3" s="383">
        <f t="shared" si="0"/>
        <v>0</v>
      </c>
      <c r="AE3" s="383">
        <f t="shared" si="0"/>
        <v>151343.75</v>
      </c>
      <c r="AF3" s="383">
        <f t="shared" si="0"/>
        <v>0</v>
      </c>
      <c r="AG3" s="383">
        <f t="shared" si="0"/>
        <v>0</v>
      </c>
      <c r="AH3" s="383">
        <f t="shared" si="0"/>
        <v>634084.75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304555.90000000002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11</v>
      </c>
      <c r="D5" s="382">
        <v>1</v>
      </c>
      <c r="E5" s="382">
        <v>1</v>
      </c>
      <c r="F5" s="382">
        <v>82.1</v>
      </c>
      <c r="G5" s="382">
        <v>0</v>
      </c>
      <c r="H5" s="382">
        <v>19.55</v>
      </c>
      <c r="I5" s="382">
        <v>0</v>
      </c>
      <c r="J5" s="382">
        <v>0</v>
      </c>
      <c r="K5" s="382">
        <v>41.5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0.2</v>
      </c>
      <c r="AA5" s="382">
        <v>0</v>
      </c>
      <c r="AB5" s="382">
        <v>0</v>
      </c>
      <c r="AC5" s="382">
        <v>5</v>
      </c>
      <c r="AD5" s="382">
        <v>0</v>
      </c>
      <c r="AE5" s="382">
        <v>2</v>
      </c>
      <c r="AF5" s="382">
        <v>0</v>
      </c>
      <c r="AG5" s="382">
        <v>0</v>
      </c>
      <c r="AH5" s="382">
        <v>10</v>
      </c>
      <c r="AI5" s="382">
        <v>0</v>
      </c>
      <c r="AJ5" s="382">
        <v>0</v>
      </c>
      <c r="AK5" s="382">
        <v>0</v>
      </c>
      <c r="AL5" s="382">
        <v>0</v>
      </c>
      <c r="AM5" s="382">
        <v>3.85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11</v>
      </c>
      <c r="D6" s="382">
        <v>1</v>
      </c>
      <c r="E6" s="382">
        <v>2</v>
      </c>
      <c r="F6" s="382">
        <v>13347.5</v>
      </c>
      <c r="G6" s="382">
        <v>0</v>
      </c>
      <c r="H6" s="382">
        <v>3278.8</v>
      </c>
      <c r="I6" s="382">
        <v>0</v>
      </c>
      <c r="J6" s="382">
        <v>0</v>
      </c>
      <c r="K6" s="382">
        <v>6666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36.799999999999997</v>
      </c>
      <c r="AA6" s="382">
        <v>0</v>
      </c>
      <c r="AB6" s="382">
        <v>0</v>
      </c>
      <c r="AC6" s="382">
        <v>791</v>
      </c>
      <c r="AD6" s="382">
        <v>0</v>
      </c>
      <c r="AE6" s="382">
        <v>341</v>
      </c>
      <c r="AF6" s="382">
        <v>0</v>
      </c>
      <c r="AG6" s="382">
        <v>0</v>
      </c>
      <c r="AH6" s="382">
        <v>1539.5</v>
      </c>
      <c r="AI6" s="382">
        <v>0</v>
      </c>
      <c r="AJ6" s="382">
        <v>0</v>
      </c>
      <c r="AK6" s="382">
        <v>0</v>
      </c>
      <c r="AL6" s="382">
        <v>0</v>
      </c>
      <c r="AM6" s="382">
        <v>694.4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11</v>
      </c>
      <c r="D7" s="382">
        <v>1</v>
      </c>
      <c r="E7" s="382">
        <v>3</v>
      </c>
      <c r="F7" s="382">
        <v>77</v>
      </c>
      <c r="G7" s="382">
        <v>0</v>
      </c>
      <c r="H7" s="382">
        <v>77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11</v>
      </c>
      <c r="D8" s="382">
        <v>1</v>
      </c>
      <c r="E8" s="382">
        <v>4</v>
      </c>
      <c r="F8" s="382">
        <v>350</v>
      </c>
      <c r="G8" s="382">
        <v>0</v>
      </c>
      <c r="H8" s="382">
        <v>245</v>
      </c>
      <c r="I8" s="382">
        <v>0</v>
      </c>
      <c r="J8" s="382">
        <v>0</v>
      </c>
      <c r="K8" s="382">
        <v>45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40</v>
      </c>
      <c r="AD8" s="382">
        <v>0</v>
      </c>
      <c r="AE8" s="382">
        <v>0</v>
      </c>
      <c r="AF8" s="382">
        <v>0</v>
      </c>
      <c r="AG8" s="382">
        <v>0</v>
      </c>
      <c r="AH8" s="382">
        <v>20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11</v>
      </c>
      <c r="D9" s="382">
        <v>1</v>
      </c>
      <c r="E9" s="382">
        <v>5</v>
      </c>
      <c r="F9" s="382">
        <v>18</v>
      </c>
      <c r="G9" s="382">
        <v>18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11</v>
      </c>
      <c r="D10" s="382">
        <v>1</v>
      </c>
      <c r="E10" s="382">
        <v>6</v>
      </c>
      <c r="F10" s="382">
        <v>2742031</v>
      </c>
      <c r="G10" s="382">
        <v>3600</v>
      </c>
      <c r="H10" s="382">
        <v>1348989</v>
      </c>
      <c r="I10" s="382">
        <v>0</v>
      </c>
      <c r="J10" s="382">
        <v>0</v>
      </c>
      <c r="K10" s="382">
        <v>1018837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4372</v>
      </c>
      <c r="AA10" s="382">
        <v>0</v>
      </c>
      <c r="AB10" s="382">
        <v>0</v>
      </c>
      <c r="AC10" s="382">
        <v>103371</v>
      </c>
      <c r="AD10" s="382">
        <v>0</v>
      </c>
      <c r="AE10" s="382">
        <v>38633</v>
      </c>
      <c r="AF10" s="382">
        <v>0</v>
      </c>
      <c r="AG10" s="382">
        <v>0</v>
      </c>
      <c r="AH10" s="382">
        <v>148330</v>
      </c>
      <c r="AI10" s="382">
        <v>0</v>
      </c>
      <c r="AJ10" s="382">
        <v>0</v>
      </c>
      <c r="AK10" s="382">
        <v>0</v>
      </c>
      <c r="AL10" s="382">
        <v>0</v>
      </c>
      <c r="AM10" s="382">
        <v>75899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11</v>
      </c>
      <c r="D11" s="382">
        <v>1</v>
      </c>
      <c r="E11" s="382">
        <v>9</v>
      </c>
      <c r="F11" s="382">
        <v>5480</v>
      </c>
      <c r="G11" s="382">
        <v>0</v>
      </c>
      <c r="H11" s="382">
        <v>0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5480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11</v>
      </c>
      <c r="D12" s="382">
        <v>1</v>
      </c>
      <c r="E12" s="382">
        <v>10</v>
      </c>
      <c r="F12" s="382">
        <v>24100</v>
      </c>
      <c r="G12" s="382">
        <v>0</v>
      </c>
      <c r="H12" s="382">
        <v>20700</v>
      </c>
      <c r="I12" s="382">
        <v>0</v>
      </c>
      <c r="J12" s="382">
        <v>0</v>
      </c>
      <c r="K12" s="382">
        <v>3400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11</v>
      </c>
      <c r="D13" s="382">
        <v>1</v>
      </c>
      <c r="E13" s="382">
        <v>11</v>
      </c>
      <c r="F13" s="382">
        <v>12489</v>
      </c>
      <c r="G13" s="382">
        <v>0</v>
      </c>
      <c r="H13" s="382">
        <v>5739</v>
      </c>
      <c r="I13" s="382">
        <v>0</v>
      </c>
      <c r="J13" s="382">
        <v>0</v>
      </c>
      <c r="K13" s="382">
        <v>6750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11</v>
      </c>
      <c r="D14" s="382">
        <v>2</v>
      </c>
      <c r="E14" s="382">
        <v>1</v>
      </c>
      <c r="F14" s="382">
        <v>86.1</v>
      </c>
      <c r="G14" s="382">
        <v>0</v>
      </c>
      <c r="H14" s="382">
        <v>19.55</v>
      </c>
      <c r="I14" s="382">
        <v>0</v>
      </c>
      <c r="J14" s="382">
        <v>0</v>
      </c>
      <c r="K14" s="382">
        <v>43.5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0.2</v>
      </c>
      <c r="AA14" s="382">
        <v>0</v>
      </c>
      <c r="AB14" s="382">
        <v>0</v>
      </c>
      <c r="AC14" s="382">
        <v>7</v>
      </c>
      <c r="AD14" s="382">
        <v>0</v>
      </c>
      <c r="AE14" s="382">
        <v>2</v>
      </c>
      <c r="AF14" s="382">
        <v>0</v>
      </c>
      <c r="AG14" s="382">
        <v>0</v>
      </c>
      <c r="AH14" s="382">
        <v>10</v>
      </c>
      <c r="AI14" s="382">
        <v>0</v>
      </c>
      <c r="AJ14" s="382">
        <v>0</v>
      </c>
      <c r="AK14" s="382">
        <v>0</v>
      </c>
      <c r="AL14" s="382">
        <v>0</v>
      </c>
      <c r="AM14" s="382">
        <v>3.85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11</v>
      </c>
      <c r="D15" s="382">
        <v>2</v>
      </c>
      <c r="E15" s="382">
        <v>2</v>
      </c>
      <c r="F15" s="382">
        <v>11615.73</v>
      </c>
      <c r="G15" s="382">
        <v>0</v>
      </c>
      <c r="H15" s="382">
        <v>2702</v>
      </c>
      <c r="I15" s="382">
        <v>0</v>
      </c>
      <c r="J15" s="382">
        <v>0</v>
      </c>
      <c r="K15" s="382">
        <v>5793.38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32</v>
      </c>
      <c r="AA15" s="382">
        <v>0</v>
      </c>
      <c r="AB15" s="382">
        <v>0</v>
      </c>
      <c r="AC15" s="382">
        <v>939</v>
      </c>
      <c r="AD15" s="382">
        <v>0</v>
      </c>
      <c r="AE15" s="382">
        <v>286.75</v>
      </c>
      <c r="AF15" s="382">
        <v>0</v>
      </c>
      <c r="AG15" s="382">
        <v>0</v>
      </c>
      <c r="AH15" s="382">
        <v>1265</v>
      </c>
      <c r="AI15" s="382">
        <v>0</v>
      </c>
      <c r="AJ15" s="382">
        <v>0</v>
      </c>
      <c r="AK15" s="382">
        <v>0</v>
      </c>
      <c r="AL15" s="382">
        <v>0</v>
      </c>
      <c r="AM15" s="382">
        <v>597.6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11</v>
      </c>
      <c r="D16" s="382">
        <v>2</v>
      </c>
      <c r="E16" s="382">
        <v>3</v>
      </c>
      <c r="F16" s="382">
        <v>102</v>
      </c>
      <c r="G16" s="382">
        <v>0</v>
      </c>
      <c r="H16" s="382">
        <v>92</v>
      </c>
      <c r="I16" s="382">
        <v>0</v>
      </c>
      <c r="J16" s="382">
        <v>0</v>
      </c>
      <c r="K16" s="382">
        <v>10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11</v>
      </c>
      <c r="D17" s="382">
        <v>2</v>
      </c>
      <c r="E17" s="382">
        <v>4</v>
      </c>
      <c r="F17" s="382">
        <v>287</v>
      </c>
      <c r="G17" s="382">
        <v>0</v>
      </c>
      <c r="H17" s="382">
        <v>197</v>
      </c>
      <c r="I17" s="382">
        <v>0</v>
      </c>
      <c r="J17" s="382">
        <v>0</v>
      </c>
      <c r="K17" s="382">
        <v>45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45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11</v>
      </c>
      <c r="D18" s="382">
        <v>2</v>
      </c>
      <c r="E18" s="382">
        <v>5</v>
      </c>
      <c r="F18" s="382">
        <v>18</v>
      </c>
      <c r="G18" s="382">
        <v>18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11</v>
      </c>
      <c r="D19" s="382">
        <v>2</v>
      </c>
      <c r="E19" s="382">
        <v>6</v>
      </c>
      <c r="F19" s="382">
        <v>2736592</v>
      </c>
      <c r="G19" s="382">
        <v>3600</v>
      </c>
      <c r="H19" s="382">
        <v>1311106</v>
      </c>
      <c r="I19" s="382">
        <v>0</v>
      </c>
      <c r="J19" s="382">
        <v>0</v>
      </c>
      <c r="K19" s="382">
        <v>1035518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-928</v>
      </c>
      <c r="AA19" s="382">
        <v>0</v>
      </c>
      <c r="AB19" s="382">
        <v>0</v>
      </c>
      <c r="AC19" s="382">
        <v>132113</v>
      </c>
      <c r="AD19" s="382">
        <v>0</v>
      </c>
      <c r="AE19" s="382">
        <v>36704</v>
      </c>
      <c r="AF19" s="382">
        <v>0</v>
      </c>
      <c r="AG19" s="382">
        <v>0</v>
      </c>
      <c r="AH19" s="382">
        <v>142905</v>
      </c>
      <c r="AI19" s="382">
        <v>0</v>
      </c>
      <c r="AJ19" s="382">
        <v>0</v>
      </c>
      <c r="AK19" s="382">
        <v>0</v>
      </c>
      <c r="AL19" s="382">
        <v>0</v>
      </c>
      <c r="AM19" s="382">
        <v>75574</v>
      </c>
      <c r="AN19" s="382">
        <v>0</v>
      </c>
    </row>
    <row r="20" spans="3:40" x14ac:dyDescent="0.3">
      <c r="C20" s="382">
        <v>11</v>
      </c>
      <c r="D20" s="382">
        <v>2</v>
      </c>
      <c r="E20" s="382">
        <v>9</v>
      </c>
      <c r="F20" s="382">
        <v>9843</v>
      </c>
      <c r="G20" s="382">
        <v>0</v>
      </c>
      <c r="H20" s="382">
        <v>4363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5480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11</v>
      </c>
      <c r="D21" s="382">
        <v>2</v>
      </c>
      <c r="E21" s="382">
        <v>10</v>
      </c>
      <c r="F21" s="382">
        <v>57385</v>
      </c>
      <c r="G21" s="382">
        <v>0</v>
      </c>
      <c r="H21" s="382">
        <v>24000</v>
      </c>
      <c r="I21" s="382">
        <v>0</v>
      </c>
      <c r="J21" s="382">
        <v>0</v>
      </c>
      <c r="K21" s="382">
        <v>33385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11</v>
      </c>
      <c r="D22" s="382">
        <v>2</v>
      </c>
      <c r="E22" s="382">
        <v>11</v>
      </c>
      <c r="F22" s="382">
        <v>12489</v>
      </c>
      <c r="G22" s="382">
        <v>0</v>
      </c>
      <c r="H22" s="382">
        <v>5739</v>
      </c>
      <c r="I22" s="382">
        <v>0</v>
      </c>
      <c r="J22" s="382">
        <v>0</v>
      </c>
      <c r="K22" s="382">
        <v>6750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11</v>
      </c>
      <c r="D23" s="382">
        <v>3</v>
      </c>
      <c r="E23" s="382">
        <v>1</v>
      </c>
      <c r="F23" s="382">
        <v>87</v>
      </c>
      <c r="G23" s="382">
        <v>0</v>
      </c>
      <c r="H23" s="382">
        <v>18.55</v>
      </c>
      <c r="I23" s="382">
        <v>0</v>
      </c>
      <c r="J23" s="382">
        <v>0</v>
      </c>
      <c r="K23" s="382">
        <v>44.5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0.2</v>
      </c>
      <c r="AA23" s="382">
        <v>0</v>
      </c>
      <c r="AB23" s="382">
        <v>0</v>
      </c>
      <c r="AC23" s="382">
        <v>8</v>
      </c>
      <c r="AD23" s="382">
        <v>0</v>
      </c>
      <c r="AE23" s="382">
        <v>2</v>
      </c>
      <c r="AF23" s="382">
        <v>0</v>
      </c>
      <c r="AG23" s="382">
        <v>0</v>
      </c>
      <c r="AH23" s="382">
        <v>10</v>
      </c>
      <c r="AI23" s="382">
        <v>0</v>
      </c>
      <c r="AJ23" s="382">
        <v>0</v>
      </c>
      <c r="AK23" s="382">
        <v>0</v>
      </c>
      <c r="AL23" s="382">
        <v>0</v>
      </c>
      <c r="AM23" s="382">
        <v>3.75</v>
      </c>
      <c r="AN23" s="382">
        <v>0</v>
      </c>
    </row>
    <row r="24" spans="3:40" x14ac:dyDescent="0.3">
      <c r="C24" s="382">
        <v>11</v>
      </c>
      <c r="D24" s="382">
        <v>3</v>
      </c>
      <c r="E24" s="382">
        <v>2</v>
      </c>
      <c r="F24" s="382">
        <v>12807.18</v>
      </c>
      <c r="G24" s="382">
        <v>0</v>
      </c>
      <c r="H24" s="382">
        <v>2858</v>
      </c>
      <c r="I24" s="382">
        <v>0</v>
      </c>
      <c r="J24" s="382">
        <v>0</v>
      </c>
      <c r="K24" s="382">
        <v>6186.88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28.8</v>
      </c>
      <c r="AA24" s="382">
        <v>0</v>
      </c>
      <c r="AB24" s="382">
        <v>0</v>
      </c>
      <c r="AC24" s="382">
        <v>1255.5</v>
      </c>
      <c r="AD24" s="382">
        <v>0</v>
      </c>
      <c r="AE24" s="382">
        <v>310</v>
      </c>
      <c r="AF24" s="382">
        <v>0</v>
      </c>
      <c r="AG24" s="382">
        <v>0</v>
      </c>
      <c r="AH24" s="382">
        <v>1568</v>
      </c>
      <c r="AI24" s="382">
        <v>0</v>
      </c>
      <c r="AJ24" s="382">
        <v>0</v>
      </c>
      <c r="AK24" s="382">
        <v>0</v>
      </c>
      <c r="AL24" s="382">
        <v>0</v>
      </c>
      <c r="AM24" s="382">
        <v>600</v>
      </c>
      <c r="AN24" s="382">
        <v>0</v>
      </c>
    </row>
    <row r="25" spans="3:40" x14ac:dyDescent="0.3">
      <c r="C25" s="382">
        <v>11</v>
      </c>
      <c r="D25" s="382">
        <v>3</v>
      </c>
      <c r="E25" s="382">
        <v>3</v>
      </c>
      <c r="F25" s="382">
        <v>122</v>
      </c>
      <c r="G25" s="382">
        <v>0</v>
      </c>
      <c r="H25" s="382">
        <v>87</v>
      </c>
      <c r="I25" s="382">
        <v>0</v>
      </c>
      <c r="J25" s="382">
        <v>0</v>
      </c>
      <c r="K25" s="382">
        <v>35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11</v>
      </c>
      <c r="D26" s="382">
        <v>3</v>
      </c>
      <c r="E26" s="382">
        <v>4</v>
      </c>
      <c r="F26" s="382">
        <v>299</v>
      </c>
      <c r="G26" s="382">
        <v>0</v>
      </c>
      <c r="H26" s="382">
        <v>234</v>
      </c>
      <c r="I26" s="382">
        <v>0</v>
      </c>
      <c r="J26" s="382">
        <v>0</v>
      </c>
      <c r="K26" s="382">
        <v>30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35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11</v>
      </c>
      <c r="D27" s="382">
        <v>3</v>
      </c>
      <c r="E27" s="382">
        <v>5</v>
      </c>
      <c r="F27" s="382">
        <v>18</v>
      </c>
      <c r="G27" s="382">
        <v>18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11</v>
      </c>
      <c r="D28" s="382">
        <v>3</v>
      </c>
      <c r="E28" s="382">
        <v>6</v>
      </c>
      <c r="F28" s="382">
        <v>3124104</v>
      </c>
      <c r="G28" s="382">
        <v>3600</v>
      </c>
      <c r="H28" s="382">
        <v>1589686</v>
      </c>
      <c r="I28" s="382">
        <v>0</v>
      </c>
      <c r="J28" s="382">
        <v>0</v>
      </c>
      <c r="K28" s="382">
        <v>1111401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-955</v>
      </c>
      <c r="AA28" s="382">
        <v>0</v>
      </c>
      <c r="AB28" s="382">
        <v>0</v>
      </c>
      <c r="AC28" s="382">
        <v>145117</v>
      </c>
      <c r="AD28" s="382">
        <v>0</v>
      </c>
      <c r="AE28" s="382">
        <v>37632</v>
      </c>
      <c r="AF28" s="382">
        <v>0</v>
      </c>
      <c r="AG28" s="382">
        <v>0</v>
      </c>
      <c r="AH28" s="382">
        <v>163282</v>
      </c>
      <c r="AI28" s="382">
        <v>0</v>
      </c>
      <c r="AJ28" s="382">
        <v>0</v>
      </c>
      <c r="AK28" s="382">
        <v>0</v>
      </c>
      <c r="AL28" s="382">
        <v>0</v>
      </c>
      <c r="AM28" s="382">
        <v>74341</v>
      </c>
      <c r="AN28" s="382">
        <v>0</v>
      </c>
    </row>
    <row r="29" spans="3:40" x14ac:dyDescent="0.3">
      <c r="C29" s="382">
        <v>11</v>
      </c>
      <c r="D29" s="382">
        <v>3</v>
      </c>
      <c r="E29" s="382">
        <v>9</v>
      </c>
      <c r="F29" s="382">
        <v>46500</v>
      </c>
      <c r="G29" s="382">
        <v>0</v>
      </c>
      <c r="H29" s="382">
        <v>43500</v>
      </c>
      <c r="I29" s="382">
        <v>0</v>
      </c>
      <c r="J29" s="382">
        <v>0</v>
      </c>
      <c r="K29" s="382">
        <v>3000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11</v>
      </c>
      <c r="D30" s="382">
        <v>3</v>
      </c>
      <c r="E30" s="382">
        <v>10</v>
      </c>
      <c r="F30" s="382">
        <v>11353</v>
      </c>
      <c r="G30" s="382">
        <v>0</v>
      </c>
      <c r="H30" s="382">
        <v>0</v>
      </c>
      <c r="I30" s="382">
        <v>0</v>
      </c>
      <c r="J30" s="382">
        <v>0</v>
      </c>
      <c r="K30" s="382">
        <v>11353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  <row r="31" spans="3:40" x14ac:dyDescent="0.3">
      <c r="C31" s="382">
        <v>11</v>
      </c>
      <c r="D31" s="382">
        <v>3</v>
      </c>
      <c r="E31" s="382">
        <v>11</v>
      </c>
      <c r="F31" s="382">
        <v>12489</v>
      </c>
      <c r="G31" s="382">
        <v>0</v>
      </c>
      <c r="H31" s="382">
        <v>5739</v>
      </c>
      <c r="I31" s="382">
        <v>0</v>
      </c>
      <c r="J31" s="382">
        <v>0</v>
      </c>
      <c r="K31" s="382">
        <v>6750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11</v>
      </c>
      <c r="D32" s="382">
        <v>4</v>
      </c>
      <c r="E32" s="382">
        <v>1</v>
      </c>
      <c r="F32" s="382">
        <v>83.1</v>
      </c>
      <c r="G32" s="382">
        <v>0</v>
      </c>
      <c r="H32" s="382">
        <v>16.55</v>
      </c>
      <c r="I32" s="382">
        <v>0</v>
      </c>
      <c r="J32" s="382">
        <v>0</v>
      </c>
      <c r="K32" s="382">
        <v>42.5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0.2</v>
      </c>
      <c r="AA32" s="382">
        <v>0</v>
      </c>
      <c r="AB32" s="382">
        <v>0</v>
      </c>
      <c r="AC32" s="382">
        <v>8</v>
      </c>
      <c r="AD32" s="382">
        <v>0</v>
      </c>
      <c r="AE32" s="382">
        <v>2</v>
      </c>
      <c r="AF32" s="382">
        <v>0</v>
      </c>
      <c r="AG32" s="382">
        <v>0</v>
      </c>
      <c r="AH32" s="382">
        <v>10</v>
      </c>
      <c r="AI32" s="382">
        <v>0</v>
      </c>
      <c r="AJ32" s="382">
        <v>0</v>
      </c>
      <c r="AK32" s="382">
        <v>0</v>
      </c>
      <c r="AL32" s="382">
        <v>0</v>
      </c>
      <c r="AM32" s="382">
        <v>3.85</v>
      </c>
      <c r="AN32" s="382">
        <v>0</v>
      </c>
    </row>
    <row r="33" spans="3:40" x14ac:dyDescent="0.3">
      <c r="C33" s="382">
        <v>11</v>
      </c>
      <c r="D33" s="382">
        <v>4</v>
      </c>
      <c r="E33" s="382">
        <v>2</v>
      </c>
      <c r="F33" s="382">
        <v>13289.75</v>
      </c>
      <c r="G33" s="382">
        <v>0</v>
      </c>
      <c r="H33" s="382">
        <v>2828</v>
      </c>
      <c r="I33" s="382">
        <v>0</v>
      </c>
      <c r="J33" s="382">
        <v>0</v>
      </c>
      <c r="K33" s="382">
        <v>6569.5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30.4</v>
      </c>
      <c r="AA33" s="382">
        <v>0</v>
      </c>
      <c r="AB33" s="382">
        <v>0</v>
      </c>
      <c r="AC33" s="382">
        <v>1286</v>
      </c>
      <c r="AD33" s="382">
        <v>0</v>
      </c>
      <c r="AE33" s="382">
        <v>341</v>
      </c>
      <c r="AF33" s="382">
        <v>0</v>
      </c>
      <c r="AG33" s="382">
        <v>0</v>
      </c>
      <c r="AH33" s="382">
        <v>1585.25</v>
      </c>
      <c r="AI33" s="382">
        <v>0</v>
      </c>
      <c r="AJ33" s="382">
        <v>0</v>
      </c>
      <c r="AK33" s="382">
        <v>0</v>
      </c>
      <c r="AL33" s="382">
        <v>0</v>
      </c>
      <c r="AM33" s="382">
        <v>649.6</v>
      </c>
      <c r="AN33" s="382">
        <v>0</v>
      </c>
    </row>
    <row r="34" spans="3:40" x14ac:dyDescent="0.3">
      <c r="C34" s="382">
        <v>11</v>
      </c>
      <c r="D34" s="382">
        <v>4</v>
      </c>
      <c r="E34" s="382">
        <v>3</v>
      </c>
      <c r="F34" s="382">
        <v>112</v>
      </c>
      <c r="G34" s="382">
        <v>0</v>
      </c>
      <c r="H34" s="382">
        <v>112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</row>
    <row r="35" spans="3:40" x14ac:dyDescent="0.3">
      <c r="C35" s="382">
        <v>11</v>
      </c>
      <c r="D35" s="382">
        <v>4</v>
      </c>
      <c r="E35" s="382">
        <v>4</v>
      </c>
      <c r="F35" s="382">
        <v>222</v>
      </c>
      <c r="G35" s="382">
        <v>0</v>
      </c>
      <c r="H35" s="382">
        <v>167</v>
      </c>
      <c r="I35" s="382">
        <v>0</v>
      </c>
      <c r="J35" s="382">
        <v>0</v>
      </c>
      <c r="K35" s="382">
        <v>10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45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11</v>
      </c>
      <c r="D36" s="382">
        <v>4</v>
      </c>
      <c r="E36" s="382">
        <v>5</v>
      </c>
      <c r="F36" s="382">
        <v>18</v>
      </c>
      <c r="G36" s="382">
        <v>18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11</v>
      </c>
      <c r="D37" s="382">
        <v>4</v>
      </c>
      <c r="E37" s="382">
        <v>6</v>
      </c>
      <c r="F37" s="382">
        <v>2702688</v>
      </c>
      <c r="G37" s="382">
        <v>3600</v>
      </c>
      <c r="H37" s="382">
        <v>1181761</v>
      </c>
      <c r="I37" s="382">
        <v>0</v>
      </c>
      <c r="J37" s="382">
        <v>0</v>
      </c>
      <c r="K37" s="382">
        <v>1091113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1750</v>
      </c>
      <c r="W37" s="382">
        <v>0</v>
      </c>
      <c r="X37" s="382">
        <v>0</v>
      </c>
      <c r="Y37" s="382">
        <v>0</v>
      </c>
      <c r="Z37" s="382">
        <v>-909</v>
      </c>
      <c r="AA37" s="382">
        <v>0</v>
      </c>
      <c r="AB37" s="382">
        <v>0</v>
      </c>
      <c r="AC37" s="382">
        <v>149510</v>
      </c>
      <c r="AD37" s="382">
        <v>0</v>
      </c>
      <c r="AE37" s="382">
        <v>37088</v>
      </c>
      <c r="AF37" s="382">
        <v>0</v>
      </c>
      <c r="AG37" s="382">
        <v>0</v>
      </c>
      <c r="AH37" s="382">
        <v>162590</v>
      </c>
      <c r="AI37" s="382">
        <v>0</v>
      </c>
      <c r="AJ37" s="382">
        <v>0</v>
      </c>
      <c r="AK37" s="382">
        <v>0</v>
      </c>
      <c r="AL37" s="382">
        <v>0</v>
      </c>
      <c r="AM37" s="382">
        <v>76185</v>
      </c>
      <c r="AN37" s="382">
        <v>0</v>
      </c>
    </row>
    <row r="38" spans="3:40" x14ac:dyDescent="0.3">
      <c r="C38" s="382">
        <v>11</v>
      </c>
      <c r="D38" s="382">
        <v>4</v>
      </c>
      <c r="E38" s="382">
        <v>9</v>
      </c>
      <c r="F38" s="382">
        <v>3733</v>
      </c>
      <c r="G38" s="382">
        <v>0</v>
      </c>
      <c r="H38" s="382">
        <v>1983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1750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11</v>
      </c>
      <c r="D39" s="382">
        <v>4</v>
      </c>
      <c r="E39" s="382">
        <v>10</v>
      </c>
      <c r="F39" s="382">
        <v>14550</v>
      </c>
      <c r="G39" s="382">
        <v>0</v>
      </c>
      <c r="H39" s="382">
        <v>0</v>
      </c>
      <c r="I39" s="382">
        <v>0</v>
      </c>
      <c r="J39" s="382">
        <v>0</v>
      </c>
      <c r="K39" s="382">
        <v>14550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11</v>
      </c>
      <c r="D40" s="382">
        <v>4</v>
      </c>
      <c r="E40" s="382">
        <v>11</v>
      </c>
      <c r="F40" s="382">
        <v>12489</v>
      </c>
      <c r="G40" s="382">
        <v>0</v>
      </c>
      <c r="H40" s="382">
        <v>5739</v>
      </c>
      <c r="I40" s="382">
        <v>0</v>
      </c>
      <c r="J40" s="382">
        <v>0</v>
      </c>
      <c r="K40" s="382">
        <v>6750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4494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2190064</v>
      </c>
      <c r="C3" s="355">
        <f t="shared" ref="C3:R3" si="0">SUBTOTAL(9,C6:C1048576)</f>
        <v>2</v>
      </c>
      <c r="D3" s="355">
        <f t="shared" si="0"/>
        <v>2262943</v>
      </c>
      <c r="E3" s="355">
        <f t="shared" si="0"/>
        <v>1.7486275999887892</v>
      </c>
      <c r="F3" s="355">
        <f t="shared" si="0"/>
        <v>2152921</v>
      </c>
      <c r="G3" s="356">
        <f>IF(B3&lt;&gt;0,F3/B3,"")</f>
        <v>0.98304022165562288</v>
      </c>
      <c r="H3" s="357">
        <f t="shared" si="0"/>
        <v>50216.869999999988</v>
      </c>
      <c r="I3" s="355">
        <f t="shared" si="0"/>
        <v>1</v>
      </c>
      <c r="J3" s="355">
        <f t="shared" si="0"/>
        <v>66547.499999999985</v>
      </c>
      <c r="K3" s="355">
        <f t="shared" si="0"/>
        <v>1.3252020685478805</v>
      </c>
      <c r="L3" s="355">
        <f t="shared" si="0"/>
        <v>37462.21</v>
      </c>
      <c r="M3" s="358">
        <f>IF(H3&lt;&gt;0,L3/H3,"")</f>
        <v>0.7460084628930479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4489</v>
      </c>
      <c r="B6" s="755">
        <v>2188295</v>
      </c>
      <c r="C6" s="625">
        <v>1</v>
      </c>
      <c r="D6" s="755">
        <v>2261678</v>
      </c>
      <c r="E6" s="625">
        <v>1.0335343269531758</v>
      </c>
      <c r="F6" s="755">
        <v>2152921</v>
      </c>
      <c r="G6" s="646">
        <v>0.98383490342938229</v>
      </c>
      <c r="H6" s="755">
        <v>50216.869999999988</v>
      </c>
      <c r="I6" s="625">
        <v>1</v>
      </c>
      <c r="J6" s="755">
        <v>66547.499999999985</v>
      </c>
      <c r="K6" s="625">
        <v>1.3252020685478805</v>
      </c>
      <c r="L6" s="755">
        <v>37462.21</v>
      </c>
      <c r="M6" s="646">
        <v>0.7460084628930479</v>
      </c>
      <c r="N6" s="755"/>
      <c r="O6" s="625"/>
      <c r="P6" s="755"/>
      <c r="Q6" s="625"/>
      <c r="R6" s="755"/>
      <c r="S6" s="678"/>
    </row>
    <row r="7" spans="1:19" ht="14.4" customHeight="1" thickBot="1" x14ac:dyDescent="0.35">
      <c r="A7" s="757" t="s">
        <v>4490</v>
      </c>
      <c r="B7" s="756">
        <v>1769</v>
      </c>
      <c r="C7" s="704">
        <v>1</v>
      </c>
      <c r="D7" s="756">
        <v>1265</v>
      </c>
      <c r="E7" s="704">
        <v>0.71509327303561332</v>
      </c>
      <c r="F7" s="756"/>
      <c r="G7" s="709"/>
      <c r="H7" s="756"/>
      <c r="I7" s="704"/>
      <c r="J7" s="756"/>
      <c r="K7" s="704"/>
      <c r="L7" s="756"/>
      <c r="M7" s="709"/>
      <c r="N7" s="756"/>
      <c r="O7" s="704"/>
      <c r="P7" s="756"/>
      <c r="Q7" s="704"/>
      <c r="R7" s="756"/>
      <c r="S7" s="710"/>
    </row>
    <row r="8" spans="1:19" ht="14.4" customHeight="1" x14ac:dyDescent="0.3">
      <c r="A8" s="758" t="s">
        <v>4491</v>
      </c>
    </row>
    <row r="9" spans="1:19" ht="14.4" customHeight="1" x14ac:dyDescent="0.3">
      <c r="A9" s="759" t="s">
        <v>4492</v>
      </c>
    </row>
    <row r="10" spans="1:19" ht="14.4" customHeight="1" x14ac:dyDescent="0.3">
      <c r="A10" s="758" t="s">
        <v>4493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4638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23745</v>
      </c>
      <c r="F3" s="215">
        <f t="shared" si="0"/>
        <v>2240280.87</v>
      </c>
      <c r="G3" s="78"/>
      <c r="H3" s="78"/>
      <c r="I3" s="215">
        <f t="shared" si="0"/>
        <v>26533</v>
      </c>
      <c r="J3" s="215">
        <f t="shared" si="0"/>
        <v>2329490.5</v>
      </c>
      <c r="K3" s="78"/>
      <c r="L3" s="78"/>
      <c r="M3" s="215">
        <f t="shared" si="0"/>
        <v>24286.400000000001</v>
      </c>
      <c r="N3" s="215">
        <f t="shared" si="0"/>
        <v>2190383.21</v>
      </c>
      <c r="O3" s="79">
        <f>IF(F3=0,0,N3/F3)</f>
        <v>0.97772705169776319</v>
      </c>
      <c r="P3" s="216">
        <f>IF(M3=0,0,N3/M3)</f>
        <v>90.189703290730606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0"/>
      <c r="B5" s="761"/>
      <c r="C5" s="762"/>
      <c r="D5" s="763"/>
      <c r="E5" s="764" t="s">
        <v>91</v>
      </c>
      <c r="F5" s="765" t="s">
        <v>14</v>
      </c>
      <c r="G5" s="766"/>
      <c r="H5" s="766"/>
      <c r="I5" s="764" t="s">
        <v>91</v>
      </c>
      <c r="J5" s="765" t="s">
        <v>14</v>
      </c>
      <c r="K5" s="766"/>
      <c r="L5" s="766"/>
      <c r="M5" s="764" t="s">
        <v>91</v>
      </c>
      <c r="N5" s="765" t="s">
        <v>14</v>
      </c>
      <c r="O5" s="767"/>
      <c r="P5" s="768"/>
    </row>
    <row r="6" spans="1:16" ht="14.4" customHeight="1" x14ac:dyDescent="0.3">
      <c r="A6" s="624" t="s">
        <v>4495</v>
      </c>
      <c r="B6" s="625" t="s">
        <v>4496</v>
      </c>
      <c r="C6" s="625" t="s">
        <v>4497</v>
      </c>
      <c r="D6" s="625" t="s">
        <v>4498</v>
      </c>
      <c r="E6" s="628"/>
      <c r="F6" s="628"/>
      <c r="G6" s="625"/>
      <c r="H6" s="625"/>
      <c r="I6" s="628"/>
      <c r="J6" s="628"/>
      <c r="K6" s="625"/>
      <c r="L6" s="625"/>
      <c r="M6" s="628">
        <v>0.7</v>
      </c>
      <c r="N6" s="628">
        <v>110.52999999999997</v>
      </c>
      <c r="O6" s="646"/>
      <c r="P6" s="629">
        <v>157.89999999999998</v>
      </c>
    </row>
    <row r="7" spans="1:16" ht="14.4" customHeight="1" x14ac:dyDescent="0.3">
      <c r="A7" s="695" t="s">
        <v>4495</v>
      </c>
      <c r="B7" s="696" t="s">
        <v>4496</v>
      </c>
      <c r="C7" s="696" t="s">
        <v>4499</v>
      </c>
      <c r="D7" s="696" t="s">
        <v>1821</v>
      </c>
      <c r="E7" s="711"/>
      <c r="F7" s="711"/>
      <c r="G7" s="696"/>
      <c r="H7" s="696"/>
      <c r="I7" s="711"/>
      <c r="J7" s="711"/>
      <c r="K7" s="696"/>
      <c r="L7" s="696"/>
      <c r="M7" s="711">
        <v>0.2</v>
      </c>
      <c r="N7" s="711">
        <v>17.64</v>
      </c>
      <c r="O7" s="701"/>
      <c r="P7" s="712">
        <v>88.2</v>
      </c>
    </row>
    <row r="8" spans="1:16" ht="14.4" customHeight="1" x14ac:dyDescent="0.3">
      <c r="A8" s="695" t="s">
        <v>4495</v>
      </c>
      <c r="B8" s="696" t="s">
        <v>4496</v>
      </c>
      <c r="C8" s="696" t="s">
        <v>4500</v>
      </c>
      <c r="D8" s="696" t="s">
        <v>1100</v>
      </c>
      <c r="E8" s="711">
        <v>617</v>
      </c>
      <c r="F8" s="711">
        <v>26952.509999999991</v>
      </c>
      <c r="G8" s="696">
        <v>1</v>
      </c>
      <c r="H8" s="696">
        <v>43.683160453808739</v>
      </c>
      <c r="I8" s="711">
        <v>1055</v>
      </c>
      <c r="J8" s="711">
        <v>46525.500000000007</v>
      </c>
      <c r="K8" s="696">
        <v>1.726202865707128</v>
      </c>
      <c r="L8" s="696">
        <v>44.100000000000009</v>
      </c>
      <c r="M8" s="711">
        <v>483</v>
      </c>
      <c r="N8" s="711">
        <v>21300.3</v>
      </c>
      <c r="O8" s="701">
        <v>0.79029003235691242</v>
      </c>
      <c r="P8" s="712">
        <v>44.1</v>
      </c>
    </row>
    <row r="9" spans="1:16" ht="14.4" customHeight="1" x14ac:dyDescent="0.3">
      <c r="A9" s="695" t="s">
        <v>4495</v>
      </c>
      <c r="B9" s="696" t="s">
        <v>4496</v>
      </c>
      <c r="C9" s="696" t="s">
        <v>4501</v>
      </c>
      <c r="D9" s="696" t="s">
        <v>1821</v>
      </c>
      <c r="E9" s="711">
        <v>606</v>
      </c>
      <c r="F9" s="711">
        <v>10579.959999999995</v>
      </c>
      <c r="G9" s="696">
        <v>1</v>
      </c>
      <c r="H9" s="696">
        <v>17.458679867986792</v>
      </c>
      <c r="I9" s="711">
        <v>302</v>
      </c>
      <c r="J9" s="711">
        <v>5327.28</v>
      </c>
      <c r="K9" s="696">
        <v>0.50352553317781934</v>
      </c>
      <c r="L9" s="696">
        <v>17.64</v>
      </c>
      <c r="M9" s="711">
        <v>878.5</v>
      </c>
      <c r="N9" s="711">
        <v>15496.74</v>
      </c>
      <c r="O9" s="701">
        <v>1.4647257645586569</v>
      </c>
      <c r="P9" s="712">
        <v>17.64</v>
      </c>
    </row>
    <row r="10" spans="1:16" ht="14.4" customHeight="1" x14ac:dyDescent="0.3">
      <c r="A10" s="695" t="s">
        <v>4495</v>
      </c>
      <c r="B10" s="696" t="s">
        <v>4502</v>
      </c>
      <c r="C10" s="696" t="s">
        <v>4503</v>
      </c>
      <c r="D10" s="696" t="s">
        <v>4504</v>
      </c>
      <c r="E10" s="711"/>
      <c r="F10" s="711"/>
      <c r="G10" s="696"/>
      <c r="H10" s="696"/>
      <c r="I10" s="711">
        <v>4</v>
      </c>
      <c r="J10" s="711">
        <v>1889.92</v>
      </c>
      <c r="K10" s="696"/>
      <c r="L10" s="696">
        <v>472.48</v>
      </c>
      <c r="M10" s="711"/>
      <c r="N10" s="711"/>
      <c r="O10" s="701"/>
      <c r="P10" s="712"/>
    </row>
    <row r="11" spans="1:16" ht="14.4" customHeight="1" x14ac:dyDescent="0.3">
      <c r="A11" s="695" t="s">
        <v>4495</v>
      </c>
      <c r="B11" s="696" t="s">
        <v>4502</v>
      </c>
      <c r="C11" s="696" t="s">
        <v>4505</v>
      </c>
      <c r="D11" s="696" t="s">
        <v>4506</v>
      </c>
      <c r="E11" s="711">
        <v>6</v>
      </c>
      <c r="F11" s="711">
        <v>362.4</v>
      </c>
      <c r="G11" s="696">
        <v>1</v>
      </c>
      <c r="H11" s="696">
        <v>60.4</v>
      </c>
      <c r="I11" s="711">
        <v>2</v>
      </c>
      <c r="J11" s="711">
        <v>120.8</v>
      </c>
      <c r="K11" s="696">
        <v>0.33333333333333337</v>
      </c>
      <c r="L11" s="696">
        <v>60.4</v>
      </c>
      <c r="M11" s="711"/>
      <c r="N11" s="711"/>
      <c r="O11" s="701"/>
      <c r="P11" s="712"/>
    </row>
    <row r="12" spans="1:16" ht="14.4" customHeight="1" x14ac:dyDescent="0.3">
      <c r="A12" s="695" t="s">
        <v>4495</v>
      </c>
      <c r="B12" s="696" t="s">
        <v>4502</v>
      </c>
      <c r="C12" s="696" t="s">
        <v>4507</v>
      </c>
      <c r="D12" s="696" t="s">
        <v>4491</v>
      </c>
      <c r="E12" s="711">
        <v>1</v>
      </c>
      <c r="F12" s="711">
        <v>70</v>
      </c>
      <c r="G12" s="696">
        <v>1</v>
      </c>
      <c r="H12" s="696">
        <v>70</v>
      </c>
      <c r="I12" s="711">
        <v>5</v>
      </c>
      <c r="J12" s="711">
        <v>350</v>
      </c>
      <c r="K12" s="696">
        <v>5</v>
      </c>
      <c r="L12" s="696">
        <v>70</v>
      </c>
      <c r="M12" s="711"/>
      <c r="N12" s="711"/>
      <c r="O12" s="701"/>
      <c r="P12" s="712"/>
    </row>
    <row r="13" spans="1:16" ht="14.4" customHeight="1" x14ac:dyDescent="0.3">
      <c r="A13" s="695" t="s">
        <v>4495</v>
      </c>
      <c r="B13" s="696" t="s">
        <v>4502</v>
      </c>
      <c r="C13" s="696" t="s">
        <v>4508</v>
      </c>
      <c r="D13" s="696" t="s">
        <v>4491</v>
      </c>
      <c r="E13" s="711">
        <v>3</v>
      </c>
      <c r="F13" s="711">
        <v>225</v>
      </c>
      <c r="G13" s="696">
        <v>1</v>
      </c>
      <c r="H13" s="696">
        <v>75</v>
      </c>
      <c r="I13" s="711">
        <v>3</v>
      </c>
      <c r="J13" s="711">
        <v>225</v>
      </c>
      <c r="K13" s="696">
        <v>1</v>
      </c>
      <c r="L13" s="696">
        <v>75</v>
      </c>
      <c r="M13" s="711"/>
      <c r="N13" s="711"/>
      <c r="O13" s="701"/>
      <c r="P13" s="712"/>
    </row>
    <row r="14" spans="1:16" ht="14.4" customHeight="1" x14ac:dyDescent="0.3">
      <c r="A14" s="695" t="s">
        <v>4495</v>
      </c>
      <c r="B14" s="696" t="s">
        <v>4502</v>
      </c>
      <c r="C14" s="696" t="s">
        <v>4509</v>
      </c>
      <c r="D14" s="696" t="s">
        <v>4491</v>
      </c>
      <c r="E14" s="711">
        <v>14</v>
      </c>
      <c r="F14" s="711">
        <v>1050</v>
      </c>
      <c r="G14" s="696">
        <v>1</v>
      </c>
      <c r="H14" s="696">
        <v>75</v>
      </c>
      <c r="I14" s="711">
        <v>18</v>
      </c>
      <c r="J14" s="711">
        <v>1350</v>
      </c>
      <c r="K14" s="696">
        <v>1.2857142857142858</v>
      </c>
      <c r="L14" s="696">
        <v>75</v>
      </c>
      <c r="M14" s="711"/>
      <c r="N14" s="711"/>
      <c r="O14" s="701"/>
      <c r="P14" s="712"/>
    </row>
    <row r="15" spans="1:16" ht="14.4" customHeight="1" x14ac:dyDescent="0.3">
      <c r="A15" s="695" t="s">
        <v>4495</v>
      </c>
      <c r="B15" s="696" t="s">
        <v>4502</v>
      </c>
      <c r="C15" s="696" t="s">
        <v>4510</v>
      </c>
      <c r="D15" s="696" t="s">
        <v>4491</v>
      </c>
      <c r="E15" s="711">
        <v>7</v>
      </c>
      <c r="F15" s="711">
        <v>1029</v>
      </c>
      <c r="G15" s="696">
        <v>1</v>
      </c>
      <c r="H15" s="696">
        <v>147</v>
      </c>
      <c r="I15" s="711">
        <v>6</v>
      </c>
      <c r="J15" s="711">
        <v>882</v>
      </c>
      <c r="K15" s="696">
        <v>0.8571428571428571</v>
      </c>
      <c r="L15" s="696">
        <v>147</v>
      </c>
      <c r="M15" s="711"/>
      <c r="N15" s="711"/>
      <c r="O15" s="701"/>
      <c r="P15" s="712"/>
    </row>
    <row r="16" spans="1:16" ht="14.4" customHeight="1" x14ac:dyDescent="0.3">
      <c r="A16" s="695" t="s">
        <v>4495</v>
      </c>
      <c r="B16" s="696" t="s">
        <v>4502</v>
      </c>
      <c r="C16" s="696" t="s">
        <v>4511</v>
      </c>
      <c r="D16" s="696" t="s">
        <v>4491</v>
      </c>
      <c r="E16" s="711"/>
      <c r="F16" s="711"/>
      <c r="G16" s="696"/>
      <c r="H16" s="696"/>
      <c r="I16" s="711">
        <v>1</v>
      </c>
      <c r="J16" s="711">
        <v>147</v>
      </c>
      <c r="K16" s="696"/>
      <c r="L16" s="696">
        <v>147</v>
      </c>
      <c r="M16" s="711"/>
      <c r="N16" s="711"/>
      <c r="O16" s="701"/>
      <c r="P16" s="712"/>
    </row>
    <row r="17" spans="1:16" ht="14.4" customHeight="1" x14ac:dyDescent="0.3">
      <c r="A17" s="695" t="s">
        <v>4495</v>
      </c>
      <c r="B17" s="696" t="s">
        <v>4502</v>
      </c>
      <c r="C17" s="696" t="s">
        <v>4512</v>
      </c>
      <c r="D17" s="696" t="s">
        <v>4491</v>
      </c>
      <c r="E17" s="711">
        <v>5</v>
      </c>
      <c r="F17" s="711">
        <v>935</v>
      </c>
      <c r="G17" s="696">
        <v>1</v>
      </c>
      <c r="H17" s="696">
        <v>187</v>
      </c>
      <c r="I17" s="711">
        <v>2</v>
      </c>
      <c r="J17" s="711">
        <v>374</v>
      </c>
      <c r="K17" s="696">
        <v>0.4</v>
      </c>
      <c r="L17" s="696">
        <v>187</v>
      </c>
      <c r="M17" s="711"/>
      <c r="N17" s="711"/>
      <c r="O17" s="701"/>
      <c r="P17" s="712"/>
    </row>
    <row r="18" spans="1:16" ht="14.4" customHeight="1" x14ac:dyDescent="0.3">
      <c r="A18" s="695" t="s">
        <v>4495</v>
      </c>
      <c r="B18" s="696" t="s">
        <v>4502</v>
      </c>
      <c r="C18" s="696" t="s">
        <v>4513</v>
      </c>
      <c r="D18" s="696" t="s">
        <v>4491</v>
      </c>
      <c r="E18" s="711">
        <v>1</v>
      </c>
      <c r="F18" s="711">
        <v>187</v>
      </c>
      <c r="G18" s="696">
        <v>1</v>
      </c>
      <c r="H18" s="696">
        <v>187</v>
      </c>
      <c r="I18" s="711">
        <v>5</v>
      </c>
      <c r="J18" s="711">
        <v>935</v>
      </c>
      <c r="K18" s="696">
        <v>5</v>
      </c>
      <c r="L18" s="696">
        <v>187</v>
      </c>
      <c r="M18" s="711"/>
      <c r="N18" s="711"/>
      <c r="O18" s="701"/>
      <c r="P18" s="712"/>
    </row>
    <row r="19" spans="1:16" ht="14.4" customHeight="1" x14ac:dyDescent="0.3">
      <c r="A19" s="695" t="s">
        <v>4495</v>
      </c>
      <c r="B19" s="696" t="s">
        <v>4502</v>
      </c>
      <c r="C19" s="696" t="s">
        <v>4514</v>
      </c>
      <c r="D19" s="696" t="s">
        <v>4491</v>
      </c>
      <c r="E19" s="711">
        <v>4</v>
      </c>
      <c r="F19" s="711">
        <v>596</v>
      </c>
      <c r="G19" s="696">
        <v>1</v>
      </c>
      <c r="H19" s="696">
        <v>149</v>
      </c>
      <c r="I19" s="711">
        <v>11</v>
      </c>
      <c r="J19" s="711">
        <v>1639</v>
      </c>
      <c r="K19" s="696">
        <v>2.75</v>
      </c>
      <c r="L19" s="696">
        <v>149</v>
      </c>
      <c r="M19" s="711">
        <v>1</v>
      </c>
      <c r="N19" s="711">
        <v>149</v>
      </c>
      <c r="O19" s="701">
        <v>0.25</v>
      </c>
      <c r="P19" s="712">
        <v>149</v>
      </c>
    </row>
    <row r="20" spans="1:16" ht="14.4" customHeight="1" x14ac:dyDescent="0.3">
      <c r="A20" s="695" t="s">
        <v>4495</v>
      </c>
      <c r="B20" s="696" t="s">
        <v>4502</v>
      </c>
      <c r="C20" s="696" t="s">
        <v>4515</v>
      </c>
      <c r="D20" s="696" t="s">
        <v>4491</v>
      </c>
      <c r="E20" s="711">
        <v>1</v>
      </c>
      <c r="F20" s="711">
        <v>149</v>
      </c>
      <c r="G20" s="696">
        <v>1</v>
      </c>
      <c r="H20" s="696">
        <v>149</v>
      </c>
      <c r="I20" s="711"/>
      <c r="J20" s="711"/>
      <c r="K20" s="696"/>
      <c r="L20" s="696"/>
      <c r="M20" s="711"/>
      <c r="N20" s="711"/>
      <c r="O20" s="701"/>
      <c r="P20" s="712"/>
    </row>
    <row r="21" spans="1:16" ht="14.4" customHeight="1" x14ac:dyDescent="0.3">
      <c r="A21" s="695" t="s">
        <v>4495</v>
      </c>
      <c r="B21" s="696" t="s">
        <v>4502</v>
      </c>
      <c r="C21" s="696" t="s">
        <v>4516</v>
      </c>
      <c r="D21" s="696" t="s">
        <v>4491</v>
      </c>
      <c r="E21" s="711">
        <v>6</v>
      </c>
      <c r="F21" s="711">
        <v>1164</v>
      </c>
      <c r="G21" s="696">
        <v>1</v>
      </c>
      <c r="H21" s="696">
        <v>194</v>
      </c>
      <c r="I21" s="711">
        <v>2</v>
      </c>
      <c r="J21" s="711">
        <v>388</v>
      </c>
      <c r="K21" s="696">
        <v>0.33333333333333331</v>
      </c>
      <c r="L21" s="696">
        <v>194</v>
      </c>
      <c r="M21" s="711">
        <v>2</v>
      </c>
      <c r="N21" s="711">
        <v>388</v>
      </c>
      <c r="O21" s="701">
        <v>0.33333333333333331</v>
      </c>
      <c r="P21" s="712">
        <v>194</v>
      </c>
    </row>
    <row r="22" spans="1:16" ht="14.4" customHeight="1" x14ac:dyDescent="0.3">
      <c r="A22" s="695" t="s">
        <v>4495</v>
      </c>
      <c r="B22" s="696" t="s">
        <v>4502</v>
      </c>
      <c r="C22" s="696" t="s">
        <v>4517</v>
      </c>
      <c r="D22" s="696" t="s">
        <v>4491</v>
      </c>
      <c r="E22" s="711"/>
      <c r="F22" s="711"/>
      <c r="G22" s="696"/>
      <c r="H22" s="696"/>
      <c r="I22" s="711">
        <v>5</v>
      </c>
      <c r="J22" s="711">
        <v>970</v>
      </c>
      <c r="K22" s="696"/>
      <c r="L22" s="696">
        <v>194</v>
      </c>
      <c r="M22" s="711"/>
      <c r="N22" s="711"/>
      <c r="O22" s="701"/>
      <c r="P22" s="712"/>
    </row>
    <row r="23" spans="1:16" ht="14.4" customHeight="1" x14ac:dyDescent="0.3">
      <c r="A23" s="695" t="s">
        <v>4495</v>
      </c>
      <c r="B23" s="696" t="s">
        <v>4502</v>
      </c>
      <c r="C23" s="696" t="s">
        <v>4518</v>
      </c>
      <c r="D23" s="696" t="s">
        <v>4491</v>
      </c>
      <c r="E23" s="711">
        <v>1</v>
      </c>
      <c r="F23" s="711">
        <v>247</v>
      </c>
      <c r="G23" s="696">
        <v>1</v>
      </c>
      <c r="H23" s="696">
        <v>247</v>
      </c>
      <c r="I23" s="711"/>
      <c r="J23" s="711"/>
      <c r="K23" s="696"/>
      <c r="L23" s="696"/>
      <c r="M23" s="711"/>
      <c r="N23" s="711"/>
      <c r="O23" s="701"/>
      <c r="P23" s="712"/>
    </row>
    <row r="24" spans="1:16" ht="14.4" customHeight="1" x14ac:dyDescent="0.3">
      <c r="A24" s="695" t="s">
        <v>4495</v>
      </c>
      <c r="B24" s="696" t="s">
        <v>4502</v>
      </c>
      <c r="C24" s="696" t="s">
        <v>4519</v>
      </c>
      <c r="D24" s="696" t="s">
        <v>4491</v>
      </c>
      <c r="E24" s="711"/>
      <c r="F24" s="711"/>
      <c r="G24" s="696"/>
      <c r="H24" s="696"/>
      <c r="I24" s="711">
        <v>2</v>
      </c>
      <c r="J24" s="711">
        <v>494</v>
      </c>
      <c r="K24" s="696"/>
      <c r="L24" s="696">
        <v>247</v>
      </c>
      <c r="M24" s="711"/>
      <c r="N24" s="711"/>
      <c r="O24" s="701"/>
      <c r="P24" s="712"/>
    </row>
    <row r="25" spans="1:16" ht="14.4" customHeight="1" x14ac:dyDescent="0.3">
      <c r="A25" s="695" t="s">
        <v>4495</v>
      </c>
      <c r="B25" s="696" t="s">
        <v>4502</v>
      </c>
      <c r="C25" s="696" t="s">
        <v>4520</v>
      </c>
      <c r="D25" s="696" t="s">
        <v>4491</v>
      </c>
      <c r="E25" s="711">
        <v>15</v>
      </c>
      <c r="F25" s="711">
        <v>4350</v>
      </c>
      <c r="G25" s="696">
        <v>1</v>
      </c>
      <c r="H25" s="696">
        <v>290</v>
      </c>
      <c r="I25" s="711">
        <v>6</v>
      </c>
      <c r="J25" s="711">
        <v>1740</v>
      </c>
      <c r="K25" s="696">
        <v>0.4</v>
      </c>
      <c r="L25" s="696">
        <v>290</v>
      </c>
      <c r="M25" s="711"/>
      <c r="N25" s="711"/>
      <c r="O25" s="701"/>
      <c r="P25" s="712"/>
    </row>
    <row r="26" spans="1:16" ht="14.4" customHeight="1" x14ac:dyDescent="0.3">
      <c r="A26" s="695" t="s">
        <v>4495</v>
      </c>
      <c r="B26" s="696" t="s">
        <v>4502</v>
      </c>
      <c r="C26" s="696" t="s">
        <v>4521</v>
      </c>
      <c r="D26" s="696" t="s">
        <v>4491</v>
      </c>
      <c r="E26" s="711">
        <v>8</v>
      </c>
      <c r="F26" s="711">
        <v>2320</v>
      </c>
      <c r="G26" s="696">
        <v>1</v>
      </c>
      <c r="H26" s="696">
        <v>290</v>
      </c>
      <c r="I26" s="711">
        <v>11</v>
      </c>
      <c r="J26" s="711">
        <v>3190</v>
      </c>
      <c r="K26" s="696">
        <v>1.375</v>
      </c>
      <c r="L26" s="696">
        <v>290</v>
      </c>
      <c r="M26" s="711"/>
      <c r="N26" s="711"/>
      <c r="O26" s="701"/>
      <c r="P26" s="712"/>
    </row>
    <row r="27" spans="1:16" ht="14.4" customHeight="1" x14ac:dyDescent="0.3">
      <c r="A27" s="695" t="s">
        <v>4495</v>
      </c>
      <c r="B27" s="696" t="s">
        <v>4522</v>
      </c>
      <c r="C27" s="696" t="s">
        <v>4523</v>
      </c>
      <c r="D27" s="696" t="s">
        <v>4524</v>
      </c>
      <c r="E27" s="711">
        <v>294</v>
      </c>
      <c r="F27" s="711">
        <v>63210</v>
      </c>
      <c r="G27" s="696">
        <v>1</v>
      </c>
      <c r="H27" s="696">
        <v>215</v>
      </c>
      <c r="I27" s="711">
        <v>368</v>
      </c>
      <c r="J27" s="711">
        <v>71392</v>
      </c>
      <c r="K27" s="696">
        <v>1.1294415440594843</v>
      </c>
      <c r="L27" s="696">
        <v>194</v>
      </c>
      <c r="M27" s="711">
        <v>206</v>
      </c>
      <c r="N27" s="711">
        <v>40028</v>
      </c>
      <c r="O27" s="701">
        <v>0.63325423192532826</v>
      </c>
      <c r="P27" s="712">
        <v>194.3106796116505</v>
      </c>
    </row>
    <row r="28" spans="1:16" ht="14.4" customHeight="1" x14ac:dyDescent="0.3">
      <c r="A28" s="695" t="s">
        <v>4495</v>
      </c>
      <c r="B28" s="696" t="s">
        <v>4522</v>
      </c>
      <c r="C28" s="696" t="s">
        <v>4525</v>
      </c>
      <c r="D28" s="696" t="s">
        <v>4526</v>
      </c>
      <c r="E28" s="711">
        <v>1</v>
      </c>
      <c r="F28" s="711">
        <v>72</v>
      </c>
      <c r="G28" s="696">
        <v>1</v>
      </c>
      <c r="H28" s="696">
        <v>72</v>
      </c>
      <c r="I28" s="711"/>
      <c r="J28" s="711"/>
      <c r="K28" s="696"/>
      <c r="L28" s="696"/>
      <c r="M28" s="711">
        <v>2</v>
      </c>
      <c r="N28" s="711">
        <v>146</v>
      </c>
      <c r="O28" s="701">
        <v>2.0277777777777777</v>
      </c>
      <c r="P28" s="712">
        <v>73</v>
      </c>
    </row>
    <row r="29" spans="1:16" ht="14.4" customHeight="1" x14ac:dyDescent="0.3">
      <c r="A29" s="695" t="s">
        <v>4495</v>
      </c>
      <c r="B29" s="696" t="s">
        <v>4522</v>
      </c>
      <c r="C29" s="696" t="s">
        <v>4527</v>
      </c>
      <c r="D29" s="696" t="s">
        <v>4528</v>
      </c>
      <c r="E29" s="711"/>
      <c r="F29" s="711"/>
      <c r="G29" s="696"/>
      <c r="H29" s="696"/>
      <c r="I29" s="711">
        <v>3</v>
      </c>
      <c r="J29" s="711">
        <v>240</v>
      </c>
      <c r="K29" s="696"/>
      <c r="L29" s="696">
        <v>80</v>
      </c>
      <c r="M29" s="711"/>
      <c r="N29" s="711"/>
      <c r="O29" s="701"/>
      <c r="P29" s="712"/>
    </row>
    <row r="30" spans="1:16" ht="14.4" customHeight="1" x14ac:dyDescent="0.3">
      <c r="A30" s="695" t="s">
        <v>4495</v>
      </c>
      <c r="B30" s="696" t="s">
        <v>4522</v>
      </c>
      <c r="C30" s="696" t="s">
        <v>4529</v>
      </c>
      <c r="D30" s="696" t="s">
        <v>4530</v>
      </c>
      <c r="E30" s="711">
        <v>331</v>
      </c>
      <c r="F30" s="711">
        <v>43361</v>
      </c>
      <c r="G30" s="696">
        <v>1</v>
      </c>
      <c r="H30" s="696">
        <v>131</v>
      </c>
      <c r="I30" s="711">
        <v>279</v>
      </c>
      <c r="J30" s="711">
        <v>28737</v>
      </c>
      <c r="K30" s="696">
        <v>0.66273840547957841</v>
      </c>
      <c r="L30" s="696">
        <v>103</v>
      </c>
      <c r="M30" s="711">
        <v>289</v>
      </c>
      <c r="N30" s="711">
        <v>29866</v>
      </c>
      <c r="O30" s="701">
        <v>0.688775627868361</v>
      </c>
      <c r="P30" s="712">
        <v>103.34256055363322</v>
      </c>
    </row>
    <row r="31" spans="1:16" ht="14.4" customHeight="1" x14ac:dyDescent="0.3">
      <c r="A31" s="695" t="s">
        <v>4495</v>
      </c>
      <c r="B31" s="696" t="s">
        <v>4522</v>
      </c>
      <c r="C31" s="696" t="s">
        <v>4531</v>
      </c>
      <c r="D31" s="696" t="s">
        <v>4532</v>
      </c>
      <c r="E31" s="711">
        <v>1115</v>
      </c>
      <c r="F31" s="711">
        <v>37910</v>
      </c>
      <c r="G31" s="696">
        <v>1</v>
      </c>
      <c r="H31" s="696">
        <v>34</v>
      </c>
      <c r="I31" s="711">
        <v>955</v>
      </c>
      <c r="J31" s="711">
        <v>32470</v>
      </c>
      <c r="K31" s="696">
        <v>0.8565022421524664</v>
      </c>
      <c r="L31" s="696">
        <v>34</v>
      </c>
      <c r="M31" s="711">
        <v>817</v>
      </c>
      <c r="N31" s="711">
        <v>27970</v>
      </c>
      <c r="O31" s="701">
        <v>0.7378000527565286</v>
      </c>
      <c r="P31" s="712">
        <v>34.235006119951038</v>
      </c>
    </row>
    <row r="32" spans="1:16" ht="14.4" customHeight="1" x14ac:dyDescent="0.3">
      <c r="A32" s="695" t="s">
        <v>4495</v>
      </c>
      <c r="B32" s="696" t="s">
        <v>4522</v>
      </c>
      <c r="C32" s="696" t="s">
        <v>4533</v>
      </c>
      <c r="D32" s="696" t="s">
        <v>4534</v>
      </c>
      <c r="E32" s="711">
        <v>12</v>
      </c>
      <c r="F32" s="711">
        <v>60</v>
      </c>
      <c r="G32" s="696">
        <v>1</v>
      </c>
      <c r="H32" s="696">
        <v>5</v>
      </c>
      <c r="I32" s="711">
        <v>1</v>
      </c>
      <c r="J32" s="711">
        <v>5</v>
      </c>
      <c r="K32" s="696">
        <v>8.3333333333333329E-2</v>
      </c>
      <c r="L32" s="696">
        <v>5</v>
      </c>
      <c r="M32" s="711">
        <v>2</v>
      </c>
      <c r="N32" s="711">
        <v>10</v>
      </c>
      <c r="O32" s="701">
        <v>0.16666666666666666</v>
      </c>
      <c r="P32" s="712">
        <v>5</v>
      </c>
    </row>
    <row r="33" spans="1:16" ht="14.4" customHeight="1" x14ac:dyDescent="0.3">
      <c r="A33" s="695" t="s">
        <v>4495</v>
      </c>
      <c r="B33" s="696" t="s">
        <v>4522</v>
      </c>
      <c r="C33" s="696" t="s">
        <v>4535</v>
      </c>
      <c r="D33" s="696" t="s">
        <v>4536</v>
      </c>
      <c r="E33" s="711">
        <v>45</v>
      </c>
      <c r="F33" s="711">
        <v>225</v>
      </c>
      <c r="G33" s="696">
        <v>1</v>
      </c>
      <c r="H33" s="696">
        <v>5</v>
      </c>
      <c r="I33" s="711">
        <v>18</v>
      </c>
      <c r="J33" s="711">
        <v>90</v>
      </c>
      <c r="K33" s="696">
        <v>0.4</v>
      </c>
      <c r="L33" s="696">
        <v>5</v>
      </c>
      <c r="M33" s="711">
        <v>25</v>
      </c>
      <c r="N33" s="711">
        <v>125</v>
      </c>
      <c r="O33" s="701">
        <v>0.55555555555555558</v>
      </c>
      <c r="P33" s="712">
        <v>5</v>
      </c>
    </row>
    <row r="34" spans="1:16" ht="14.4" customHeight="1" x14ac:dyDescent="0.3">
      <c r="A34" s="695" t="s">
        <v>4495</v>
      </c>
      <c r="B34" s="696" t="s">
        <v>4522</v>
      </c>
      <c r="C34" s="696" t="s">
        <v>4537</v>
      </c>
      <c r="D34" s="696" t="s">
        <v>4538</v>
      </c>
      <c r="E34" s="711">
        <v>18</v>
      </c>
      <c r="F34" s="711">
        <v>2214</v>
      </c>
      <c r="G34" s="696">
        <v>1</v>
      </c>
      <c r="H34" s="696">
        <v>123</v>
      </c>
      <c r="I34" s="711">
        <v>22</v>
      </c>
      <c r="J34" s="711">
        <v>2728</v>
      </c>
      <c r="K34" s="696">
        <v>1.2321589882565491</v>
      </c>
      <c r="L34" s="696">
        <v>124</v>
      </c>
      <c r="M34" s="711">
        <v>1</v>
      </c>
      <c r="N34" s="711">
        <v>200</v>
      </c>
      <c r="O34" s="701">
        <v>9.0334236675700091E-2</v>
      </c>
      <c r="P34" s="712">
        <v>200</v>
      </c>
    </row>
    <row r="35" spans="1:16" ht="14.4" customHeight="1" x14ac:dyDescent="0.3">
      <c r="A35" s="695" t="s">
        <v>4495</v>
      </c>
      <c r="B35" s="696" t="s">
        <v>4522</v>
      </c>
      <c r="C35" s="696" t="s">
        <v>4539</v>
      </c>
      <c r="D35" s="696" t="s">
        <v>4540</v>
      </c>
      <c r="E35" s="711">
        <v>11</v>
      </c>
      <c r="F35" s="711">
        <v>1628</v>
      </c>
      <c r="G35" s="696">
        <v>1</v>
      </c>
      <c r="H35" s="696">
        <v>148</v>
      </c>
      <c r="I35" s="711">
        <v>13</v>
      </c>
      <c r="J35" s="711">
        <v>1937</v>
      </c>
      <c r="K35" s="696">
        <v>1.1898034398034398</v>
      </c>
      <c r="L35" s="696">
        <v>149</v>
      </c>
      <c r="M35" s="711">
        <v>20</v>
      </c>
      <c r="N35" s="711">
        <v>3433</v>
      </c>
      <c r="O35" s="701">
        <v>2.1087223587223587</v>
      </c>
      <c r="P35" s="712">
        <v>171.65</v>
      </c>
    </row>
    <row r="36" spans="1:16" ht="14.4" customHeight="1" x14ac:dyDescent="0.3">
      <c r="A36" s="695" t="s">
        <v>4495</v>
      </c>
      <c r="B36" s="696" t="s">
        <v>4522</v>
      </c>
      <c r="C36" s="696" t="s">
        <v>4541</v>
      </c>
      <c r="D36" s="696" t="s">
        <v>4542</v>
      </c>
      <c r="E36" s="711">
        <v>1</v>
      </c>
      <c r="F36" s="711">
        <v>222</v>
      </c>
      <c r="G36" s="696">
        <v>1</v>
      </c>
      <c r="H36" s="696">
        <v>222</v>
      </c>
      <c r="I36" s="711">
        <v>4</v>
      </c>
      <c r="J36" s="711">
        <v>896</v>
      </c>
      <c r="K36" s="696">
        <v>4.0360360360360357</v>
      </c>
      <c r="L36" s="696">
        <v>224</v>
      </c>
      <c r="M36" s="711"/>
      <c r="N36" s="711"/>
      <c r="O36" s="701"/>
      <c r="P36" s="712"/>
    </row>
    <row r="37" spans="1:16" ht="14.4" customHeight="1" x14ac:dyDescent="0.3">
      <c r="A37" s="695" t="s">
        <v>4495</v>
      </c>
      <c r="B37" s="696" t="s">
        <v>4522</v>
      </c>
      <c r="C37" s="696" t="s">
        <v>4543</v>
      </c>
      <c r="D37" s="696" t="s">
        <v>4544</v>
      </c>
      <c r="E37" s="711">
        <v>30</v>
      </c>
      <c r="F37" s="711">
        <v>2790</v>
      </c>
      <c r="G37" s="696">
        <v>1</v>
      </c>
      <c r="H37" s="696">
        <v>93</v>
      </c>
      <c r="I37" s="711">
        <v>13</v>
      </c>
      <c r="J37" s="711">
        <v>1209</v>
      </c>
      <c r="K37" s="696">
        <v>0.43333333333333335</v>
      </c>
      <c r="L37" s="696">
        <v>93</v>
      </c>
      <c r="M37" s="711">
        <v>78</v>
      </c>
      <c r="N37" s="711">
        <v>7304</v>
      </c>
      <c r="O37" s="701">
        <v>2.6179211469534049</v>
      </c>
      <c r="P37" s="712">
        <v>93.641025641025635</v>
      </c>
    </row>
    <row r="38" spans="1:16" ht="14.4" customHeight="1" x14ac:dyDescent="0.3">
      <c r="A38" s="695" t="s">
        <v>4495</v>
      </c>
      <c r="B38" s="696" t="s">
        <v>4522</v>
      </c>
      <c r="C38" s="696" t="s">
        <v>4545</v>
      </c>
      <c r="D38" s="696" t="s">
        <v>4546</v>
      </c>
      <c r="E38" s="711">
        <v>22</v>
      </c>
      <c r="F38" s="711">
        <v>2002</v>
      </c>
      <c r="G38" s="696">
        <v>1</v>
      </c>
      <c r="H38" s="696">
        <v>91</v>
      </c>
      <c r="I38" s="711">
        <v>15</v>
      </c>
      <c r="J38" s="711">
        <v>1365</v>
      </c>
      <c r="K38" s="696">
        <v>0.68181818181818177</v>
      </c>
      <c r="L38" s="696">
        <v>91</v>
      </c>
      <c r="M38" s="711">
        <v>20</v>
      </c>
      <c r="N38" s="711">
        <v>1836</v>
      </c>
      <c r="O38" s="701">
        <v>0.91708291708291712</v>
      </c>
      <c r="P38" s="712">
        <v>91.8</v>
      </c>
    </row>
    <row r="39" spans="1:16" ht="14.4" customHeight="1" x14ac:dyDescent="0.3">
      <c r="A39" s="695" t="s">
        <v>4495</v>
      </c>
      <c r="B39" s="696" t="s">
        <v>4522</v>
      </c>
      <c r="C39" s="696" t="s">
        <v>4547</v>
      </c>
      <c r="D39" s="696" t="s">
        <v>4548</v>
      </c>
      <c r="E39" s="711">
        <v>3</v>
      </c>
      <c r="F39" s="711">
        <v>4860</v>
      </c>
      <c r="G39" s="696">
        <v>1</v>
      </c>
      <c r="H39" s="696">
        <v>1620</v>
      </c>
      <c r="I39" s="711">
        <v>3</v>
      </c>
      <c r="J39" s="711">
        <v>4875</v>
      </c>
      <c r="K39" s="696">
        <v>1.0030864197530864</v>
      </c>
      <c r="L39" s="696">
        <v>1625</v>
      </c>
      <c r="M39" s="711"/>
      <c r="N39" s="711"/>
      <c r="O39" s="701"/>
      <c r="P39" s="712"/>
    </row>
    <row r="40" spans="1:16" ht="14.4" customHeight="1" x14ac:dyDescent="0.3">
      <c r="A40" s="695" t="s">
        <v>4495</v>
      </c>
      <c r="B40" s="696" t="s">
        <v>4522</v>
      </c>
      <c r="C40" s="696" t="s">
        <v>4549</v>
      </c>
      <c r="D40" s="696" t="s">
        <v>4550</v>
      </c>
      <c r="E40" s="711">
        <v>3</v>
      </c>
      <c r="F40" s="711">
        <v>3948</v>
      </c>
      <c r="G40" s="696">
        <v>1</v>
      </c>
      <c r="H40" s="696">
        <v>1316</v>
      </c>
      <c r="I40" s="711">
        <v>2</v>
      </c>
      <c r="J40" s="711">
        <v>2646</v>
      </c>
      <c r="K40" s="696">
        <v>0.67021276595744683</v>
      </c>
      <c r="L40" s="696">
        <v>1323</v>
      </c>
      <c r="M40" s="711"/>
      <c r="N40" s="711"/>
      <c r="O40" s="701"/>
      <c r="P40" s="712"/>
    </row>
    <row r="41" spans="1:16" ht="14.4" customHeight="1" x14ac:dyDescent="0.3">
      <c r="A41" s="695" t="s">
        <v>4495</v>
      </c>
      <c r="B41" s="696" t="s">
        <v>4522</v>
      </c>
      <c r="C41" s="696" t="s">
        <v>4551</v>
      </c>
      <c r="D41" s="696" t="s">
        <v>4491</v>
      </c>
      <c r="E41" s="711">
        <v>1</v>
      </c>
      <c r="F41" s="711">
        <v>149</v>
      </c>
      <c r="G41" s="696">
        <v>1</v>
      </c>
      <c r="H41" s="696">
        <v>149</v>
      </c>
      <c r="I41" s="711"/>
      <c r="J41" s="711"/>
      <c r="K41" s="696"/>
      <c r="L41" s="696"/>
      <c r="M41" s="711"/>
      <c r="N41" s="711"/>
      <c r="O41" s="701"/>
      <c r="P41" s="712"/>
    </row>
    <row r="42" spans="1:16" ht="14.4" customHeight="1" x14ac:dyDescent="0.3">
      <c r="A42" s="695" t="s">
        <v>4495</v>
      </c>
      <c r="B42" s="696" t="s">
        <v>4522</v>
      </c>
      <c r="C42" s="696" t="s">
        <v>4552</v>
      </c>
      <c r="D42" s="696" t="s">
        <v>4553</v>
      </c>
      <c r="E42" s="711">
        <v>3437</v>
      </c>
      <c r="F42" s="711">
        <v>756140</v>
      </c>
      <c r="G42" s="696">
        <v>1</v>
      </c>
      <c r="H42" s="696">
        <v>220</v>
      </c>
      <c r="I42" s="711">
        <v>3531</v>
      </c>
      <c r="J42" s="711">
        <v>819192</v>
      </c>
      <c r="K42" s="696">
        <v>1.0833866744253711</v>
      </c>
      <c r="L42" s="696">
        <v>232</v>
      </c>
      <c r="M42" s="711">
        <v>3612</v>
      </c>
      <c r="N42" s="711">
        <v>839834</v>
      </c>
      <c r="O42" s="701">
        <v>1.1106858518263814</v>
      </c>
      <c r="P42" s="712">
        <v>232.51218161683278</v>
      </c>
    </row>
    <row r="43" spans="1:16" ht="14.4" customHeight="1" x14ac:dyDescent="0.3">
      <c r="A43" s="695" t="s">
        <v>4495</v>
      </c>
      <c r="B43" s="696" t="s">
        <v>4522</v>
      </c>
      <c r="C43" s="696" t="s">
        <v>4554</v>
      </c>
      <c r="D43" s="696" t="s">
        <v>4555</v>
      </c>
      <c r="E43" s="711">
        <v>4590</v>
      </c>
      <c r="F43" s="711">
        <v>537030</v>
      </c>
      <c r="G43" s="696">
        <v>1</v>
      </c>
      <c r="H43" s="696">
        <v>117</v>
      </c>
      <c r="I43" s="711">
        <v>4874</v>
      </c>
      <c r="J43" s="711">
        <v>565384</v>
      </c>
      <c r="K43" s="696">
        <v>1.0527977952814553</v>
      </c>
      <c r="L43" s="696">
        <v>116</v>
      </c>
      <c r="M43" s="711">
        <v>4952</v>
      </c>
      <c r="N43" s="711">
        <v>577156</v>
      </c>
      <c r="O43" s="701">
        <v>1.0747183583784892</v>
      </c>
      <c r="P43" s="712">
        <v>116.55008077544427</v>
      </c>
    </row>
    <row r="44" spans="1:16" ht="14.4" customHeight="1" x14ac:dyDescent="0.3">
      <c r="A44" s="695" t="s">
        <v>4495</v>
      </c>
      <c r="B44" s="696" t="s">
        <v>4522</v>
      </c>
      <c r="C44" s="696" t="s">
        <v>4556</v>
      </c>
      <c r="D44" s="696" t="s">
        <v>4557</v>
      </c>
      <c r="E44" s="711">
        <v>11</v>
      </c>
      <c r="F44" s="711">
        <v>5456</v>
      </c>
      <c r="G44" s="696">
        <v>1</v>
      </c>
      <c r="H44" s="696">
        <v>496</v>
      </c>
      <c r="I44" s="711">
        <v>4</v>
      </c>
      <c r="J44" s="711">
        <v>1996</v>
      </c>
      <c r="K44" s="696">
        <v>0.36583577712609971</v>
      </c>
      <c r="L44" s="696">
        <v>499</v>
      </c>
      <c r="M44" s="711">
        <v>52</v>
      </c>
      <c r="N44" s="711">
        <v>26028</v>
      </c>
      <c r="O44" s="701">
        <v>4.7705278592375366</v>
      </c>
      <c r="P44" s="712">
        <v>500.53846153846155</v>
      </c>
    </row>
    <row r="45" spans="1:16" ht="14.4" customHeight="1" x14ac:dyDescent="0.3">
      <c r="A45" s="695" t="s">
        <v>4495</v>
      </c>
      <c r="B45" s="696" t="s">
        <v>4522</v>
      </c>
      <c r="C45" s="696" t="s">
        <v>4558</v>
      </c>
      <c r="D45" s="696" t="s">
        <v>4559</v>
      </c>
      <c r="E45" s="711">
        <v>1</v>
      </c>
      <c r="F45" s="711">
        <v>634</v>
      </c>
      <c r="G45" s="696">
        <v>1</v>
      </c>
      <c r="H45" s="696">
        <v>634</v>
      </c>
      <c r="I45" s="711">
        <v>1</v>
      </c>
      <c r="J45" s="711">
        <v>638</v>
      </c>
      <c r="K45" s="696">
        <v>1.0063091482649842</v>
      </c>
      <c r="L45" s="696">
        <v>638</v>
      </c>
      <c r="M45" s="711"/>
      <c r="N45" s="711"/>
      <c r="O45" s="701"/>
      <c r="P45" s="712"/>
    </row>
    <row r="46" spans="1:16" ht="14.4" customHeight="1" x14ac:dyDescent="0.3">
      <c r="A46" s="695" t="s">
        <v>4495</v>
      </c>
      <c r="B46" s="696" t="s">
        <v>4522</v>
      </c>
      <c r="C46" s="696" t="s">
        <v>4560</v>
      </c>
      <c r="D46" s="696" t="s">
        <v>4561</v>
      </c>
      <c r="E46" s="711">
        <v>1</v>
      </c>
      <c r="F46" s="711">
        <v>181</v>
      </c>
      <c r="G46" s="696">
        <v>1</v>
      </c>
      <c r="H46" s="696">
        <v>181</v>
      </c>
      <c r="I46" s="711">
        <v>1</v>
      </c>
      <c r="J46" s="711">
        <v>183</v>
      </c>
      <c r="K46" s="696">
        <v>1.011049723756906</v>
      </c>
      <c r="L46" s="696">
        <v>183</v>
      </c>
      <c r="M46" s="711">
        <v>1</v>
      </c>
      <c r="N46" s="711">
        <v>183</v>
      </c>
      <c r="O46" s="701">
        <v>1.011049723756906</v>
      </c>
      <c r="P46" s="712">
        <v>183</v>
      </c>
    </row>
    <row r="47" spans="1:16" ht="14.4" customHeight="1" x14ac:dyDescent="0.3">
      <c r="A47" s="695" t="s">
        <v>4495</v>
      </c>
      <c r="B47" s="696" t="s">
        <v>4522</v>
      </c>
      <c r="C47" s="696" t="s">
        <v>4562</v>
      </c>
      <c r="D47" s="696" t="s">
        <v>4563</v>
      </c>
      <c r="E47" s="711">
        <v>4</v>
      </c>
      <c r="F47" s="711">
        <v>5056</v>
      </c>
      <c r="G47" s="696">
        <v>1</v>
      </c>
      <c r="H47" s="696">
        <v>1264</v>
      </c>
      <c r="I47" s="711">
        <v>1</v>
      </c>
      <c r="J47" s="711">
        <v>1270</v>
      </c>
      <c r="K47" s="696">
        <v>0.2511867088607595</v>
      </c>
      <c r="L47" s="696">
        <v>1270</v>
      </c>
      <c r="M47" s="711">
        <v>1</v>
      </c>
      <c r="N47" s="711">
        <v>1280</v>
      </c>
      <c r="O47" s="701">
        <v>0.25316455696202533</v>
      </c>
      <c r="P47" s="712">
        <v>1280</v>
      </c>
    </row>
    <row r="48" spans="1:16" ht="14.4" customHeight="1" x14ac:dyDescent="0.3">
      <c r="A48" s="695" t="s">
        <v>4495</v>
      </c>
      <c r="B48" s="696" t="s">
        <v>4522</v>
      </c>
      <c r="C48" s="696" t="s">
        <v>4564</v>
      </c>
      <c r="D48" s="696" t="s">
        <v>4565</v>
      </c>
      <c r="E48" s="711"/>
      <c r="F48" s="711"/>
      <c r="G48" s="696"/>
      <c r="H48" s="696"/>
      <c r="I48" s="711">
        <v>1</v>
      </c>
      <c r="J48" s="711">
        <v>946</v>
      </c>
      <c r="K48" s="696"/>
      <c r="L48" s="696">
        <v>946</v>
      </c>
      <c r="M48" s="711"/>
      <c r="N48" s="711"/>
      <c r="O48" s="701"/>
      <c r="P48" s="712"/>
    </row>
    <row r="49" spans="1:16" ht="14.4" customHeight="1" x14ac:dyDescent="0.3">
      <c r="A49" s="695" t="s">
        <v>4495</v>
      </c>
      <c r="B49" s="696" t="s">
        <v>4522</v>
      </c>
      <c r="C49" s="696" t="s">
        <v>4566</v>
      </c>
      <c r="D49" s="696" t="s">
        <v>4567</v>
      </c>
      <c r="E49" s="711">
        <v>2</v>
      </c>
      <c r="F49" s="711">
        <v>1964</v>
      </c>
      <c r="G49" s="696">
        <v>1</v>
      </c>
      <c r="H49" s="696">
        <v>982</v>
      </c>
      <c r="I49" s="711">
        <v>5</v>
      </c>
      <c r="J49" s="711">
        <v>4940</v>
      </c>
      <c r="K49" s="696">
        <v>2.5152749490835031</v>
      </c>
      <c r="L49" s="696">
        <v>988</v>
      </c>
      <c r="M49" s="711"/>
      <c r="N49" s="711"/>
      <c r="O49" s="701"/>
      <c r="P49" s="712"/>
    </row>
    <row r="50" spans="1:16" ht="14.4" customHeight="1" x14ac:dyDescent="0.3">
      <c r="A50" s="695" t="s">
        <v>4495</v>
      </c>
      <c r="B50" s="696" t="s">
        <v>4522</v>
      </c>
      <c r="C50" s="696" t="s">
        <v>4568</v>
      </c>
      <c r="D50" s="696" t="s">
        <v>4569</v>
      </c>
      <c r="E50" s="711"/>
      <c r="F50" s="711"/>
      <c r="G50" s="696"/>
      <c r="H50" s="696"/>
      <c r="I50" s="711">
        <v>1</v>
      </c>
      <c r="J50" s="711">
        <v>442</v>
      </c>
      <c r="K50" s="696"/>
      <c r="L50" s="696">
        <v>442</v>
      </c>
      <c r="M50" s="711"/>
      <c r="N50" s="711"/>
      <c r="O50" s="701"/>
      <c r="P50" s="712"/>
    </row>
    <row r="51" spans="1:16" ht="14.4" customHeight="1" x14ac:dyDescent="0.3">
      <c r="A51" s="695" t="s">
        <v>4495</v>
      </c>
      <c r="B51" s="696" t="s">
        <v>4522</v>
      </c>
      <c r="C51" s="696" t="s">
        <v>4570</v>
      </c>
      <c r="D51" s="696" t="s">
        <v>4571</v>
      </c>
      <c r="E51" s="711">
        <v>1</v>
      </c>
      <c r="F51" s="711">
        <v>91</v>
      </c>
      <c r="G51" s="696">
        <v>1</v>
      </c>
      <c r="H51" s="696">
        <v>91</v>
      </c>
      <c r="I51" s="711"/>
      <c r="J51" s="711"/>
      <c r="K51" s="696"/>
      <c r="L51" s="696"/>
      <c r="M51" s="711"/>
      <c r="N51" s="711"/>
      <c r="O51" s="701"/>
      <c r="P51" s="712"/>
    </row>
    <row r="52" spans="1:16" ht="14.4" customHeight="1" x14ac:dyDescent="0.3">
      <c r="A52" s="695" t="s">
        <v>4495</v>
      </c>
      <c r="B52" s="696" t="s">
        <v>4522</v>
      </c>
      <c r="C52" s="696" t="s">
        <v>4572</v>
      </c>
      <c r="D52" s="696" t="s">
        <v>4573</v>
      </c>
      <c r="E52" s="711">
        <v>2233</v>
      </c>
      <c r="F52" s="711">
        <v>343882</v>
      </c>
      <c r="G52" s="696">
        <v>1</v>
      </c>
      <c r="H52" s="696">
        <v>154</v>
      </c>
      <c r="I52" s="711">
        <v>2052</v>
      </c>
      <c r="J52" s="711">
        <v>318060</v>
      </c>
      <c r="K52" s="696">
        <v>0.92491028899448069</v>
      </c>
      <c r="L52" s="696">
        <v>155</v>
      </c>
      <c r="M52" s="711">
        <v>2039</v>
      </c>
      <c r="N52" s="711">
        <v>316552</v>
      </c>
      <c r="O52" s="701">
        <v>0.92052506383003474</v>
      </c>
      <c r="P52" s="712">
        <v>155.2486512996567</v>
      </c>
    </row>
    <row r="53" spans="1:16" ht="14.4" customHeight="1" x14ac:dyDescent="0.3">
      <c r="A53" s="695" t="s">
        <v>4495</v>
      </c>
      <c r="B53" s="696" t="s">
        <v>4522</v>
      </c>
      <c r="C53" s="696" t="s">
        <v>4574</v>
      </c>
      <c r="D53" s="696" t="s">
        <v>4575</v>
      </c>
      <c r="E53" s="711">
        <v>3</v>
      </c>
      <c r="F53" s="711">
        <v>0</v>
      </c>
      <c r="G53" s="696"/>
      <c r="H53" s="696">
        <v>0</v>
      </c>
      <c r="I53" s="711">
        <v>3</v>
      </c>
      <c r="J53" s="711">
        <v>0</v>
      </c>
      <c r="K53" s="696"/>
      <c r="L53" s="696">
        <v>0</v>
      </c>
      <c r="M53" s="711">
        <v>9</v>
      </c>
      <c r="N53" s="711">
        <v>0</v>
      </c>
      <c r="O53" s="701"/>
      <c r="P53" s="712">
        <v>0</v>
      </c>
    </row>
    <row r="54" spans="1:16" ht="14.4" customHeight="1" x14ac:dyDescent="0.3">
      <c r="A54" s="695" t="s">
        <v>4495</v>
      </c>
      <c r="B54" s="696" t="s">
        <v>4522</v>
      </c>
      <c r="C54" s="696" t="s">
        <v>4576</v>
      </c>
      <c r="D54" s="696" t="s">
        <v>4577</v>
      </c>
      <c r="E54" s="711">
        <v>7234</v>
      </c>
      <c r="F54" s="711">
        <v>0</v>
      </c>
      <c r="G54" s="696"/>
      <c r="H54" s="696">
        <v>0</v>
      </c>
      <c r="I54" s="711">
        <v>7401</v>
      </c>
      <c r="J54" s="711">
        <v>0</v>
      </c>
      <c r="K54" s="696"/>
      <c r="L54" s="696">
        <v>0</v>
      </c>
      <c r="M54" s="711">
        <v>7924</v>
      </c>
      <c r="N54" s="711">
        <v>0</v>
      </c>
      <c r="O54" s="701"/>
      <c r="P54" s="712">
        <v>0</v>
      </c>
    </row>
    <row r="55" spans="1:16" ht="14.4" customHeight="1" x14ac:dyDescent="0.3">
      <c r="A55" s="695" t="s">
        <v>4495</v>
      </c>
      <c r="B55" s="696" t="s">
        <v>4522</v>
      </c>
      <c r="C55" s="696" t="s">
        <v>4578</v>
      </c>
      <c r="D55" s="696" t="s">
        <v>4579</v>
      </c>
      <c r="E55" s="711">
        <v>1</v>
      </c>
      <c r="F55" s="711">
        <v>1080</v>
      </c>
      <c r="G55" s="696">
        <v>1</v>
      </c>
      <c r="H55" s="696">
        <v>1080</v>
      </c>
      <c r="I55" s="711">
        <v>1</v>
      </c>
      <c r="J55" s="711">
        <v>1086</v>
      </c>
      <c r="K55" s="696">
        <v>1.0055555555555555</v>
      </c>
      <c r="L55" s="696">
        <v>1086</v>
      </c>
      <c r="M55" s="711"/>
      <c r="N55" s="711"/>
      <c r="O55" s="701"/>
      <c r="P55" s="712"/>
    </row>
    <row r="56" spans="1:16" ht="14.4" customHeight="1" x14ac:dyDescent="0.3">
      <c r="A56" s="695" t="s">
        <v>4495</v>
      </c>
      <c r="B56" s="696" t="s">
        <v>4522</v>
      </c>
      <c r="C56" s="696" t="s">
        <v>4580</v>
      </c>
      <c r="D56" s="696" t="s">
        <v>4581</v>
      </c>
      <c r="E56" s="711"/>
      <c r="F56" s="711"/>
      <c r="G56" s="696"/>
      <c r="H56" s="696"/>
      <c r="I56" s="711">
        <v>2160</v>
      </c>
      <c r="J56" s="711">
        <v>0</v>
      </c>
      <c r="K56" s="696"/>
      <c r="L56" s="696">
        <v>0</v>
      </c>
      <c r="M56" s="711">
        <v>335</v>
      </c>
      <c r="N56" s="711">
        <v>35632</v>
      </c>
      <c r="O56" s="701"/>
      <c r="P56" s="712">
        <v>106.36417910447761</v>
      </c>
    </row>
    <row r="57" spans="1:16" ht="14.4" customHeight="1" x14ac:dyDescent="0.3">
      <c r="A57" s="695" t="s">
        <v>4495</v>
      </c>
      <c r="B57" s="696" t="s">
        <v>4522</v>
      </c>
      <c r="C57" s="696" t="s">
        <v>4582</v>
      </c>
      <c r="D57" s="696" t="s">
        <v>4583</v>
      </c>
      <c r="E57" s="711">
        <v>1</v>
      </c>
      <c r="F57" s="711">
        <v>25</v>
      </c>
      <c r="G57" s="696">
        <v>1</v>
      </c>
      <c r="H57" s="696">
        <v>25</v>
      </c>
      <c r="I57" s="711"/>
      <c r="J57" s="711"/>
      <c r="K57" s="696"/>
      <c r="L57" s="696"/>
      <c r="M57" s="711">
        <v>1</v>
      </c>
      <c r="N57" s="711">
        <v>35</v>
      </c>
      <c r="O57" s="701">
        <v>1.4</v>
      </c>
      <c r="P57" s="712">
        <v>35</v>
      </c>
    </row>
    <row r="58" spans="1:16" ht="14.4" customHeight="1" x14ac:dyDescent="0.3">
      <c r="A58" s="695" t="s">
        <v>4495</v>
      </c>
      <c r="B58" s="696" t="s">
        <v>4522</v>
      </c>
      <c r="C58" s="696" t="s">
        <v>4584</v>
      </c>
      <c r="D58" s="696" t="s">
        <v>4585</v>
      </c>
      <c r="E58" s="711">
        <v>2348</v>
      </c>
      <c r="F58" s="711">
        <v>176100</v>
      </c>
      <c r="G58" s="696">
        <v>1</v>
      </c>
      <c r="H58" s="696">
        <v>75</v>
      </c>
      <c r="I58" s="711">
        <v>2162</v>
      </c>
      <c r="J58" s="711">
        <v>175122</v>
      </c>
      <c r="K58" s="696">
        <v>0.99444633730834753</v>
      </c>
      <c r="L58" s="696">
        <v>81</v>
      </c>
      <c r="M58" s="711">
        <v>1963</v>
      </c>
      <c r="N58" s="711">
        <v>159507</v>
      </c>
      <c r="O58" s="701">
        <v>0.90577512776831348</v>
      </c>
      <c r="P58" s="712">
        <v>81.256749872643908</v>
      </c>
    </row>
    <row r="59" spans="1:16" ht="14.4" customHeight="1" x14ac:dyDescent="0.3">
      <c r="A59" s="695" t="s">
        <v>4495</v>
      </c>
      <c r="B59" s="696" t="s">
        <v>4522</v>
      </c>
      <c r="C59" s="696" t="s">
        <v>4586</v>
      </c>
      <c r="D59" s="696" t="s">
        <v>4587</v>
      </c>
      <c r="E59" s="711">
        <v>9</v>
      </c>
      <c r="F59" s="711">
        <v>1503</v>
      </c>
      <c r="G59" s="696">
        <v>1</v>
      </c>
      <c r="H59" s="696">
        <v>167</v>
      </c>
      <c r="I59" s="711">
        <v>12</v>
      </c>
      <c r="J59" s="711">
        <v>1752</v>
      </c>
      <c r="K59" s="696">
        <v>1.1656686626746506</v>
      </c>
      <c r="L59" s="696">
        <v>146</v>
      </c>
      <c r="M59" s="711">
        <v>13</v>
      </c>
      <c r="N59" s="711">
        <v>1904</v>
      </c>
      <c r="O59" s="701">
        <v>1.2667997338656021</v>
      </c>
      <c r="P59" s="712">
        <v>146.46153846153845</v>
      </c>
    </row>
    <row r="60" spans="1:16" ht="14.4" customHeight="1" x14ac:dyDescent="0.3">
      <c r="A60" s="695" t="s">
        <v>4495</v>
      </c>
      <c r="B60" s="696" t="s">
        <v>4522</v>
      </c>
      <c r="C60" s="696" t="s">
        <v>4588</v>
      </c>
      <c r="D60" s="696" t="s">
        <v>4589</v>
      </c>
      <c r="E60" s="711"/>
      <c r="F60" s="711"/>
      <c r="G60" s="696"/>
      <c r="H60" s="696"/>
      <c r="I60" s="711"/>
      <c r="J60" s="711"/>
      <c r="K60" s="696"/>
      <c r="L60" s="696"/>
      <c r="M60" s="711">
        <v>1</v>
      </c>
      <c r="N60" s="711">
        <v>31</v>
      </c>
      <c r="O60" s="701"/>
      <c r="P60" s="712">
        <v>31</v>
      </c>
    </row>
    <row r="61" spans="1:16" ht="14.4" customHeight="1" x14ac:dyDescent="0.3">
      <c r="A61" s="695" t="s">
        <v>4495</v>
      </c>
      <c r="B61" s="696" t="s">
        <v>4522</v>
      </c>
      <c r="C61" s="696" t="s">
        <v>4590</v>
      </c>
      <c r="D61" s="696" t="s">
        <v>4591</v>
      </c>
      <c r="E61" s="711">
        <v>40</v>
      </c>
      <c r="F61" s="711">
        <v>0</v>
      </c>
      <c r="G61" s="696"/>
      <c r="H61" s="696">
        <v>0</v>
      </c>
      <c r="I61" s="711">
        <v>56</v>
      </c>
      <c r="J61" s="711">
        <v>0</v>
      </c>
      <c r="K61" s="696"/>
      <c r="L61" s="696">
        <v>0</v>
      </c>
      <c r="M61" s="711">
        <v>67</v>
      </c>
      <c r="N61" s="711">
        <v>0</v>
      </c>
      <c r="O61" s="701"/>
      <c r="P61" s="712">
        <v>0</v>
      </c>
    </row>
    <row r="62" spans="1:16" ht="14.4" customHeight="1" x14ac:dyDescent="0.3">
      <c r="A62" s="695" t="s">
        <v>4495</v>
      </c>
      <c r="B62" s="696" t="s">
        <v>4522</v>
      </c>
      <c r="C62" s="696" t="s">
        <v>4592</v>
      </c>
      <c r="D62" s="696" t="s">
        <v>4593</v>
      </c>
      <c r="E62" s="711">
        <v>16</v>
      </c>
      <c r="F62" s="711">
        <v>3200</v>
      </c>
      <c r="G62" s="696">
        <v>1</v>
      </c>
      <c r="H62" s="696">
        <v>200</v>
      </c>
      <c r="I62" s="711">
        <v>15</v>
      </c>
      <c r="J62" s="711">
        <v>3000</v>
      </c>
      <c r="K62" s="696">
        <v>0.9375</v>
      </c>
      <c r="L62" s="696">
        <v>200</v>
      </c>
      <c r="M62" s="711">
        <v>2</v>
      </c>
      <c r="N62" s="711">
        <v>400</v>
      </c>
      <c r="O62" s="701">
        <v>0.125</v>
      </c>
      <c r="P62" s="712">
        <v>200</v>
      </c>
    </row>
    <row r="63" spans="1:16" ht="14.4" customHeight="1" x14ac:dyDescent="0.3">
      <c r="A63" s="695" t="s">
        <v>4495</v>
      </c>
      <c r="B63" s="696" t="s">
        <v>4522</v>
      </c>
      <c r="C63" s="696" t="s">
        <v>4594</v>
      </c>
      <c r="D63" s="696" t="s">
        <v>4595</v>
      </c>
      <c r="E63" s="711">
        <v>7</v>
      </c>
      <c r="F63" s="711">
        <v>1295</v>
      </c>
      <c r="G63" s="696">
        <v>1</v>
      </c>
      <c r="H63" s="696">
        <v>185</v>
      </c>
      <c r="I63" s="711">
        <v>8</v>
      </c>
      <c r="J63" s="711">
        <v>1488</v>
      </c>
      <c r="K63" s="696">
        <v>1.149034749034749</v>
      </c>
      <c r="L63" s="696">
        <v>186</v>
      </c>
      <c r="M63" s="711">
        <v>9</v>
      </c>
      <c r="N63" s="711">
        <v>1871</v>
      </c>
      <c r="O63" s="701">
        <v>1.4447876447876449</v>
      </c>
      <c r="P63" s="712">
        <v>207.88888888888889</v>
      </c>
    </row>
    <row r="64" spans="1:16" ht="14.4" customHeight="1" x14ac:dyDescent="0.3">
      <c r="A64" s="695" t="s">
        <v>4495</v>
      </c>
      <c r="B64" s="696" t="s">
        <v>4522</v>
      </c>
      <c r="C64" s="696" t="s">
        <v>4596</v>
      </c>
      <c r="D64" s="696" t="s">
        <v>4491</v>
      </c>
      <c r="E64" s="711">
        <v>24</v>
      </c>
      <c r="F64" s="711">
        <v>0</v>
      </c>
      <c r="G64" s="696"/>
      <c r="H64" s="696">
        <v>0</v>
      </c>
      <c r="I64" s="711">
        <v>41</v>
      </c>
      <c r="J64" s="711">
        <v>0</v>
      </c>
      <c r="K64" s="696"/>
      <c r="L64" s="696">
        <v>0</v>
      </c>
      <c r="M64" s="711"/>
      <c r="N64" s="711"/>
      <c r="O64" s="701"/>
      <c r="P64" s="712"/>
    </row>
    <row r="65" spans="1:16" ht="14.4" customHeight="1" x14ac:dyDescent="0.3">
      <c r="A65" s="695" t="s">
        <v>4495</v>
      </c>
      <c r="B65" s="696" t="s">
        <v>4522</v>
      </c>
      <c r="C65" s="696" t="s">
        <v>4597</v>
      </c>
      <c r="D65" s="696" t="s">
        <v>4598</v>
      </c>
      <c r="E65" s="711"/>
      <c r="F65" s="711"/>
      <c r="G65" s="696"/>
      <c r="H65" s="696"/>
      <c r="I65" s="711">
        <v>0</v>
      </c>
      <c r="J65" s="711">
        <v>0</v>
      </c>
      <c r="K65" s="696"/>
      <c r="L65" s="696"/>
      <c r="M65" s="711"/>
      <c r="N65" s="711"/>
      <c r="O65" s="701"/>
      <c r="P65" s="712"/>
    </row>
    <row r="66" spans="1:16" ht="14.4" customHeight="1" x14ac:dyDescent="0.3">
      <c r="A66" s="695" t="s">
        <v>4495</v>
      </c>
      <c r="B66" s="696" t="s">
        <v>4522</v>
      </c>
      <c r="C66" s="696" t="s">
        <v>4599</v>
      </c>
      <c r="D66" s="696" t="s">
        <v>4600</v>
      </c>
      <c r="E66" s="711">
        <v>1</v>
      </c>
      <c r="F66" s="711">
        <v>86</v>
      </c>
      <c r="G66" s="696">
        <v>1</v>
      </c>
      <c r="H66" s="696">
        <v>86</v>
      </c>
      <c r="I66" s="711">
        <v>12</v>
      </c>
      <c r="J66" s="711">
        <v>1032</v>
      </c>
      <c r="K66" s="696">
        <v>12</v>
      </c>
      <c r="L66" s="696">
        <v>86</v>
      </c>
      <c r="M66" s="711">
        <v>10</v>
      </c>
      <c r="N66" s="711">
        <v>932</v>
      </c>
      <c r="O66" s="701">
        <v>10.837209302325581</v>
      </c>
      <c r="P66" s="712">
        <v>93.2</v>
      </c>
    </row>
    <row r="67" spans="1:16" ht="14.4" customHeight="1" x14ac:dyDescent="0.3">
      <c r="A67" s="695" t="s">
        <v>4495</v>
      </c>
      <c r="B67" s="696" t="s">
        <v>4522</v>
      </c>
      <c r="C67" s="696" t="s">
        <v>4601</v>
      </c>
      <c r="D67" s="696" t="s">
        <v>4602</v>
      </c>
      <c r="E67" s="711"/>
      <c r="F67" s="711"/>
      <c r="G67" s="696"/>
      <c r="H67" s="696"/>
      <c r="I67" s="711">
        <v>1</v>
      </c>
      <c r="J67" s="711">
        <v>344</v>
      </c>
      <c r="K67" s="696"/>
      <c r="L67" s="696">
        <v>344</v>
      </c>
      <c r="M67" s="711"/>
      <c r="N67" s="711"/>
      <c r="O67" s="701"/>
      <c r="P67" s="712"/>
    </row>
    <row r="68" spans="1:16" ht="14.4" customHeight="1" x14ac:dyDescent="0.3">
      <c r="A68" s="695" t="s">
        <v>4495</v>
      </c>
      <c r="B68" s="696" t="s">
        <v>4522</v>
      </c>
      <c r="C68" s="696" t="s">
        <v>4603</v>
      </c>
      <c r="D68" s="696" t="s">
        <v>4604</v>
      </c>
      <c r="E68" s="711">
        <v>38</v>
      </c>
      <c r="F68" s="711">
        <v>26220</v>
      </c>
      <c r="G68" s="696">
        <v>1</v>
      </c>
      <c r="H68" s="696">
        <v>690</v>
      </c>
      <c r="I68" s="711">
        <v>30</v>
      </c>
      <c r="J68" s="711">
        <v>20820</v>
      </c>
      <c r="K68" s="696">
        <v>0.79405034324942791</v>
      </c>
      <c r="L68" s="696">
        <v>694</v>
      </c>
      <c r="M68" s="711">
        <v>1</v>
      </c>
      <c r="N68" s="711">
        <v>701</v>
      </c>
      <c r="O68" s="701">
        <v>2.6735316552250192E-2</v>
      </c>
      <c r="P68" s="712">
        <v>701</v>
      </c>
    </row>
    <row r="69" spans="1:16" ht="14.4" customHeight="1" x14ac:dyDescent="0.3">
      <c r="A69" s="695" t="s">
        <v>4495</v>
      </c>
      <c r="B69" s="696" t="s">
        <v>4522</v>
      </c>
      <c r="C69" s="696" t="s">
        <v>4605</v>
      </c>
      <c r="D69" s="696" t="s">
        <v>4606</v>
      </c>
      <c r="E69" s="711">
        <v>323</v>
      </c>
      <c r="F69" s="711">
        <v>62985</v>
      </c>
      <c r="G69" s="696">
        <v>1</v>
      </c>
      <c r="H69" s="696">
        <v>195</v>
      </c>
      <c r="I69" s="711">
        <v>794</v>
      </c>
      <c r="J69" s="711">
        <v>155624</v>
      </c>
      <c r="K69" s="696">
        <v>2.4708105104389935</v>
      </c>
      <c r="L69" s="696">
        <v>196</v>
      </c>
      <c r="M69" s="711">
        <v>333</v>
      </c>
      <c r="N69" s="711">
        <v>65269</v>
      </c>
      <c r="O69" s="701">
        <v>1.0362626022068746</v>
      </c>
      <c r="P69" s="712">
        <v>196.00300300300302</v>
      </c>
    </row>
    <row r="70" spans="1:16" ht="14.4" customHeight="1" x14ac:dyDescent="0.3">
      <c r="A70" s="695" t="s">
        <v>4495</v>
      </c>
      <c r="B70" s="696" t="s">
        <v>4522</v>
      </c>
      <c r="C70" s="696" t="s">
        <v>4607</v>
      </c>
      <c r="D70" s="696" t="s">
        <v>4608</v>
      </c>
      <c r="E70" s="711">
        <v>2</v>
      </c>
      <c r="F70" s="711">
        <v>2546</v>
      </c>
      <c r="G70" s="696">
        <v>1</v>
      </c>
      <c r="H70" s="696">
        <v>1273</v>
      </c>
      <c r="I70" s="711">
        <v>4</v>
      </c>
      <c r="J70" s="711">
        <v>5108</v>
      </c>
      <c r="K70" s="696">
        <v>2.0062843676355069</v>
      </c>
      <c r="L70" s="696">
        <v>1277</v>
      </c>
      <c r="M70" s="711"/>
      <c r="N70" s="711"/>
      <c r="O70" s="701"/>
      <c r="P70" s="712"/>
    </row>
    <row r="71" spans="1:16" ht="14.4" customHeight="1" x14ac:dyDescent="0.3">
      <c r="A71" s="695" t="s">
        <v>4495</v>
      </c>
      <c r="B71" s="696" t="s">
        <v>4522</v>
      </c>
      <c r="C71" s="696" t="s">
        <v>4609</v>
      </c>
      <c r="D71" s="696" t="s">
        <v>4610</v>
      </c>
      <c r="E71" s="711">
        <v>9</v>
      </c>
      <c r="F71" s="711">
        <v>1440</v>
      </c>
      <c r="G71" s="696">
        <v>1</v>
      </c>
      <c r="H71" s="696">
        <v>160</v>
      </c>
      <c r="I71" s="711">
        <v>7</v>
      </c>
      <c r="J71" s="711">
        <v>1127</v>
      </c>
      <c r="K71" s="696">
        <v>0.78263888888888888</v>
      </c>
      <c r="L71" s="696">
        <v>161</v>
      </c>
      <c r="M71" s="711">
        <v>3</v>
      </c>
      <c r="N71" s="711">
        <v>632</v>
      </c>
      <c r="O71" s="701">
        <v>0.43888888888888888</v>
      </c>
      <c r="P71" s="712">
        <v>210.66666666666666</v>
      </c>
    </row>
    <row r="72" spans="1:16" ht="14.4" customHeight="1" x14ac:dyDescent="0.3">
      <c r="A72" s="695" t="s">
        <v>4495</v>
      </c>
      <c r="B72" s="696" t="s">
        <v>4522</v>
      </c>
      <c r="C72" s="696" t="s">
        <v>4611</v>
      </c>
      <c r="D72" s="696" t="s">
        <v>4612</v>
      </c>
      <c r="E72" s="711">
        <v>10</v>
      </c>
      <c r="F72" s="711">
        <v>4770</v>
      </c>
      <c r="G72" s="696">
        <v>1</v>
      </c>
      <c r="H72" s="696">
        <v>477</v>
      </c>
      <c r="I72" s="711">
        <v>6</v>
      </c>
      <c r="J72" s="711">
        <v>2880</v>
      </c>
      <c r="K72" s="696">
        <v>0.60377358490566035</v>
      </c>
      <c r="L72" s="696">
        <v>480</v>
      </c>
      <c r="M72" s="711"/>
      <c r="N72" s="711"/>
      <c r="O72" s="701"/>
      <c r="P72" s="712"/>
    </row>
    <row r="73" spans="1:16" ht="14.4" customHeight="1" x14ac:dyDescent="0.3">
      <c r="A73" s="695" t="s">
        <v>4495</v>
      </c>
      <c r="B73" s="696" t="s">
        <v>4522</v>
      </c>
      <c r="C73" s="696" t="s">
        <v>4613</v>
      </c>
      <c r="D73" s="696" t="s">
        <v>4614</v>
      </c>
      <c r="E73" s="711">
        <v>18</v>
      </c>
      <c r="F73" s="711">
        <v>62712</v>
      </c>
      <c r="G73" s="696">
        <v>1</v>
      </c>
      <c r="H73" s="696">
        <v>3484</v>
      </c>
      <c r="I73" s="711">
        <v>1</v>
      </c>
      <c r="J73" s="711">
        <v>3499</v>
      </c>
      <c r="K73" s="696">
        <v>5.5794744227580045E-2</v>
      </c>
      <c r="L73" s="696">
        <v>3499</v>
      </c>
      <c r="M73" s="711"/>
      <c r="N73" s="711"/>
      <c r="O73" s="701"/>
      <c r="P73" s="712"/>
    </row>
    <row r="74" spans="1:16" ht="14.4" customHeight="1" x14ac:dyDescent="0.3">
      <c r="A74" s="695" t="s">
        <v>4495</v>
      </c>
      <c r="B74" s="696" t="s">
        <v>4522</v>
      </c>
      <c r="C74" s="696" t="s">
        <v>4615</v>
      </c>
      <c r="D74" s="696" t="s">
        <v>4616</v>
      </c>
      <c r="E74" s="711">
        <v>23</v>
      </c>
      <c r="F74" s="711">
        <v>6785</v>
      </c>
      <c r="G74" s="696">
        <v>1</v>
      </c>
      <c r="H74" s="696">
        <v>295</v>
      </c>
      <c r="I74" s="711">
        <v>17</v>
      </c>
      <c r="J74" s="711">
        <v>5066</v>
      </c>
      <c r="K74" s="696">
        <v>0.7466470154753132</v>
      </c>
      <c r="L74" s="696">
        <v>298</v>
      </c>
      <c r="M74" s="711">
        <v>10</v>
      </c>
      <c r="N74" s="711">
        <v>3862</v>
      </c>
      <c r="O74" s="701">
        <v>0.56919675755342669</v>
      </c>
      <c r="P74" s="712">
        <v>386.2</v>
      </c>
    </row>
    <row r="75" spans="1:16" ht="14.4" customHeight="1" x14ac:dyDescent="0.3">
      <c r="A75" s="695" t="s">
        <v>4495</v>
      </c>
      <c r="B75" s="696" t="s">
        <v>4522</v>
      </c>
      <c r="C75" s="696" t="s">
        <v>4617</v>
      </c>
      <c r="D75" s="696" t="s">
        <v>4618</v>
      </c>
      <c r="E75" s="711">
        <v>5</v>
      </c>
      <c r="F75" s="711">
        <v>2405</v>
      </c>
      <c r="G75" s="696">
        <v>1</v>
      </c>
      <c r="H75" s="696">
        <v>481</v>
      </c>
      <c r="I75" s="711">
        <v>1</v>
      </c>
      <c r="J75" s="711">
        <v>484</v>
      </c>
      <c r="K75" s="696">
        <v>0.20124740124740126</v>
      </c>
      <c r="L75" s="696">
        <v>484</v>
      </c>
      <c r="M75" s="711"/>
      <c r="N75" s="711"/>
      <c r="O75" s="701"/>
      <c r="P75" s="712"/>
    </row>
    <row r="76" spans="1:16" ht="14.4" customHeight="1" x14ac:dyDescent="0.3">
      <c r="A76" s="695" t="s">
        <v>4495</v>
      </c>
      <c r="B76" s="696" t="s">
        <v>4522</v>
      </c>
      <c r="C76" s="696" t="s">
        <v>4619</v>
      </c>
      <c r="D76" s="696" t="s">
        <v>4620</v>
      </c>
      <c r="E76" s="711">
        <v>144</v>
      </c>
      <c r="F76" s="711">
        <v>11520</v>
      </c>
      <c r="G76" s="696">
        <v>1</v>
      </c>
      <c r="H76" s="696">
        <v>80</v>
      </c>
      <c r="I76" s="711">
        <v>170</v>
      </c>
      <c r="J76" s="711">
        <v>13600</v>
      </c>
      <c r="K76" s="696">
        <v>1.1805555555555556</v>
      </c>
      <c r="L76" s="696">
        <v>80</v>
      </c>
      <c r="M76" s="711">
        <v>122</v>
      </c>
      <c r="N76" s="711">
        <v>9806</v>
      </c>
      <c r="O76" s="701">
        <v>0.85121527777777772</v>
      </c>
      <c r="P76" s="712">
        <v>80.377049180327873</v>
      </c>
    </row>
    <row r="77" spans="1:16" ht="14.4" customHeight="1" x14ac:dyDescent="0.3">
      <c r="A77" s="695" t="s">
        <v>4495</v>
      </c>
      <c r="B77" s="696" t="s">
        <v>4522</v>
      </c>
      <c r="C77" s="696" t="s">
        <v>4621</v>
      </c>
      <c r="D77" s="696" t="s">
        <v>4622</v>
      </c>
      <c r="E77" s="711">
        <v>11</v>
      </c>
      <c r="F77" s="711">
        <v>2167</v>
      </c>
      <c r="G77" s="696">
        <v>1</v>
      </c>
      <c r="H77" s="696">
        <v>197</v>
      </c>
      <c r="I77" s="711">
        <v>8</v>
      </c>
      <c r="J77" s="711">
        <v>1584</v>
      </c>
      <c r="K77" s="696">
        <v>0.73096446700507611</v>
      </c>
      <c r="L77" s="696">
        <v>198</v>
      </c>
      <c r="M77" s="711">
        <v>1</v>
      </c>
      <c r="N77" s="711">
        <v>388</v>
      </c>
      <c r="O77" s="701">
        <v>0.17904937701892015</v>
      </c>
      <c r="P77" s="712">
        <v>388</v>
      </c>
    </row>
    <row r="78" spans="1:16" ht="14.4" customHeight="1" x14ac:dyDescent="0.3">
      <c r="A78" s="695" t="s">
        <v>4495</v>
      </c>
      <c r="B78" s="696" t="s">
        <v>4522</v>
      </c>
      <c r="C78" s="696" t="s">
        <v>4623</v>
      </c>
      <c r="D78" s="696" t="s">
        <v>4624</v>
      </c>
      <c r="E78" s="711">
        <v>1</v>
      </c>
      <c r="F78" s="711">
        <v>308</v>
      </c>
      <c r="G78" s="696">
        <v>1</v>
      </c>
      <c r="H78" s="696">
        <v>308</v>
      </c>
      <c r="I78" s="711">
        <v>2</v>
      </c>
      <c r="J78" s="711">
        <v>622</v>
      </c>
      <c r="K78" s="696">
        <v>2.0194805194805197</v>
      </c>
      <c r="L78" s="696">
        <v>311</v>
      </c>
      <c r="M78" s="711"/>
      <c r="N78" s="711"/>
      <c r="O78" s="701"/>
      <c r="P78" s="712"/>
    </row>
    <row r="79" spans="1:16" ht="14.4" customHeight="1" x14ac:dyDescent="0.3">
      <c r="A79" s="695" t="s">
        <v>4495</v>
      </c>
      <c r="B79" s="696" t="s">
        <v>4522</v>
      </c>
      <c r="C79" s="696" t="s">
        <v>4625</v>
      </c>
      <c r="D79" s="696" t="s">
        <v>4626</v>
      </c>
      <c r="E79" s="711">
        <v>4</v>
      </c>
      <c r="F79" s="711">
        <v>6548</v>
      </c>
      <c r="G79" s="696">
        <v>1</v>
      </c>
      <c r="H79" s="696">
        <v>1637</v>
      </c>
      <c r="I79" s="711">
        <v>1</v>
      </c>
      <c r="J79" s="711">
        <v>1646</v>
      </c>
      <c r="K79" s="696">
        <v>0.25137446548564446</v>
      </c>
      <c r="L79" s="696">
        <v>1646</v>
      </c>
      <c r="M79" s="711"/>
      <c r="N79" s="711"/>
      <c r="O79" s="701"/>
      <c r="P79" s="712"/>
    </row>
    <row r="80" spans="1:16" ht="14.4" customHeight="1" x14ac:dyDescent="0.3">
      <c r="A80" s="695" t="s">
        <v>4495</v>
      </c>
      <c r="B80" s="696" t="s">
        <v>4522</v>
      </c>
      <c r="C80" s="696" t="s">
        <v>4627</v>
      </c>
      <c r="D80" s="696" t="s">
        <v>4628</v>
      </c>
      <c r="E80" s="711">
        <v>1</v>
      </c>
      <c r="F80" s="711">
        <v>820</v>
      </c>
      <c r="G80" s="696">
        <v>1</v>
      </c>
      <c r="H80" s="696">
        <v>820</v>
      </c>
      <c r="I80" s="711">
        <v>2</v>
      </c>
      <c r="J80" s="711">
        <v>1646</v>
      </c>
      <c r="K80" s="696">
        <v>2.0073170731707317</v>
      </c>
      <c r="L80" s="696">
        <v>823</v>
      </c>
      <c r="M80" s="711"/>
      <c r="N80" s="711"/>
      <c r="O80" s="701"/>
      <c r="P80" s="712"/>
    </row>
    <row r="81" spans="1:16" ht="14.4" customHeight="1" x14ac:dyDescent="0.3">
      <c r="A81" s="695" t="s">
        <v>4495</v>
      </c>
      <c r="B81" s="696" t="s">
        <v>4522</v>
      </c>
      <c r="C81" s="696" t="s">
        <v>4629</v>
      </c>
      <c r="D81" s="696" t="s">
        <v>4630</v>
      </c>
      <c r="E81" s="711"/>
      <c r="F81" s="711"/>
      <c r="G81" s="696"/>
      <c r="H81" s="696"/>
      <c r="I81" s="711">
        <v>1</v>
      </c>
      <c r="J81" s="711">
        <v>0</v>
      </c>
      <c r="K81" s="696"/>
      <c r="L81" s="696">
        <v>0</v>
      </c>
      <c r="M81" s="711"/>
      <c r="N81" s="711"/>
      <c r="O81" s="701"/>
      <c r="P81" s="712"/>
    </row>
    <row r="82" spans="1:16" ht="14.4" customHeight="1" x14ac:dyDescent="0.3">
      <c r="A82" s="695" t="s">
        <v>4495</v>
      </c>
      <c r="B82" s="696" t="s">
        <v>4522</v>
      </c>
      <c r="C82" s="696" t="s">
        <v>4631</v>
      </c>
      <c r="D82" s="696" t="s">
        <v>4632</v>
      </c>
      <c r="E82" s="711"/>
      <c r="F82" s="711"/>
      <c r="G82" s="696"/>
      <c r="H82" s="696"/>
      <c r="I82" s="711">
        <v>1</v>
      </c>
      <c r="J82" s="711">
        <v>457</v>
      </c>
      <c r="K82" s="696"/>
      <c r="L82" s="696">
        <v>457</v>
      </c>
      <c r="M82" s="711"/>
      <c r="N82" s="711"/>
      <c r="O82" s="701"/>
      <c r="P82" s="712"/>
    </row>
    <row r="83" spans="1:16" ht="14.4" customHeight="1" x14ac:dyDescent="0.3">
      <c r="A83" s="695" t="s">
        <v>4495</v>
      </c>
      <c r="B83" s="696" t="s">
        <v>4522</v>
      </c>
      <c r="C83" s="696" t="s">
        <v>4633</v>
      </c>
      <c r="D83" s="696" t="s">
        <v>4634</v>
      </c>
      <c r="E83" s="711">
        <v>1</v>
      </c>
      <c r="F83" s="711">
        <v>695</v>
      </c>
      <c r="G83" s="696">
        <v>1</v>
      </c>
      <c r="H83" s="696">
        <v>695</v>
      </c>
      <c r="I83" s="711"/>
      <c r="J83" s="711"/>
      <c r="K83" s="696"/>
      <c r="L83" s="696"/>
      <c r="M83" s="711"/>
      <c r="N83" s="711"/>
      <c r="O83" s="701"/>
      <c r="P83" s="712"/>
    </row>
    <row r="84" spans="1:16" ht="14.4" customHeight="1" x14ac:dyDescent="0.3">
      <c r="A84" s="695" t="s">
        <v>4495</v>
      </c>
      <c r="B84" s="696" t="s">
        <v>4522</v>
      </c>
      <c r="C84" s="696" t="s">
        <v>4635</v>
      </c>
      <c r="D84" s="696" t="s">
        <v>4636</v>
      </c>
      <c r="E84" s="711"/>
      <c r="F84" s="711"/>
      <c r="G84" s="696"/>
      <c r="H84" s="696"/>
      <c r="I84" s="711">
        <v>2</v>
      </c>
      <c r="J84" s="711">
        <v>2050</v>
      </c>
      <c r="K84" s="696"/>
      <c r="L84" s="696">
        <v>1025</v>
      </c>
      <c r="M84" s="711"/>
      <c r="N84" s="711"/>
      <c r="O84" s="701"/>
      <c r="P84" s="712"/>
    </row>
    <row r="85" spans="1:16" ht="14.4" customHeight="1" x14ac:dyDescent="0.3">
      <c r="A85" s="695" t="s">
        <v>4637</v>
      </c>
      <c r="B85" s="696" t="s">
        <v>4522</v>
      </c>
      <c r="C85" s="696" t="s">
        <v>4552</v>
      </c>
      <c r="D85" s="696" t="s">
        <v>4553</v>
      </c>
      <c r="E85" s="711">
        <v>7</v>
      </c>
      <c r="F85" s="711">
        <v>1540</v>
      </c>
      <c r="G85" s="696">
        <v>1</v>
      </c>
      <c r="H85" s="696">
        <v>220</v>
      </c>
      <c r="I85" s="711">
        <v>1</v>
      </c>
      <c r="J85" s="711">
        <v>232</v>
      </c>
      <c r="K85" s="696">
        <v>0.15064935064935064</v>
      </c>
      <c r="L85" s="696">
        <v>232</v>
      </c>
      <c r="M85" s="711"/>
      <c r="N85" s="711"/>
      <c r="O85" s="701"/>
      <c r="P85" s="712"/>
    </row>
    <row r="86" spans="1:16" ht="14.4" customHeight="1" x14ac:dyDescent="0.3">
      <c r="A86" s="695" t="s">
        <v>4637</v>
      </c>
      <c r="B86" s="696" t="s">
        <v>4522</v>
      </c>
      <c r="C86" s="696" t="s">
        <v>4572</v>
      </c>
      <c r="D86" s="696" t="s">
        <v>4573</v>
      </c>
      <c r="E86" s="711">
        <v>1</v>
      </c>
      <c r="F86" s="711">
        <v>154</v>
      </c>
      <c r="G86" s="696">
        <v>1</v>
      </c>
      <c r="H86" s="696">
        <v>154</v>
      </c>
      <c r="I86" s="711">
        <v>2</v>
      </c>
      <c r="J86" s="711">
        <v>310</v>
      </c>
      <c r="K86" s="696">
        <v>2.0129870129870131</v>
      </c>
      <c r="L86" s="696">
        <v>155</v>
      </c>
      <c r="M86" s="711"/>
      <c r="N86" s="711"/>
      <c r="O86" s="701"/>
      <c r="P86" s="712"/>
    </row>
    <row r="87" spans="1:16" ht="14.4" customHeight="1" x14ac:dyDescent="0.3">
      <c r="A87" s="695" t="s">
        <v>4637</v>
      </c>
      <c r="B87" s="696" t="s">
        <v>4522</v>
      </c>
      <c r="C87" s="696" t="s">
        <v>4584</v>
      </c>
      <c r="D87" s="696" t="s">
        <v>4585</v>
      </c>
      <c r="E87" s="711">
        <v>1</v>
      </c>
      <c r="F87" s="711">
        <v>75</v>
      </c>
      <c r="G87" s="696">
        <v>1</v>
      </c>
      <c r="H87" s="696">
        <v>75</v>
      </c>
      <c r="I87" s="711">
        <v>3</v>
      </c>
      <c r="J87" s="711">
        <v>243</v>
      </c>
      <c r="K87" s="696">
        <v>3.24</v>
      </c>
      <c r="L87" s="696">
        <v>81</v>
      </c>
      <c r="M87" s="711"/>
      <c r="N87" s="711"/>
      <c r="O87" s="701"/>
      <c r="P87" s="712"/>
    </row>
    <row r="88" spans="1:16" ht="14.4" customHeight="1" thickBot="1" x14ac:dyDescent="0.35">
      <c r="A88" s="703" t="s">
        <v>4637</v>
      </c>
      <c r="B88" s="704" t="s">
        <v>4522</v>
      </c>
      <c r="C88" s="704" t="s">
        <v>4611</v>
      </c>
      <c r="D88" s="704" t="s">
        <v>4612</v>
      </c>
      <c r="E88" s="713"/>
      <c r="F88" s="713"/>
      <c r="G88" s="704"/>
      <c r="H88" s="704"/>
      <c r="I88" s="713">
        <v>1</v>
      </c>
      <c r="J88" s="713">
        <v>480</v>
      </c>
      <c r="K88" s="704"/>
      <c r="L88" s="704">
        <v>480</v>
      </c>
      <c r="M88" s="713"/>
      <c r="N88" s="713"/>
      <c r="O88" s="709"/>
      <c r="P88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12644900</v>
      </c>
      <c r="C3" s="355">
        <f t="shared" ref="C3:R3" si="0">SUBTOTAL(9,C6:C1048576)</f>
        <v>21</v>
      </c>
      <c r="D3" s="355">
        <f t="shared" si="0"/>
        <v>12300629</v>
      </c>
      <c r="E3" s="355">
        <f t="shared" si="0"/>
        <v>77.692699471866604</v>
      </c>
      <c r="F3" s="355">
        <f t="shared" si="0"/>
        <v>13596735</v>
      </c>
      <c r="G3" s="358">
        <f>IF(B3&lt;&gt;0,F3/B3,"")</f>
        <v>1.0752742212275304</v>
      </c>
      <c r="H3" s="354">
        <f t="shared" si="0"/>
        <v>17617995.420000009</v>
      </c>
      <c r="I3" s="355">
        <f t="shared" si="0"/>
        <v>2</v>
      </c>
      <c r="J3" s="355">
        <f t="shared" si="0"/>
        <v>17094875.100000005</v>
      </c>
      <c r="K3" s="355">
        <f t="shared" si="0"/>
        <v>1.9703071977457602</v>
      </c>
      <c r="L3" s="355">
        <f t="shared" si="0"/>
        <v>18913599.860000007</v>
      </c>
      <c r="M3" s="356">
        <f>IF(H3&lt;&gt;0,L3/H3,"")</f>
        <v>1.0735386977413572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4639</v>
      </c>
      <c r="B6" s="755">
        <v>711</v>
      </c>
      <c r="C6" s="625">
        <v>1</v>
      </c>
      <c r="D6" s="755">
        <v>266</v>
      </c>
      <c r="E6" s="625">
        <v>0.37412095639943743</v>
      </c>
      <c r="F6" s="755">
        <v>348</v>
      </c>
      <c r="G6" s="646">
        <v>0.48945147679324896</v>
      </c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4640</v>
      </c>
      <c r="B7" s="769">
        <v>34</v>
      </c>
      <c r="C7" s="696">
        <v>1</v>
      </c>
      <c r="D7" s="769">
        <v>1469</v>
      </c>
      <c r="E7" s="696">
        <v>43.205882352941174</v>
      </c>
      <c r="F7" s="769">
        <v>3912</v>
      </c>
      <c r="G7" s="701">
        <v>115.05882352941177</v>
      </c>
      <c r="H7" s="769"/>
      <c r="I7" s="696"/>
      <c r="J7" s="769"/>
      <c r="K7" s="696"/>
      <c r="L7" s="769">
        <v>17.64</v>
      </c>
      <c r="M7" s="701"/>
      <c r="N7" s="769"/>
      <c r="O7" s="696"/>
      <c r="P7" s="769"/>
      <c r="Q7" s="696"/>
      <c r="R7" s="769"/>
      <c r="S7" s="702"/>
    </row>
    <row r="8" spans="1:19" ht="14.4" customHeight="1" x14ac:dyDescent="0.3">
      <c r="A8" s="718" t="s">
        <v>4641</v>
      </c>
      <c r="B8" s="769">
        <v>2069</v>
      </c>
      <c r="C8" s="696">
        <v>1</v>
      </c>
      <c r="D8" s="769">
        <v>3213</v>
      </c>
      <c r="E8" s="696">
        <v>1.5529241179313678</v>
      </c>
      <c r="F8" s="769">
        <v>4185</v>
      </c>
      <c r="G8" s="701">
        <v>2.0227162880618654</v>
      </c>
      <c r="H8" s="769"/>
      <c r="I8" s="696"/>
      <c r="J8" s="769"/>
      <c r="K8" s="696"/>
      <c r="L8" s="769"/>
      <c r="M8" s="701"/>
      <c r="N8" s="769"/>
      <c r="O8" s="696"/>
      <c r="P8" s="769"/>
      <c r="Q8" s="696"/>
      <c r="R8" s="769"/>
      <c r="S8" s="702"/>
    </row>
    <row r="9" spans="1:19" ht="14.4" customHeight="1" x14ac:dyDescent="0.3">
      <c r="A9" s="718" t="s">
        <v>4642</v>
      </c>
      <c r="B9" s="769">
        <v>2341</v>
      </c>
      <c r="C9" s="696">
        <v>1</v>
      </c>
      <c r="D9" s="769">
        <v>661</v>
      </c>
      <c r="E9" s="696">
        <v>0.28235796668090557</v>
      </c>
      <c r="F9" s="769">
        <v>232</v>
      </c>
      <c r="G9" s="701">
        <v>9.9102947458351132E-2</v>
      </c>
      <c r="H9" s="769"/>
      <c r="I9" s="696"/>
      <c r="J9" s="769"/>
      <c r="K9" s="696"/>
      <c r="L9" s="769"/>
      <c r="M9" s="701"/>
      <c r="N9" s="769"/>
      <c r="O9" s="696"/>
      <c r="P9" s="769"/>
      <c r="Q9" s="696"/>
      <c r="R9" s="769"/>
      <c r="S9" s="702"/>
    </row>
    <row r="10" spans="1:19" ht="14.4" customHeight="1" x14ac:dyDescent="0.3">
      <c r="A10" s="718" t="s">
        <v>4643</v>
      </c>
      <c r="B10" s="769"/>
      <c r="C10" s="696"/>
      <c r="D10" s="769">
        <v>116</v>
      </c>
      <c r="E10" s="696"/>
      <c r="F10" s="769"/>
      <c r="G10" s="701"/>
      <c r="H10" s="769"/>
      <c r="I10" s="696"/>
      <c r="J10" s="769"/>
      <c r="K10" s="696"/>
      <c r="L10" s="769"/>
      <c r="M10" s="701"/>
      <c r="N10" s="769"/>
      <c r="O10" s="696"/>
      <c r="P10" s="769"/>
      <c r="Q10" s="696"/>
      <c r="R10" s="769"/>
      <c r="S10" s="702"/>
    </row>
    <row r="11" spans="1:19" ht="14.4" customHeight="1" x14ac:dyDescent="0.3">
      <c r="A11" s="718" t="s">
        <v>4644</v>
      </c>
      <c r="B11" s="769">
        <v>34</v>
      </c>
      <c r="C11" s="696">
        <v>1</v>
      </c>
      <c r="D11" s="769"/>
      <c r="E11" s="696"/>
      <c r="F11" s="769"/>
      <c r="G11" s="701"/>
      <c r="H11" s="769"/>
      <c r="I11" s="696"/>
      <c r="J11" s="769"/>
      <c r="K11" s="696"/>
      <c r="L11" s="769"/>
      <c r="M11" s="701"/>
      <c r="N11" s="769"/>
      <c r="O11" s="696"/>
      <c r="P11" s="769"/>
      <c r="Q11" s="696"/>
      <c r="R11" s="769"/>
      <c r="S11" s="702"/>
    </row>
    <row r="12" spans="1:19" ht="14.4" customHeight="1" x14ac:dyDescent="0.3">
      <c r="A12" s="718" t="s">
        <v>4645</v>
      </c>
      <c r="B12" s="769">
        <v>388</v>
      </c>
      <c r="C12" s="696">
        <v>1</v>
      </c>
      <c r="D12" s="769">
        <v>34</v>
      </c>
      <c r="E12" s="696">
        <v>8.7628865979381437E-2</v>
      </c>
      <c r="F12" s="769">
        <v>387</v>
      </c>
      <c r="G12" s="701">
        <v>0.99742268041237114</v>
      </c>
      <c r="H12" s="769"/>
      <c r="I12" s="696"/>
      <c r="J12" s="769"/>
      <c r="K12" s="696"/>
      <c r="L12" s="769"/>
      <c r="M12" s="701"/>
      <c r="N12" s="769"/>
      <c r="O12" s="696"/>
      <c r="P12" s="769"/>
      <c r="Q12" s="696"/>
      <c r="R12" s="769"/>
      <c r="S12" s="702"/>
    </row>
    <row r="13" spans="1:19" ht="14.4" customHeight="1" x14ac:dyDescent="0.3">
      <c r="A13" s="718" t="s">
        <v>4646</v>
      </c>
      <c r="B13" s="769"/>
      <c r="C13" s="696"/>
      <c r="D13" s="769"/>
      <c r="E13" s="696"/>
      <c r="F13" s="769">
        <v>232</v>
      </c>
      <c r="G13" s="701"/>
      <c r="H13" s="769"/>
      <c r="I13" s="696"/>
      <c r="J13" s="769"/>
      <c r="K13" s="696"/>
      <c r="L13" s="769"/>
      <c r="M13" s="701"/>
      <c r="N13" s="769"/>
      <c r="O13" s="696"/>
      <c r="P13" s="769"/>
      <c r="Q13" s="696"/>
      <c r="R13" s="769"/>
      <c r="S13" s="702"/>
    </row>
    <row r="14" spans="1:19" ht="14.4" customHeight="1" x14ac:dyDescent="0.3">
      <c r="A14" s="718" t="s">
        <v>4647</v>
      </c>
      <c r="B14" s="769">
        <v>220</v>
      </c>
      <c r="C14" s="696">
        <v>1</v>
      </c>
      <c r="D14" s="769"/>
      <c r="E14" s="696"/>
      <c r="F14" s="769">
        <v>1439</v>
      </c>
      <c r="G14" s="701">
        <v>6.540909090909091</v>
      </c>
      <c r="H14" s="769"/>
      <c r="I14" s="696"/>
      <c r="J14" s="769"/>
      <c r="K14" s="696"/>
      <c r="L14" s="769"/>
      <c r="M14" s="701"/>
      <c r="N14" s="769"/>
      <c r="O14" s="696"/>
      <c r="P14" s="769"/>
      <c r="Q14" s="696"/>
      <c r="R14" s="769"/>
      <c r="S14" s="702"/>
    </row>
    <row r="15" spans="1:19" ht="14.4" customHeight="1" x14ac:dyDescent="0.3">
      <c r="A15" s="718" t="s">
        <v>4648</v>
      </c>
      <c r="B15" s="769">
        <v>8525</v>
      </c>
      <c r="C15" s="696">
        <v>1</v>
      </c>
      <c r="D15" s="769">
        <v>7454</v>
      </c>
      <c r="E15" s="696">
        <v>0.87436950146627568</v>
      </c>
      <c r="F15" s="769">
        <v>5240</v>
      </c>
      <c r="G15" s="701">
        <v>0.61466275659824043</v>
      </c>
      <c r="H15" s="769">
        <v>247</v>
      </c>
      <c r="I15" s="696">
        <v>1</v>
      </c>
      <c r="J15" s="769">
        <v>247</v>
      </c>
      <c r="K15" s="696">
        <v>1</v>
      </c>
      <c r="L15" s="769"/>
      <c r="M15" s="701"/>
      <c r="N15" s="769"/>
      <c r="O15" s="696"/>
      <c r="P15" s="769"/>
      <c r="Q15" s="696"/>
      <c r="R15" s="769"/>
      <c r="S15" s="702"/>
    </row>
    <row r="16" spans="1:19" ht="14.4" customHeight="1" x14ac:dyDescent="0.3">
      <c r="A16" s="718" t="s">
        <v>4649</v>
      </c>
      <c r="B16" s="769">
        <v>12620313</v>
      </c>
      <c r="C16" s="696">
        <v>1</v>
      </c>
      <c r="D16" s="769">
        <v>12277357</v>
      </c>
      <c r="E16" s="696">
        <v>0.97282507969493304</v>
      </c>
      <c r="F16" s="769">
        <v>13563276</v>
      </c>
      <c r="G16" s="701">
        <v>1.0747178774409161</v>
      </c>
      <c r="H16" s="769">
        <v>17617748.420000009</v>
      </c>
      <c r="I16" s="696">
        <v>1</v>
      </c>
      <c r="J16" s="769">
        <v>17094628.100000005</v>
      </c>
      <c r="K16" s="696">
        <v>0.97030719774576035</v>
      </c>
      <c r="L16" s="769">
        <v>18913582.220000006</v>
      </c>
      <c r="M16" s="701">
        <v>1.0735527474401292</v>
      </c>
      <c r="N16" s="769"/>
      <c r="O16" s="696"/>
      <c r="P16" s="769"/>
      <c r="Q16" s="696"/>
      <c r="R16" s="769"/>
      <c r="S16" s="702"/>
    </row>
    <row r="17" spans="1:19" ht="14.4" customHeight="1" x14ac:dyDescent="0.3">
      <c r="A17" s="718" t="s">
        <v>4650</v>
      </c>
      <c r="B17" s="769"/>
      <c r="C17" s="696"/>
      <c r="D17" s="769"/>
      <c r="E17" s="696"/>
      <c r="F17" s="769">
        <v>824</v>
      </c>
      <c r="G17" s="701"/>
      <c r="H17" s="769"/>
      <c r="I17" s="696"/>
      <c r="J17" s="769"/>
      <c r="K17" s="696"/>
      <c r="L17" s="769"/>
      <c r="M17" s="701"/>
      <c r="N17" s="769"/>
      <c r="O17" s="696"/>
      <c r="P17" s="769"/>
      <c r="Q17" s="696"/>
      <c r="R17" s="769"/>
      <c r="S17" s="702"/>
    </row>
    <row r="18" spans="1:19" ht="14.4" customHeight="1" x14ac:dyDescent="0.3">
      <c r="A18" s="718" t="s">
        <v>4651</v>
      </c>
      <c r="B18" s="769"/>
      <c r="C18" s="696"/>
      <c r="D18" s="769">
        <v>352</v>
      </c>
      <c r="E18" s="696"/>
      <c r="F18" s="769"/>
      <c r="G18" s="701"/>
      <c r="H18" s="769"/>
      <c r="I18" s="696"/>
      <c r="J18" s="769"/>
      <c r="K18" s="696"/>
      <c r="L18" s="769"/>
      <c r="M18" s="701"/>
      <c r="N18" s="769"/>
      <c r="O18" s="696"/>
      <c r="P18" s="769"/>
      <c r="Q18" s="696"/>
      <c r="R18" s="769"/>
      <c r="S18" s="702"/>
    </row>
    <row r="19" spans="1:19" ht="14.4" customHeight="1" x14ac:dyDescent="0.3">
      <c r="A19" s="718" t="s">
        <v>4652</v>
      </c>
      <c r="B19" s="769">
        <v>68</v>
      </c>
      <c r="C19" s="696">
        <v>1</v>
      </c>
      <c r="D19" s="769">
        <v>1512</v>
      </c>
      <c r="E19" s="696">
        <v>22.235294117647058</v>
      </c>
      <c r="F19" s="769">
        <v>3738</v>
      </c>
      <c r="G19" s="701">
        <v>54.970588235294116</v>
      </c>
      <c r="H19" s="769"/>
      <c r="I19" s="696"/>
      <c r="J19" s="769"/>
      <c r="K19" s="696"/>
      <c r="L19" s="769"/>
      <c r="M19" s="701"/>
      <c r="N19" s="769"/>
      <c r="O19" s="696"/>
      <c r="P19" s="769"/>
      <c r="Q19" s="696"/>
      <c r="R19" s="769"/>
      <c r="S19" s="702"/>
    </row>
    <row r="20" spans="1:19" ht="14.4" customHeight="1" x14ac:dyDescent="0.3">
      <c r="A20" s="718" t="s">
        <v>4653</v>
      </c>
      <c r="B20" s="769">
        <v>1989</v>
      </c>
      <c r="C20" s="696">
        <v>1</v>
      </c>
      <c r="D20" s="769">
        <v>3073</v>
      </c>
      <c r="E20" s="696">
        <v>1.5449974861739568</v>
      </c>
      <c r="F20" s="769">
        <v>1976</v>
      </c>
      <c r="G20" s="701">
        <v>0.99346405228758172</v>
      </c>
      <c r="H20" s="769"/>
      <c r="I20" s="696"/>
      <c r="J20" s="769"/>
      <c r="K20" s="696"/>
      <c r="L20" s="769"/>
      <c r="M20" s="701"/>
      <c r="N20" s="769"/>
      <c r="O20" s="696"/>
      <c r="P20" s="769"/>
      <c r="Q20" s="696"/>
      <c r="R20" s="769"/>
      <c r="S20" s="702"/>
    </row>
    <row r="21" spans="1:19" ht="14.4" customHeight="1" x14ac:dyDescent="0.3">
      <c r="A21" s="718" t="s">
        <v>4654</v>
      </c>
      <c r="B21" s="769">
        <v>254</v>
      </c>
      <c r="C21" s="696">
        <v>1</v>
      </c>
      <c r="D21" s="769"/>
      <c r="E21" s="696"/>
      <c r="F21" s="769">
        <v>234</v>
      </c>
      <c r="G21" s="701">
        <v>0.92125984251968507</v>
      </c>
      <c r="H21" s="769"/>
      <c r="I21" s="696"/>
      <c r="J21" s="769"/>
      <c r="K21" s="696"/>
      <c r="L21" s="769"/>
      <c r="M21" s="701"/>
      <c r="N21" s="769"/>
      <c r="O21" s="696"/>
      <c r="P21" s="769"/>
      <c r="Q21" s="696"/>
      <c r="R21" s="769"/>
      <c r="S21" s="702"/>
    </row>
    <row r="22" spans="1:19" ht="14.4" customHeight="1" x14ac:dyDescent="0.3">
      <c r="A22" s="718" t="s">
        <v>4655</v>
      </c>
      <c r="B22" s="769">
        <v>880</v>
      </c>
      <c r="C22" s="696">
        <v>1</v>
      </c>
      <c r="D22" s="769"/>
      <c r="E22" s="696"/>
      <c r="F22" s="769"/>
      <c r="G22" s="701"/>
      <c r="H22" s="769"/>
      <c r="I22" s="696"/>
      <c r="J22" s="769"/>
      <c r="K22" s="696"/>
      <c r="L22" s="769"/>
      <c r="M22" s="701"/>
      <c r="N22" s="769"/>
      <c r="O22" s="696"/>
      <c r="P22" s="769"/>
      <c r="Q22" s="696"/>
      <c r="R22" s="769"/>
      <c r="S22" s="702"/>
    </row>
    <row r="23" spans="1:19" ht="14.4" customHeight="1" x14ac:dyDescent="0.3">
      <c r="A23" s="718" t="s">
        <v>4656</v>
      </c>
      <c r="B23" s="769">
        <v>2046</v>
      </c>
      <c r="C23" s="696">
        <v>1</v>
      </c>
      <c r="D23" s="769">
        <v>657</v>
      </c>
      <c r="E23" s="696">
        <v>0.32111436950146627</v>
      </c>
      <c r="F23" s="769">
        <v>882</v>
      </c>
      <c r="G23" s="701">
        <v>0.4310850439882698</v>
      </c>
      <c r="H23" s="769"/>
      <c r="I23" s="696"/>
      <c r="J23" s="769"/>
      <c r="K23" s="696"/>
      <c r="L23" s="769"/>
      <c r="M23" s="701"/>
      <c r="N23" s="769"/>
      <c r="O23" s="696"/>
      <c r="P23" s="769"/>
      <c r="Q23" s="696"/>
      <c r="R23" s="769"/>
      <c r="S23" s="702"/>
    </row>
    <row r="24" spans="1:19" ht="14.4" customHeight="1" x14ac:dyDescent="0.3">
      <c r="A24" s="718" t="s">
        <v>4657</v>
      </c>
      <c r="B24" s="769">
        <v>566</v>
      </c>
      <c r="C24" s="696">
        <v>1</v>
      </c>
      <c r="D24" s="769">
        <v>232</v>
      </c>
      <c r="E24" s="696">
        <v>0.40989399293286222</v>
      </c>
      <c r="F24" s="769"/>
      <c r="G24" s="701"/>
      <c r="H24" s="769"/>
      <c r="I24" s="696"/>
      <c r="J24" s="769"/>
      <c r="K24" s="696"/>
      <c r="L24" s="769"/>
      <c r="M24" s="701"/>
      <c r="N24" s="769"/>
      <c r="O24" s="696"/>
      <c r="P24" s="769"/>
      <c r="Q24" s="696"/>
      <c r="R24" s="769"/>
      <c r="S24" s="702"/>
    </row>
    <row r="25" spans="1:19" ht="14.4" customHeight="1" x14ac:dyDescent="0.3">
      <c r="A25" s="718" t="s">
        <v>4658</v>
      </c>
      <c r="B25" s="769"/>
      <c r="C25" s="696"/>
      <c r="D25" s="769"/>
      <c r="E25" s="696"/>
      <c r="F25" s="769">
        <v>232</v>
      </c>
      <c r="G25" s="701"/>
      <c r="H25" s="769"/>
      <c r="I25" s="696"/>
      <c r="J25" s="769"/>
      <c r="K25" s="696"/>
      <c r="L25" s="769"/>
      <c r="M25" s="701"/>
      <c r="N25" s="769"/>
      <c r="O25" s="696"/>
      <c r="P25" s="769"/>
      <c r="Q25" s="696"/>
      <c r="R25" s="769"/>
      <c r="S25" s="702"/>
    </row>
    <row r="26" spans="1:19" ht="14.4" customHeight="1" x14ac:dyDescent="0.3">
      <c r="A26" s="718" t="s">
        <v>4659</v>
      </c>
      <c r="B26" s="769">
        <v>1913</v>
      </c>
      <c r="C26" s="696">
        <v>1</v>
      </c>
      <c r="D26" s="769">
        <v>2052</v>
      </c>
      <c r="E26" s="696">
        <v>1.0726607422895975</v>
      </c>
      <c r="F26" s="769">
        <v>2761</v>
      </c>
      <c r="G26" s="701">
        <v>1.4432828018818609</v>
      </c>
      <c r="H26" s="769"/>
      <c r="I26" s="696"/>
      <c r="J26" s="769"/>
      <c r="K26" s="696"/>
      <c r="L26" s="769"/>
      <c r="M26" s="701"/>
      <c r="N26" s="769"/>
      <c r="O26" s="696"/>
      <c r="P26" s="769"/>
      <c r="Q26" s="696"/>
      <c r="R26" s="769"/>
      <c r="S26" s="702"/>
    </row>
    <row r="27" spans="1:19" ht="14.4" customHeight="1" x14ac:dyDescent="0.3">
      <c r="A27" s="718" t="s">
        <v>4660</v>
      </c>
      <c r="B27" s="769">
        <v>151</v>
      </c>
      <c r="C27" s="696">
        <v>1</v>
      </c>
      <c r="D27" s="769"/>
      <c r="E27" s="696"/>
      <c r="F27" s="769"/>
      <c r="G27" s="701"/>
      <c r="H27" s="769"/>
      <c r="I27" s="696"/>
      <c r="J27" s="769"/>
      <c r="K27" s="696"/>
      <c r="L27" s="769"/>
      <c r="M27" s="701"/>
      <c r="N27" s="769"/>
      <c r="O27" s="696"/>
      <c r="P27" s="769"/>
      <c r="Q27" s="696"/>
      <c r="R27" s="769"/>
      <c r="S27" s="702"/>
    </row>
    <row r="28" spans="1:19" ht="14.4" customHeight="1" x14ac:dyDescent="0.3">
      <c r="A28" s="718" t="s">
        <v>4661</v>
      </c>
      <c r="B28" s="769">
        <v>1807</v>
      </c>
      <c r="C28" s="696">
        <v>1</v>
      </c>
      <c r="D28" s="769">
        <v>464</v>
      </c>
      <c r="E28" s="696">
        <v>0.25677919203099059</v>
      </c>
      <c r="F28" s="769">
        <v>3466</v>
      </c>
      <c r="G28" s="701">
        <v>1.9180962921970117</v>
      </c>
      <c r="H28" s="769"/>
      <c r="I28" s="696"/>
      <c r="J28" s="769"/>
      <c r="K28" s="696"/>
      <c r="L28" s="769"/>
      <c r="M28" s="701"/>
      <c r="N28" s="769"/>
      <c r="O28" s="696"/>
      <c r="P28" s="769"/>
      <c r="Q28" s="696"/>
      <c r="R28" s="769"/>
      <c r="S28" s="702"/>
    </row>
    <row r="29" spans="1:19" ht="14.4" customHeight="1" x14ac:dyDescent="0.3">
      <c r="A29" s="718" t="s">
        <v>4662</v>
      </c>
      <c r="B29" s="769">
        <v>254</v>
      </c>
      <c r="C29" s="696">
        <v>1</v>
      </c>
      <c r="D29" s="769">
        <v>566</v>
      </c>
      <c r="E29" s="696">
        <v>2.2283464566929134</v>
      </c>
      <c r="F29" s="769"/>
      <c r="G29" s="701"/>
      <c r="H29" s="769"/>
      <c r="I29" s="696"/>
      <c r="J29" s="769"/>
      <c r="K29" s="696"/>
      <c r="L29" s="769"/>
      <c r="M29" s="701"/>
      <c r="N29" s="769"/>
      <c r="O29" s="696"/>
      <c r="P29" s="769"/>
      <c r="Q29" s="696"/>
      <c r="R29" s="769"/>
      <c r="S29" s="702"/>
    </row>
    <row r="30" spans="1:19" ht="14.4" customHeight="1" x14ac:dyDescent="0.3">
      <c r="A30" s="718" t="s">
        <v>4663</v>
      </c>
      <c r="B30" s="769"/>
      <c r="C30" s="696"/>
      <c r="D30" s="769">
        <v>885</v>
      </c>
      <c r="E30" s="696"/>
      <c r="F30" s="769">
        <v>1859</v>
      </c>
      <c r="G30" s="701"/>
      <c r="H30" s="769"/>
      <c r="I30" s="696"/>
      <c r="J30" s="769"/>
      <c r="K30" s="696"/>
      <c r="L30" s="769"/>
      <c r="M30" s="701"/>
      <c r="N30" s="769"/>
      <c r="O30" s="696"/>
      <c r="P30" s="769"/>
      <c r="Q30" s="696"/>
      <c r="R30" s="769"/>
      <c r="S30" s="702"/>
    </row>
    <row r="31" spans="1:19" ht="14.4" customHeight="1" x14ac:dyDescent="0.3">
      <c r="A31" s="718" t="s">
        <v>4664</v>
      </c>
      <c r="B31" s="769">
        <v>220</v>
      </c>
      <c r="C31" s="696">
        <v>1</v>
      </c>
      <c r="D31" s="769"/>
      <c r="E31" s="696"/>
      <c r="F31" s="769">
        <v>116</v>
      </c>
      <c r="G31" s="701">
        <v>0.52727272727272723</v>
      </c>
      <c r="H31" s="769"/>
      <c r="I31" s="696"/>
      <c r="J31" s="769"/>
      <c r="K31" s="696"/>
      <c r="L31" s="769"/>
      <c r="M31" s="701"/>
      <c r="N31" s="769"/>
      <c r="O31" s="696"/>
      <c r="P31" s="769"/>
      <c r="Q31" s="696"/>
      <c r="R31" s="769"/>
      <c r="S31" s="702"/>
    </row>
    <row r="32" spans="1:19" ht="14.4" customHeight="1" thickBot="1" x14ac:dyDescent="0.35">
      <c r="A32" s="757" t="s">
        <v>4665</v>
      </c>
      <c r="B32" s="756">
        <v>117</v>
      </c>
      <c r="C32" s="704">
        <v>1</v>
      </c>
      <c r="D32" s="756">
        <v>266</v>
      </c>
      <c r="E32" s="704">
        <v>2.2735042735042734</v>
      </c>
      <c r="F32" s="756">
        <v>1396</v>
      </c>
      <c r="G32" s="709">
        <v>11.931623931623932</v>
      </c>
      <c r="H32" s="756"/>
      <c r="I32" s="704"/>
      <c r="J32" s="756"/>
      <c r="K32" s="704"/>
      <c r="L32" s="756"/>
      <c r="M32" s="709"/>
      <c r="N32" s="756"/>
      <c r="O32" s="704"/>
      <c r="P32" s="756"/>
      <c r="Q32" s="704"/>
      <c r="R32" s="756"/>
      <c r="S32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5521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17480.21</v>
      </c>
      <c r="G3" s="215">
        <f t="shared" si="0"/>
        <v>30262895.420000002</v>
      </c>
      <c r="H3" s="215"/>
      <c r="I3" s="215"/>
      <c r="J3" s="215">
        <f t="shared" si="0"/>
        <v>17472.14</v>
      </c>
      <c r="K3" s="215">
        <f t="shared" si="0"/>
        <v>29395504.100000013</v>
      </c>
      <c r="L3" s="215"/>
      <c r="M3" s="215"/>
      <c r="N3" s="215">
        <f t="shared" si="0"/>
        <v>15397</v>
      </c>
      <c r="O3" s="215">
        <f t="shared" si="0"/>
        <v>32510334.860000011</v>
      </c>
      <c r="P3" s="79">
        <f>IF(G3=0,0,O3/G3)</f>
        <v>1.074263860374534</v>
      </c>
      <c r="Q3" s="216">
        <f>IF(N3=0,0,O3/N3)</f>
        <v>2111.4720309151139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4666</v>
      </c>
      <c r="B6" s="625" t="s">
        <v>4495</v>
      </c>
      <c r="C6" s="625" t="s">
        <v>4522</v>
      </c>
      <c r="D6" s="625" t="s">
        <v>4531</v>
      </c>
      <c r="E6" s="625" t="s">
        <v>4532</v>
      </c>
      <c r="F6" s="628"/>
      <c r="G6" s="628"/>
      <c r="H6" s="628"/>
      <c r="I6" s="628"/>
      <c r="J6" s="628">
        <v>1</v>
      </c>
      <c r="K6" s="628">
        <v>34</v>
      </c>
      <c r="L6" s="628"/>
      <c r="M6" s="628">
        <v>34</v>
      </c>
      <c r="N6" s="628"/>
      <c r="O6" s="628"/>
      <c r="P6" s="646"/>
      <c r="Q6" s="629"/>
    </row>
    <row r="7" spans="1:17" ht="14.4" customHeight="1" x14ac:dyDescent="0.3">
      <c r="A7" s="695" t="s">
        <v>4666</v>
      </c>
      <c r="B7" s="696" t="s">
        <v>4495</v>
      </c>
      <c r="C7" s="696" t="s">
        <v>4522</v>
      </c>
      <c r="D7" s="696" t="s">
        <v>4552</v>
      </c>
      <c r="E7" s="696" t="s">
        <v>4553</v>
      </c>
      <c r="F7" s="711">
        <v>2</v>
      </c>
      <c r="G7" s="711">
        <v>440</v>
      </c>
      <c r="H7" s="711">
        <v>1</v>
      </c>
      <c r="I7" s="711">
        <v>220</v>
      </c>
      <c r="J7" s="711">
        <v>1</v>
      </c>
      <c r="K7" s="711">
        <v>232</v>
      </c>
      <c r="L7" s="711">
        <v>0.52727272727272723</v>
      </c>
      <c r="M7" s="711">
        <v>232</v>
      </c>
      <c r="N7" s="711">
        <v>1</v>
      </c>
      <c r="O7" s="711">
        <v>232</v>
      </c>
      <c r="P7" s="701">
        <v>0.52727272727272723</v>
      </c>
      <c r="Q7" s="712">
        <v>232</v>
      </c>
    </row>
    <row r="8" spans="1:17" ht="14.4" customHeight="1" x14ac:dyDescent="0.3">
      <c r="A8" s="695" t="s">
        <v>4666</v>
      </c>
      <c r="B8" s="696" t="s">
        <v>4495</v>
      </c>
      <c r="C8" s="696" t="s">
        <v>4522</v>
      </c>
      <c r="D8" s="696" t="s">
        <v>4554</v>
      </c>
      <c r="E8" s="696" t="s">
        <v>4555</v>
      </c>
      <c r="F8" s="711">
        <v>1</v>
      </c>
      <c r="G8" s="711">
        <v>117</v>
      </c>
      <c r="H8" s="711">
        <v>1</v>
      </c>
      <c r="I8" s="711">
        <v>117</v>
      </c>
      <c r="J8" s="711"/>
      <c r="K8" s="711"/>
      <c r="L8" s="711"/>
      <c r="M8" s="711"/>
      <c r="N8" s="711">
        <v>1</v>
      </c>
      <c r="O8" s="711">
        <v>116</v>
      </c>
      <c r="P8" s="701">
        <v>0.99145299145299148</v>
      </c>
      <c r="Q8" s="712">
        <v>116</v>
      </c>
    </row>
    <row r="9" spans="1:17" ht="14.4" customHeight="1" x14ac:dyDescent="0.3">
      <c r="A9" s="695" t="s">
        <v>4666</v>
      </c>
      <c r="B9" s="696" t="s">
        <v>4495</v>
      </c>
      <c r="C9" s="696" t="s">
        <v>4522</v>
      </c>
      <c r="D9" s="696" t="s">
        <v>4572</v>
      </c>
      <c r="E9" s="696" t="s">
        <v>4573</v>
      </c>
      <c r="F9" s="711">
        <v>1</v>
      </c>
      <c r="G9" s="711">
        <v>154</v>
      </c>
      <c r="H9" s="711">
        <v>1</v>
      </c>
      <c r="I9" s="711">
        <v>154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4666</v>
      </c>
      <c r="B10" s="696" t="s">
        <v>4495</v>
      </c>
      <c r="C10" s="696" t="s">
        <v>4522</v>
      </c>
      <c r="D10" s="696" t="s">
        <v>4576</v>
      </c>
      <c r="E10" s="696" t="s">
        <v>4577</v>
      </c>
      <c r="F10" s="711"/>
      <c r="G10" s="711"/>
      <c r="H10" s="711"/>
      <c r="I10" s="711"/>
      <c r="J10" s="711">
        <v>1</v>
      </c>
      <c r="K10" s="711">
        <v>0</v>
      </c>
      <c r="L10" s="711"/>
      <c r="M10" s="711">
        <v>0</v>
      </c>
      <c r="N10" s="711">
        <v>1</v>
      </c>
      <c r="O10" s="711">
        <v>0</v>
      </c>
      <c r="P10" s="701"/>
      <c r="Q10" s="712">
        <v>0</v>
      </c>
    </row>
    <row r="11" spans="1:17" ht="14.4" customHeight="1" x14ac:dyDescent="0.3">
      <c r="A11" s="695" t="s">
        <v>4667</v>
      </c>
      <c r="B11" s="696" t="s">
        <v>4495</v>
      </c>
      <c r="C11" s="696" t="s">
        <v>4496</v>
      </c>
      <c r="D11" s="696" t="s">
        <v>4501</v>
      </c>
      <c r="E11" s="696" t="s">
        <v>1821</v>
      </c>
      <c r="F11" s="711"/>
      <c r="G11" s="711"/>
      <c r="H11" s="711"/>
      <c r="I11" s="711"/>
      <c r="J11" s="711"/>
      <c r="K11" s="711"/>
      <c r="L11" s="711"/>
      <c r="M11" s="711"/>
      <c r="N11" s="711">
        <v>1</v>
      </c>
      <c r="O11" s="711">
        <v>17.64</v>
      </c>
      <c r="P11" s="701"/>
      <c r="Q11" s="712">
        <v>17.64</v>
      </c>
    </row>
    <row r="12" spans="1:17" ht="14.4" customHeight="1" x14ac:dyDescent="0.3">
      <c r="A12" s="695" t="s">
        <v>4667</v>
      </c>
      <c r="B12" s="696" t="s">
        <v>4495</v>
      </c>
      <c r="C12" s="696" t="s">
        <v>4522</v>
      </c>
      <c r="D12" s="696" t="s">
        <v>4531</v>
      </c>
      <c r="E12" s="696" t="s">
        <v>4532</v>
      </c>
      <c r="F12" s="711">
        <v>1</v>
      </c>
      <c r="G12" s="711">
        <v>34</v>
      </c>
      <c r="H12" s="711">
        <v>1</v>
      </c>
      <c r="I12" s="711">
        <v>34</v>
      </c>
      <c r="J12" s="711">
        <v>1</v>
      </c>
      <c r="K12" s="711">
        <v>34</v>
      </c>
      <c r="L12" s="711">
        <v>1</v>
      </c>
      <c r="M12" s="711">
        <v>34</v>
      </c>
      <c r="N12" s="711"/>
      <c r="O12" s="711"/>
      <c r="P12" s="701"/>
      <c r="Q12" s="712"/>
    </row>
    <row r="13" spans="1:17" ht="14.4" customHeight="1" x14ac:dyDescent="0.3">
      <c r="A13" s="695" t="s">
        <v>4667</v>
      </c>
      <c r="B13" s="696" t="s">
        <v>4495</v>
      </c>
      <c r="C13" s="696" t="s">
        <v>4522</v>
      </c>
      <c r="D13" s="696" t="s">
        <v>4552</v>
      </c>
      <c r="E13" s="696" t="s">
        <v>4553</v>
      </c>
      <c r="F13" s="711"/>
      <c r="G13" s="711"/>
      <c r="H13" s="711"/>
      <c r="I13" s="711"/>
      <c r="J13" s="711">
        <v>3</v>
      </c>
      <c r="K13" s="711">
        <v>696</v>
      </c>
      <c r="L13" s="711"/>
      <c r="M13" s="711">
        <v>232</v>
      </c>
      <c r="N13" s="711">
        <v>2</v>
      </c>
      <c r="O13" s="711">
        <v>466</v>
      </c>
      <c r="P13" s="701"/>
      <c r="Q13" s="712">
        <v>233</v>
      </c>
    </row>
    <row r="14" spans="1:17" ht="14.4" customHeight="1" x14ac:dyDescent="0.3">
      <c r="A14" s="695" t="s">
        <v>4667</v>
      </c>
      <c r="B14" s="696" t="s">
        <v>4495</v>
      </c>
      <c r="C14" s="696" t="s">
        <v>4522</v>
      </c>
      <c r="D14" s="696" t="s">
        <v>4554</v>
      </c>
      <c r="E14" s="696" t="s">
        <v>4555</v>
      </c>
      <c r="F14" s="711"/>
      <c r="G14" s="711"/>
      <c r="H14" s="711"/>
      <c r="I14" s="711"/>
      <c r="J14" s="711">
        <v>3</v>
      </c>
      <c r="K14" s="711">
        <v>348</v>
      </c>
      <c r="L14" s="711"/>
      <c r="M14" s="711">
        <v>116</v>
      </c>
      <c r="N14" s="711">
        <v>20</v>
      </c>
      <c r="O14" s="711">
        <v>2340</v>
      </c>
      <c r="P14" s="701"/>
      <c r="Q14" s="712">
        <v>117</v>
      </c>
    </row>
    <row r="15" spans="1:17" ht="14.4" customHeight="1" x14ac:dyDescent="0.3">
      <c r="A15" s="695" t="s">
        <v>4667</v>
      </c>
      <c r="B15" s="696" t="s">
        <v>4495</v>
      </c>
      <c r="C15" s="696" t="s">
        <v>4522</v>
      </c>
      <c r="D15" s="696" t="s">
        <v>4572</v>
      </c>
      <c r="E15" s="696" t="s">
        <v>4573</v>
      </c>
      <c r="F15" s="711"/>
      <c r="G15" s="711"/>
      <c r="H15" s="711"/>
      <c r="I15" s="711"/>
      <c r="J15" s="711">
        <v>2</v>
      </c>
      <c r="K15" s="711">
        <v>310</v>
      </c>
      <c r="L15" s="711"/>
      <c r="M15" s="711">
        <v>155</v>
      </c>
      <c r="N15" s="711">
        <v>5</v>
      </c>
      <c r="O15" s="711">
        <v>779</v>
      </c>
      <c r="P15" s="701"/>
      <c r="Q15" s="712">
        <v>155.80000000000001</v>
      </c>
    </row>
    <row r="16" spans="1:17" ht="14.4" customHeight="1" x14ac:dyDescent="0.3">
      <c r="A16" s="695" t="s">
        <v>4667</v>
      </c>
      <c r="B16" s="696" t="s">
        <v>4495</v>
      </c>
      <c r="C16" s="696" t="s">
        <v>4522</v>
      </c>
      <c r="D16" s="696" t="s">
        <v>4576</v>
      </c>
      <c r="E16" s="696" t="s">
        <v>4577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0</v>
      </c>
      <c r="P16" s="701"/>
      <c r="Q16" s="712">
        <v>0</v>
      </c>
    </row>
    <row r="17" spans="1:17" ht="14.4" customHeight="1" x14ac:dyDescent="0.3">
      <c r="A17" s="695" t="s">
        <v>4667</v>
      </c>
      <c r="B17" s="696" t="s">
        <v>4495</v>
      </c>
      <c r="C17" s="696" t="s">
        <v>4522</v>
      </c>
      <c r="D17" s="696" t="s">
        <v>4580</v>
      </c>
      <c r="E17" s="696" t="s">
        <v>4581</v>
      </c>
      <c r="F17" s="711"/>
      <c r="G17" s="711"/>
      <c r="H17" s="711"/>
      <c r="I17" s="711"/>
      <c r="J17" s="711">
        <v>3</v>
      </c>
      <c r="K17" s="711">
        <v>0</v>
      </c>
      <c r="L17" s="711"/>
      <c r="M17" s="711">
        <v>0</v>
      </c>
      <c r="N17" s="711"/>
      <c r="O17" s="711"/>
      <c r="P17" s="701"/>
      <c r="Q17" s="712"/>
    </row>
    <row r="18" spans="1:17" ht="14.4" customHeight="1" x14ac:dyDescent="0.3">
      <c r="A18" s="695" t="s">
        <v>4667</v>
      </c>
      <c r="B18" s="696" t="s">
        <v>4495</v>
      </c>
      <c r="C18" s="696" t="s">
        <v>4522</v>
      </c>
      <c r="D18" s="696" t="s">
        <v>4584</v>
      </c>
      <c r="E18" s="696" t="s">
        <v>4585</v>
      </c>
      <c r="F18" s="711"/>
      <c r="G18" s="711"/>
      <c r="H18" s="711"/>
      <c r="I18" s="711"/>
      <c r="J18" s="711">
        <v>1</v>
      </c>
      <c r="K18" s="711">
        <v>81</v>
      </c>
      <c r="L18" s="711"/>
      <c r="M18" s="711">
        <v>81</v>
      </c>
      <c r="N18" s="711">
        <v>4</v>
      </c>
      <c r="O18" s="711">
        <v>327</v>
      </c>
      <c r="P18" s="701"/>
      <c r="Q18" s="712">
        <v>81.75</v>
      </c>
    </row>
    <row r="19" spans="1:17" ht="14.4" customHeight="1" x14ac:dyDescent="0.3">
      <c r="A19" s="695" t="s">
        <v>4668</v>
      </c>
      <c r="B19" s="696" t="s">
        <v>4495</v>
      </c>
      <c r="C19" s="696" t="s">
        <v>4522</v>
      </c>
      <c r="D19" s="696" t="s">
        <v>4531</v>
      </c>
      <c r="E19" s="696" t="s">
        <v>4532</v>
      </c>
      <c r="F19" s="711">
        <v>1</v>
      </c>
      <c r="G19" s="711">
        <v>34</v>
      </c>
      <c r="H19" s="711">
        <v>1</v>
      </c>
      <c r="I19" s="711">
        <v>34</v>
      </c>
      <c r="J19" s="711">
        <v>2</v>
      </c>
      <c r="K19" s="711">
        <v>68</v>
      </c>
      <c r="L19" s="711">
        <v>2</v>
      </c>
      <c r="M19" s="711">
        <v>34</v>
      </c>
      <c r="N19" s="711">
        <v>2</v>
      </c>
      <c r="O19" s="711">
        <v>68</v>
      </c>
      <c r="P19" s="701">
        <v>2</v>
      </c>
      <c r="Q19" s="712">
        <v>34</v>
      </c>
    </row>
    <row r="20" spans="1:17" ht="14.4" customHeight="1" x14ac:dyDescent="0.3">
      <c r="A20" s="695" t="s">
        <v>4668</v>
      </c>
      <c r="B20" s="696" t="s">
        <v>4495</v>
      </c>
      <c r="C20" s="696" t="s">
        <v>4522</v>
      </c>
      <c r="D20" s="696" t="s">
        <v>4552</v>
      </c>
      <c r="E20" s="696" t="s">
        <v>4553</v>
      </c>
      <c r="F20" s="711">
        <v>4</v>
      </c>
      <c r="G20" s="711">
        <v>880</v>
      </c>
      <c r="H20" s="711">
        <v>1</v>
      </c>
      <c r="I20" s="711">
        <v>220</v>
      </c>
      <c r="J20" s="711">
        <v>5</v>
      </c>
      <c r="K20" s="711">
        <v>1160</v>
      </c>
      <c r="L20" s="711">
        <v>1.3181818181818181</v>
      </c>
      <c r="M20" s="711">
        <v>232</v>
      </c>
      <c r="N20" s="711">
        <v>7</v>
      </c>
      <c r="O20" s="711">
        <v>1626</v>
      </c>
      <c r="P20" s="701">
        <v>1.8477272727272727</v>
      </c>
      <c r="Q20" s="712">
        <v>232.28571428571428</v>
      </c>
    </row>
    <row r="21" spans="1:17" ht="14.4" customHeight="1" x14ac:dyDescent="0.3">
      <c r="A21" s="695" t="s">
        <v>4668</v>
      </c>
      <c r="B21" s="696" t="s">
        <v>4495</v>
      </c>
      <c r="C21" s="696" t="s">
        <v>4522</v>
      </c>
      <c r="D21" s="696" t="s">
        <v>4554</v>
      </c>
      <c r="E21" s="696" t="s">
        <v>4555</v>
      </c>
      <c r="F21" s="711">
        <v>4</v>
      </c>
      <c r="G21" s="711">
        <v>468</v>
      </c>
      <c r="H21" s="711">
        <v>1</v>
      </c>
      <c r="I21" s="711">
        <v>117</v>
      </c>
      <c r="J21" s="711">
        <v>7</v>
      </c>
      <c r="K21" s="711">
        <v>812</v>
      </c>
      <c r="L21" s="711">
        <v>1.7350427350427351</v>
      </c>
      <c r="M21" s="711">
        <v>116</v>
      </c>
      <c r="N21" s="711">
        <v>14</v>
      </c>
      <c r="O21" s="711">
        <v>1628</v>
      </c>
      <c r="P21" s="701">
        <v>3.4786324786324787</v>
      </c>
      <c r="Q21" s="712">
        <v>116.28571428571429</v>
      </c>
    </row>
    <row r="22" spans="1:17" ht="14.4" customHeight="1" x14ac:dyDescent="0.3">
      <c r="A22" s="695" t="s">
        <v>4668</v>
      </c>
      <c r="B22" s="696" t="s">
        <v>4495</v>
      </c>
      <c r="C22" s="696" t="s">
        <v>4522</v>
      </c>
      <c r="D22" s="696" t="s">
        <v>4572</v>
      </c>
      <c r="E22" s="696" t="s">
        <v>4573</v>
      </c>
      <c r="F22" s="711">
        <v>3</v>
      </c>
      <c r="G22" s="711">
        <v>462</v>
      </c>
      <c r="H22" s="711">
        <v>1</v>
      </c>
      <c r="I22" s="711">
        <v>154</v>
      </c>
      <c r="J22" s="711">
        <v>6</v>
      </c>
      <c r="K22" s="711">
        <v>930</v>
      </c>
      <c r="L22" s="711">
        <v>2.0129870129870131</v>
      </c>
      <c r="M22" s="711">
        <v>155</v>
      </c>
      <c r="N22" s="711">
        <v>4</v>
      </c>
      <c r="O22" s="711">
        <v>620</v>
      </c>
      <c r="P22" s="701">
        <v>1.3419913419913421</v>
      </c>
      <c r="Q22" s="712">
        <v>155</v>
      </c>
    </row>
    <row r="23" spans="1:17" ht="14.4" customHeight="1" x14ac:dyDescent="0.3">
      <c r="A23" s="695" t="s">
        <v>4668</v>
      </c>
      <c r="B23" s="696" t="s">
        <v>4495</v>
      </c>
      <c r="C23" s="696" t="s">
        <v>4522</v>
      </c>
      <c r="D23" s="696" t="s">
        <v>4576</v>
      </c>
      <c r="E23" s="696" t="s">
        <v>4577</v>
      </c>
      <c r="F23" s="711">
        <v>2</v>
      </c>
      <c r="G23" s="711">
        <v>0</v>
      </c>
      <c r="H23" s="711"/>
      <c r="I23" s="711">
        <v>0</v>
      </c>
      <c r="J23" s="711">
        <v>1</v>
      </c>
      <c r="K23" s="711">
        <v>0</v>
      </c>
      <c r="L23" s="711"/>
      <c r="M23" s="711">
        <v>0</v>
      </c>
      <c r="N23" s="711">
        <v>2</v>
      </c>
      <c r="O23" s="711">
        <v>0</v>
      </c>
      <c r="P23" s="701"/>
      <c r="Q23" s="712">
        <v>0</v>
      </c>
    </row>
    <row r="24" spans="1:17" ht="14.4" customHeight="1" x14ac:dyDescent="0.3">
      <c r="A24" s="695" t="s">
        <v>4668</v>
      </c>
      <c r="B24" s="696" t="s">
        <v>4495</v>
      </c>
      <c r="C24" s="696" t="s">
        <v>4522</v>
      </c>
      <c r="D24" s="696" t="s">
        <v>4580</v>
      </c>
      <c r="E24" s="696" t="s">
        <v>4581</v>
      </c>
      <c r="F24" s="711"/>
      <c r="G24" s="711"/>
      <c r="H24" s="711"/>
      <c r="I24" s="711"/>
      <c r="J24" s="711">
        <v>2</v>
      </c>
      <c r="K24" s="711">
        <v>0</v>
      </c>
      <c r="L24" s="711"/>
      <c r="M24" s="711">
        <v>0</v>
      </c>
      <c r="N24" s="711"/>
      <c r="O24" s="711"/>
      <c r="P24" s="701"/>
      <c r="Q24" s="712"/>
    </row>
    <row r="25" spans="1:17" ht="14.4" customHeight="1" x14ac:dyDescent="0.3">
      <c r="A25" s="695" t="s">
        <v>4668</v>
      </c>
      <c r="B25" s="696" t="s">
        <v>4495</v>
      </c>
      <c r="C25" s="696" t="s">
        <v>4522</v>
      </c>
      <c r="D25" s="696" t="s">
        <v>4584</v>
      </c>
      <c r="E25" s="696" t="s">
        <v>4585</v>
      </c>
      <c r="F25" s="711">
        <v>3</v>
      </c>
      <c r="G25" s="711">
        <v>225</v>
      </c>
      <c r="H25" s="711">
        <v>1</v>
      </c>
      <c r="I25" s="711">
        <v>75</v>
      </c>
      <c r="J25" s="711">
        <v>3</v>
      </c>
      <c r="K25" s="711">
        <v>243</v>
      </c>
      <c r="L25" s="711">
        <v>1.08</v>
      </c>
      <c r="M25" s="711">
        <v>81</v>
      </c>
      <c r="N25" s="711">
        <v>3</v>
      </c>
      <c r="O25" s="711">
        <v>243</v>
      </c>
      <c r="P25" s="701">
        <v>1.08</v>
      </c>
      <c r="Q25" s="712">
        <v>81</v>
      </c>
    </row>
    <row r="26" spans="1:17" ht="14.4" customHeight="1" x14ac:dyDescent="0.3">
      <c r="A26" s="695" t="s">
        <v>4669</v>
      </c>
      <c r="B26" s="696" t="s">
        <v>4495</v>
      </c>
      <c r="C26" s="696" t="s">
        <v>4522</v>
      </c>
      <c r="D26" s="696" t="s">
        <v>4531</v>
      </c>
      <c r="E26" s="696" t="s">
        <v>4532</v>
      </c>
      <c r="F26" s="711">
        <v>5</v>
      </c>
      <c r="G26" s="711">
        <v>170</v>
      </c>
      <c r="H26" s="711">
        <v>1</v>
      </c>
      <c r="I26" s="711">
        <v>34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4669</v>
      </c>
      <c r="B27" s="696" t="s">
        <v>4495</v>
      </c>
      <c r="C27" s="696" t="s">
        <v>4522</v>
      </c>
      <c r="D27" s="696" t="s">
        <v>4552</v>
      </c>
      <c r="E27" s="696" t="s">
        <v>4553</v>
      </c>
      <c r="F27" s="711">
        <v>6</v>
      </c>
      <c r="G27" s="711">
        <v>1320</v>
      </c>
      <c r="H27" s="711">
        <v>1</v>
      </c>
      <c r="I27" s="711">
        <v>220</v>
      </c>
      <c r="J27" s="711">
        <v>1</v>
      </c>
      <c r="K27" s="711">
        <v>232</v>
      </c>
      <c r="L27" s="711">
        <v>0.17575757575757575</v>
      </c>
      <c r="M27" s="711">
        <v>232</v>
      </c>
      <c r="N27" s="711">
        <v>1</v>
      </c>
      <c r="O27" s="711">
        <v>232</v>
      </c>
      <c r="P27" s="701">
        <v>0.17575757575757575</v>
      </c>
      <c r="Q27" s="712">
        <v>232</v>
      </c>
    </row>
    <row r="28" spans="1:17" ht="14.4" customHeight="1" x14ac:dyDescent="0.3">
      <c r="A28" s="695" t="s">
        <v>4669</v>
      </c>
      <c r="B28" s="696" t="s">
        <v>4495</v>
      </c>
      <c r="C28" s="696" t="s">
        <v>4522</v>
      </c>
      <c r="D28" s="696" t="s">
        <v>4554</v>
      </c>
      <c r="E28" s="696" t="s">
        <v>4555</v>
      </c>
      <c r="F28" s="711">
        <v>4</v>
      </c>
      <c r="G28" s="711">
        <v>468</v>
      </c>
      <c r="H28" s="711">
        <v>1</v>
      </c>
      <c r="I28" s="711">
        <v>117</v>
      </c>
      <c r="J28" s="711">
        <v>3</v>
      </c>
      <c r="K28" s="711">
        <v>348</v>
      </c>
      <c r="L28" s="711">
        <v>0.74358974358974361</v>
      </c>
      <c r="M28" s="711">
        <v>116</v>
      </c>
      <c r="N28" s="711"/>
      <c r="O28" s="711"/>
      <c r="P28" s="701"/>
      <c r="Q28" s="712"/>
    </row>
    <row r="29" spans="1:17" ht="14.4" customHeight="1" x14ac:dyDescent="0.3">
      <c r="A29" s="695" t="s">
        <v>4669</v>
      </c>
      <c r="B29" s="696" t="s">
        <v>4495</v>
      </c>
      <c r="C29" s="696" t="s">
        <v>4522</v>
      </c>
      <c r="D29" s="696" t="s">
        <v>4572</v>
      </c>
      <c r="E29" s="696" t="s">
        <v>4573</v>
      </c>
      <c r="F29" s="711">
        <v>2</v>
      </c>
      <c r="G29" s="711">
        <v>308</v>
      </c>
      <c r="H29" s="711">
        <v>1</v>
      </c>
      <c r="I29" s="711">
        <v>154</v>
      </c>
      <c r="J29" s="711"/>
      <c r="K29" s="711"/>
      <c r="L29" s="711"/>
      <c r="M29" s="711"/>
      <c r="N29" s="711"/>
      <c r="O29" s="711"/>
      <c r="P29" s="701"/>
      <c r="Q29" s="712"/>
    </row>
    <row r="30" spans="1:17" ht="14.4" customHeight="1" x14ac:dyDescent="0.3">
      <c r="A30" s="695" t="s">
        <v>4669</v>
      </c>
      <c r="B30" s="696" t="s">
        <v>4495</v>
      </c>
      <c r="C30" s="696" t="s">
        <v>4522</v>
      </c>
      <c r="D30" s="696" t="s">
        <v>4576</v>
      </c>
      <c r="E30" s="696" t="s">
        <v>4577</v>
      </c>
      <c r="F30" s="711">
        <v>3</v>
      </c>
      <c r="G30" s="711">
        <v>0</v>
      </c>
      <c r="H30" s="711"/>
      <c r="I30" s="711">
        <v>0</v>
      </c>
      <c r="J30" s="711">
        <v>1</v>
      </c>
      <c r="K30" s="711">
        <v>0</v>
      </c>
      <c r="L30" s="711"/>
      <c r="M30" s="711">
        <v>0</v>
      </c>
      <c r="N30" s="711"/>
      <c r="O30" s="711"/>
      <c r="P30" s="701"/>
      <c r="Q30" s="712"/>
    </row>
    <row r="31" spans="1:17" ht="14.4" customHeight="1" x14ac:dyDescent="0.3">
      <c r="A31" s="695" t="s">
        <v>4669</v>
      </c>
      <c r="B31" s="696" t="s">
        <v>4495</v>
      </c>
      <c r="C31" s="696" t="s">
        <v>4522</v>
      </c>
      <c r="D31" s="696" t="s">
        <v>4584</v>
      </c>
      <c r="E31" s="696" t="s">
        <v>4585</v>
      </c>
      <c r="F31" s="711">
        <v>1</v>
      </c>
      <c r="G31" s="711">
        <v>75</v>
      </c>
      <c r="H31" s="711">
        <v>1</v>
      </c>
      <c r="I31" s="711">
        <v>75</v>
      </c>
      <c r="J31" s="711">
        <v>1</v>
      </c>
      <c r="K31" s="711">
        <v>81</v>
      </c>
      <c r="L31" s="711">
        <v>1.08</v>
      </c>
      <c r="M31" s="711">
        <v>81</v>
      </c>
      <c r="N31" s="711"/>
      <c r="O31" s="711"/>
      <c r="P31" s="701"/>
      <c r="Q31" s="712"/>
    </row>
    <row r="32" spans="1:17" ht="14.4" customHeight="1" x14ac:dyDescent="0.3">
      <c r="A32" s="695" t="s">
        <v>4670</v>
      </c>
      <c r="B32" s="696" t="s">
        <v>4495</v>
      </c>
      <c r="C32" s="696" t="s">
        <v>4522</v>
      </c>
      <c r="D32" s="696" t="s">
        <v>4554</v>
      </c>
      <c r="E32" s="696" t="s">
        <v>4555</v>
      </c>
      <c r="F32" s="711"/>
      <c r="G32" s="711"/>
      <c r="H32" s="711"/>
      <c r="I32" s="711"/>
      <c r="J32" s="711">
        <v>1</v>
      </c>
      <c r="K32" s="711">
        <v>116</v>
      </c>
      <c r="L32" s="711"/>
      <c r="M32" s="711">
        <v>116</v>
      </c>
      <c r="N32" s="711"/>
      <c r="O32" s="711"/>
      <c r="P32" s="701"/>
      <c r="Q32" s="712"/>
    </row>
    <row r="33" spans="1:17" ht="14.4" customHeight="1" x14ac:dyDescent="0.3">
      <c r="A33" s="695" t="s">
        <v>4670</v>
      </c>
      <c r="B33" s="696" t="s">
        <v>4495</v>
      </c>
      <c r="C33" s="696" t="s">
        <v>4522</v>
      </c>
      <c r="D33" s="696" t="s">
        <v>4576</v>
      </c>
      <c r="E33" s="696" t="s">
        <v>4577</v>
      </c>
      <c r="F33" s="711"/>
      <c r="G33" s="711"/>
      <c r="H33" s="711"/>
      <c r="I33" s="711"/>
      <c r="J33" s="711">
        <v>1</v>
      </c>
      <c r="K33" s="711">
        <v>0</v>
      </c>
      <c r="L33" s="711"/>
      <c r="M33" s="711">
        <v>0</v>
      </c>
      <c r="N33" s="711"/>
      <c r="O33" s="711"/>
      <c r="P33" s="701"/>
      <c r="Q33" s="712"/>
    </row>
    <row r="34" spans="1:17" ht="14.4" customHeight="1" x14ac:dyDescent="0.3">
      <c r="A34" s="695" t="s">
        <v>4671</v>
      </c>
      <c r="B34" s="696" t="s">
        <v>4495</v>
      </c>
      <c r="C34" s="696" t="s">
        <v>4522</v>
      </c>
      <c r="D34" s="696" t="s">
        <v>4531</v>
      </c>
      <c r="E34" s="696" t="s">
        <v>4532</v>
      </c>
      <c r="F34" s="711">
        <v>1</v>
      </c>
      <c r="G34" s="711">
        <v>34</v>
      </c>
      <c r="H34" s="711">
        <v>1</v>
      </c>
      <c r="I34" s="711">
        <v>34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4672</v>
      </c>
      <c r="B35" s="696" t="s">
        <v>4495</v>
      </c>
      <c r="C35" s="696" t="s">
        <v>4522</v>
      </c>
      <c r="D35" s="696" t="s">
        <v>4531</v>
      </c>
      <c r="E35" s="696" t="s">
        <v>4532</v>
      </c>
      <c r="F35" s="711"/>
      <c r="G35" s="711"/>
      <c r="H35" s="711"/>
      <c r="I35" s="711"/>
      <c r="J35" s="711">
        <v>1</v>
      </c>
      <c r="K35" s="711">
        <v>34</v>
      </c>
      <c r="L35" s="711"/>
      <c r="M35" s="711">
        <v>34</v>
      </c>
      <c r="N35" s="711"/>
      <c r="O35" s="711"/>
      <c r="P35" s="701"/>
      <c r="Q35" s="712"/>
    </row>
    <row r="36" spans="1:17" ht="14.4" customHeight="1" x14ac:dyDescent="0.3">
      <c r="A36" s="695" t="s">
        <v>4672</v>
      </c>
      <c r="B36" s="696" t="s">
        <v>4495</v>
      </c>
      <c r="C36" s="696" t="s">
        <v>4522</v>
      </c>
      <c r="D36" s="696" t="s">
        <v>4554</v>
      </c>
      <c r="E36" s="696" t="s">
        <v>4555</v>
      </c>
      <c r="F36" s="711">
        <v>2</v>
      </c>
      <c r="G36" s="711">
        <v>234</v>
      </c>
      <c r="H36" s="711">
        <v>1</v>
      </c>
      <c r="I36" s="711">
        <v>117</v>
      </c>
      <c r="J36" s="711"/>
      <c r="K36" s="711"/>
      <c r="L36" s="711"/>
      <c r="M36" s="711"/>
      <c r="N36" s="711">
        <v>2</v>
      </c>
      <c r="O36" s="711">
        <v>232</v>
      </c>
      <c r="P36" s="701">
        <v>0.99145299145299148</v>
      </c>
      <c r="Q36" s="712">
        <v>116</v>
      </c>
    </row>
    <row r="37" spans="1:17" ht="14.4" customHeight="1" x14ac:dyDescent="0.3">
      <c r="A37" s="695" t="s">
        <v>4672</v>
      </c>
      <c r="B37" s="696" t="s">
        <v>4495</v>
      </c>
      <c r="C37" s="696" t="s">
        <v>4522</v>
      </c>
      <c r="D37" s="696" t="s">
        <v>4572</v>
      </c>
      <c r="E37" s="696" t="s">
        <v>4573</v>
      </c>
      <c r="F37" s="711">
        <v>1</v>
      </c>
      <c r="G37" s="711">
        <v>154</v>
      </c>
      <c r="H37" s="711">
        <v>1</v>
      </c>
      <c r="I37" s="711">
        <v>154</v>
      </c>
      <c r="J37" s="711"/>
      <c r="K37" s="711"/>
      <c r="L37" s="711"/>
      <c r="M37" s="711"/>
      <c r="N37" s="711">
        <v>1</v>
      </c>
      <c r="O37" s="711">
        <v>155</v>
      </c>
      <c r="P37" s="701">
        <v>1.0064935064935066</v>
      </c>
      <c r="Q37" s="712">
        <v>155</v>
      </c>
    </row>
    <row r="38" spans="1:17" ht="14.4" customHeight="1" x14ac:dyDescent="0.3">
      <c r="A38" s="695" t="s">
        <v>4673</v>
      </c>
      <c r="B38" s="696" t="s">
        <v>4495</v>
      </c>
      <c r="C38" s="696" t="s">
        <v>4522</v>
      </c>
      <c r="D38" s="696" t="s">
        <v>4552</v>
      </c>
      <c r="E38" s="696" t="s">
        <v>4553</v>
      </c>
      <c r="F38" s="711"/>
      <c r="G38" s="711"/>
      <c r="H38" s="711"/>
      <c r="I38" s="711"/>
      <c r="J38" s="711"/>
      <c r="K38" s="711"/>
      <c r="L38" s="711"/>
      <c r="M38" s="711"/>
      <c r="N38" s="711">
        <v>1</v>
      </c>
      <c r="O38" s="711">
        <v>232</v>
      </c>
      <c r="P38" s="701"/>
      <c r="Q38" s="712">
        <v>232</v>
      </c>
    </row>
    <row r="39" spans="1:17" ht="14.4" customHeight="1" x14ac:dyDescent="0.3">
      <c r="A39" s="695" t="s">
        <v>4674</v>
      </c>
      <c r="B39" s="696" t="s">
        <v>4495</v>
      </c>
      <c r="C39" s="696" t="s">
        <v>4522</v>
      </c>
      <c r="D39" s="696" t="s">
        <v>4543</v>
      </c>
      <c r="E39" s="696" t="s">
        <v>4544</v>
      </c>
      <c r="F39" s="711"/>
      <c r="G39" s="711"/>
      <c r="H39" s="711"/>
      <c r="I39" s="711"/>
      <c r="J39" s="711"/>
      <c r="K39" s="711"/>
      <c r="L39" s="711"/>
      <c r="M39" s="711"/>
      <c r="N39" s="711">
        <v>1</v>
      </c>
      <c r="O39" s="711">
        <v>93</v>
      </c>
      <c r="P39" s="701"/>
      <c r="Q39" s="712">
        <v>93</v>
      </c>
    </row>
    <row r="40" spans="1:17" ht="14.4" customHeight="1" x14ac:dyDescent="0.3">
      <c r="A40" s="695" t="s">
        <v>4674</v>
      </c>
      <c r="B40" s="696" t="s">
        <v>4495</v>
      </c>
      <c r="C40" s="696" t="s">
        <v>4522</v>
      </c>
      <c r="D40" s="696" t="s">
        <v>4552</v>
      </c>
      <c r="E40" s="696" t="s">
        <v>4553</v>
      </c>
      <c r="F40" s="711">
        <v>1</v>
      </c>
      <c r="G40" s="711">
        <v>220</v>
      </c>
      <c r="H40" s="711">
        <v>1</v>
      </c>
      <c r="I40" s="711">
        <v>220</v>
      </c>
      <c r="J40" s="711"/>
      <c r="K40" s="711"/>
      <c r="L40" s="711"/>
      <c r="M40" s="711"/>
      <c r="N40" s="711"/>
      <c r="O40" s="711"/>
      <c r="P40" s="701"/>
      <c r="Q40" s="712"/>
    </row>
    <row r="41" spans="1:17" ht="14.4" customHeight="1" x14ac:dyDescent="0.3">
      <c r="A41" s="695" t="s">
        <v>4674</v>
      </c>
      <c r="B41" s="696" t="s">
        <v>4495</v>
      </c>
      <c r="C41" s="696" t="s">
        <v>4522</v>
      </c>
      <c r="D41" s="696" t="s">
        <v>4554</v>
      </c>
      <c r="E41" s="696" t="s">
        <v>4555</v>
      </c>
      <c r="F41" s="711"/>
      <c r="G41" s="711"/>
      <c r="H41" s="711"/>
      <c r="I41" s="711"/>
      <c r="J41" s="711"/>
      <c r="K41" s="711"/>
      <c r="L41" s="711"/>
      <c r="M41" s="711"/>
      <c r="N41" s="711">
        <v>3</v>
      </c>
      <c r="O41" s="711">
        <v>348</v>
      </c>
      <c r="P41" s="701"/>
      <c r="Q41" s="712">
        <v>116</v>
      </c>
    </row>
    <row r="42" spans="1:17" ht="14.4" customHeight="1" x14ac:dyDescent="0.3">
      <c r="A42" s="695" t="s">
        <v>4674</v>
      </c>
      <c r="B42" s="696" t="s">
        <v>4495</v>
      </c>
      <c r="C42" s="696" t="s">
        <v>4522</v>
      </c>
      <c r="D42" s="696" t="s">
        <v>4556</v>
      </c>
      <c r="E42" s="696" t="s">
        <v>4557</v>
      </c>
      <c r="F42" s="711"/>
      <c r="G42" s="711"/>
      <c r="H42" s="711"/>
      <c r="I42" s="711"/>
      <c r="J42" s="711"/>
      <c r="K42" s="711"/>
      <c r="L42" s="711"/>
      <c r="M42" s="711"/>
      <c r="N42" s="711">
        <v>2</v>
      </c>
      <c r="O42" s="711">
        <v>998</v>
      </c>
      <c r="P42" s="701"/>
      <c r="Q42" s="712">
        <v>499</v>
      </c>
    </row>
    <row r="43" spans="1:17" ht="14.4" customHeight="1" x14ac:dyDescent="0.3">
      <c r="A43" s="695" t="s">
        <v>4675</v>
      </c>
      <c r="B43" s="696" t="s">
        <v>4495</v>
      </c>
      <c r="C43" s="696" t="s">
        <v>4502</v>
      </c>
      <c r="D43" s="696" t="s">
        <v>4518</v>
      </c>
      <c r="E43" s="696" t="s">
        <v>4491</v>
      </c>
      <c r="F43" s="711">
        <v>1</v>
      </c>
      <c r="G43" s="711">
        <v>247</v>
      </c>
      <c r="H43" s="711">
        <v>1</v>
      </c>
      <c r="I43" s="711">
        <v>247</v>
      </c>
      <c r="J43" s="711">
        <v>1</v>
      </c>
      <c r="K43" s="711">
        <v>247</v>
      </c>
      <c r="L43" s="711">
        <v>1</v>
      </c>
      <c r="M43" s="711">
        <v>247</v>
      </c>
      <c r="N43" s="711"/>
      <c r="O43" s="711"/>
      <c r="P43" s="701"/>
      <c r="Q43" s="712"/>
    </row>
    <row r="44" spans="1:17" ht="14.4" customHeight="1" x14ac:dyDescent="0.3">
      <c r="A44" s="695" t="s">
        <v>4675</v>
      </c>
      <c r="B44" s="696" t="s">
        <v>4495</v>
      </c>
      <c r="C44" s="696" t="s">
        <v>4522</v>
      </c>
      <c r="D44" s="696" t="s">
        <v>4531</v>
      </c>
      <c r="E44" s="696" t="s">
        <v>4532</v>
      </c>
      <c r="F44" s="711">
        <v>1</v>
      </c>
      <c r="G44" s="711">
        <v>34</v>
      </c>
      <c r="H44" s="711">
        <v>1</v>
      </c>
      <c r="I44" s="711">
        <v>34</v>
      </c>
      <c r="J44" s="711"/>
      <c r="K44" s="711"/>
      <c r="L44" s="711"/>
      <c r="M44" s="711"/>
      <c r="N44" s="711"/>
      <c r="O44" s="711"/>
      <c r="P44" s="701"/>
      <c r="Q44" s="712"/>
    </row>
    <row r="45" spans="1:17" ht="14.4" customHeight="1" x14ac:dyDescent="0.3">
      <c r="A45" s="695" t="s">
        <v>4675</v>
      </c>
      <c r="B45" s="696" t="s">
        <v>4495</v>
      </c>
      <c r="C45" s="696" t="s">
        <v>4522</v>
      </c>
      <c r="D45" s="696" t="s">
        <v>4539</v>
      </c>
      <c r="E45" s="696" t="s">
        <v>4540</v>
      </c>
      <c r="F45" s="711"/>
      <c r="G45" s="711"/>
      <c r="H45" s="711"/>
      <c r="I45" s="711"/>
      <c r="J45" s="711"/>
      <c r="K45" s="711"/>
      <c r="L45" s="711"/>
      <c r="M45" s="711"/>
      <c r="N45" s="711">
        <v>2</v>
      </c>
      <c r="O45" s="711">
        <v>449</v>
      </c>
      <c r="P45" s="701"/>
      <c r="Q45" s="712">
        <v>224.5</v>
      </c>
    </row>
    <row r="46" spans="1:17" ht="14.4" customHeight="1" x14ac:dyDescent="0.3">
      <c r="A46" s="695" t="s">
        <v>4675</v>
      </c>
      <c r="B46" s="696" t="s">
        <v>4495</v>
      </c>
      <c r="C46" s="696" t="s">
        <v>4522</v>
      </c>
      <c r="D46" s="696" t="s">
        <v>4541</v>
      </c>
      <c r="E46" s="696" t="s">
        <v>4542</v>
      </c>
      <c r="F46" s="711">
        <v>1</v>
      </c>
      <c r="G46" s="711">
        <v>222</v>
      </c>
      <c r="H46" s="711">
        <v>1</v>
      </c>
      <c r="I46" s="711">
        <v>222</v>
      </c>
      <c r="J46" s="711">
        <v>1</v>
      </c>
      <c r="K46" s="711">
        <v>224</v>
      </c>
      <c r="L46" s="711">
        <v>1.0090090090090089</v>
      </c>
      <c r="M46" s="711">
        <v>224</v>
      </c>
      <c r="N46" s="711"/>
      <c r="O46" s="711"/>
      <c r="P46" s="701"/>
      <c r="Q46" s="712"/>
    </row>
    <row r="47" spans="1:17" ht="14.4" customHeight="1" x14ac:dyDescent="0.3">
      <c r="A47" s="695" t="s">
        <v>4675</v>
      </c>
      <c r="B47" s="696" t="s">
        <v>4495</v>
      </c>
      <c r="C47" s="696" t="s">
        <v>4522</v>
      </c>
      <c r="D47" s="696" t="s">
        <v>4543</v>
      </c>
      <c r="E47" s="696" t="s">
        <v>4544</v>
      </c>
      <c r="F47" s="711"/>
      <c r="G47" s="711"/>
      <c r="H47" s="711"/>
      <c r="I47" s="711"/>
      <c r="J47" s="711">
        <v>1</v>
      </c>
      <c r="K47" s="711">
        <v>93</v>
      </c>
      <c r="L47" s="711"/>
      <c r="M47" s="711">
        <v>93</v>
      </c>
      <c r="N47" s="711">
        <v>2</v>
      </c>
      <c r="O47" s="711">
        <v>188</v>
      </c>
      <c r="P47" s="701"/>
      <c r="Q47" s="712">
        <v>94</v>
      </c>
    </row>
    <row r="48" spans="1:17" ht="14.4" customHeight="1" x14ac:dyDescent="0.3">
      <c r="A48" s="695" t="s">
        <v>4675</v>
      </c>
      <c r="B48" s="696" t="s">
        <v>4495</v>
      </c>
      <c r="C48" s="696" t="s">
        <v>4522</v>
      </c>
      <c r="D48" s="696" t="s">
        <v>4552</v>
      </c>
      <c r="E48" s="696" t="s">
        <v>4553</v>
      </c>
      <c r="F48" s="711">
        <v>5</v>
      </c>
      <c r="G48" s="711">
        <v>1100</v>
      </c>
      <c r="H48" s="711">
        <v>1</v>
      </c>
      <c r="I48" s="711">
        <v>220</v>
      </c>
      <c r="J48" s="711">
        <v>2</v>
      </c>
      <c r="K48" s="711">
        <v>464</v>
      </c>
      <c r="L48" s="711">
        <v>0.42181818181818181</v>
      </c>
      <c r="M48" s="711">
        <v>232</v>
      </c>
      <c r="N48" s="711">
        <v>1</v>
      </c>
      <c r="O48" s="711">
        <v>232</v>
      </c>
      <c r="P48" s="701">
        <v>0.21090909090909091</v>
      </c>
      <c r="Q48" s="712">
        <v>232</v>
      </c>
    </row>
    <row r="49" spans="1:17" ht="14.4" customHeight="1" x14ac:dyDescent="0.3">
      <c r="A49" s="695" t="s">
        <v>4675</v>
      </c>
      <c r="B49" s="696" t="s">
        <v>4495</v>
      </c>
      <c r="C49" s="696" t="s">
        <v>4522</v>
      </c>
      <c r="D49" s="696" t="s">
        <v>4554</v>
      </c>
      <c r="E49" s="696" t="s">
        <v>4555</v>
      </c>
      <c r="F49" s="711">
        <v>58</v>
      </c>
      <c r="G49" s="711">
        <v>6786</v>
      </c>
      <c r="H49" s="711">
        <v>1</v>
      </c>
      <c r="I49" s="711">
        <v>117</v>
      </c>
      <c r="J49" s="711">
        <v>50</v>
      </c>
      <c r="K49" s="711">
        <v>5800</v>
      </c>
      <c r="L49" s="711">
        <v>0.85470085470085466</v>
      </c>
      <c r="M49" s="711">
        <v>116</v>
      </c>
      <c r="N49" s="711">
        <v>30</v>
      </c>
      <c r="O49" s="711">
        <v>3516</v>
      </c>
      <c r="P49" s="701">
        <v>0.51812555260831128</v>
      </c>
      <c r="Q49" s="712">
        <v>117.2</v>
      </c>
    </row>
    <row r="50" spans="1:17" ht="14.4" customHeight="1" x14ac:dyDescent="0.3">
      <c r="A50" s="695" t="s">
        <v>4675</v>
      </c>
      <c r="B50" s="696" t="s">
        <v>4495</v>
      </c>
      <c r="C50" s="696" t="s">
        <v>4522</v>
      </c>
      <c r="D50" s="696" t="s">
        <v>4556</v>
      </c>
      <c r="E50" s="696" t="s">
        <v>4557</v>
      </c>
      <c r="F50" s="711"/>
      <c r="G50" s="711"/>
      <c r="H50" s="711"/>
      <c r="I50" s="711"/>
      <c r="J50" s="711"/>
      <c r="K50" s="711"/>
      <c r="L50" s="711"/>
      <c r="M50" s="711"/>
      <c r="N50" s="711">
        <v>1</v>
      </c>
      <c r="O50" s="711">
        <v>504</v>
      </c>
      <c r="P50" s="701"/>
      <c r="Q50" s="712">
        <v>504</v>
      </c>
    </row>
    <row r="51" spans="1:17" ht="14.4" customHeight="1" x14ac:dyDescent="0.3">
      <c r="A51" s="695" t="s">
        <v>4675</v>
      </c>
      <c r="B51" s="696" t="s">
        <v>4495</v>
      </c>
      <c r="C51" s="696" t="s">
        <v>4522</v>
      </c>
      <c r="D51" s="696" t="s">
        <v>4572</v>
      </c>
      <c r="E51" s="696" t="s">
        <v>4573</v>
      </c>
      <c r="F51" s="711">
        <v>2</v>
      </c>
      <c r="G51" s="711">
        <v>308</v>
      </c>
      <c r="H51" s="711">
        <v>1</v>
      </c>
      <c r="I51" s="711">
        <v>154</v>
      </c>
      <c r="J51" s="711"/>
      <c r="K51" s="711"/>
      <c r="L51" s="711"/>
      <c r="M51" s="711"/>
      <c r="N51" s="711">
        <v>1</v>
      </c>
      <c r="O51" s="711">
        <v>155</v>
      </c>
      <c r="P51" s="701">
        <v>0.50324675324675328</v>
      </c>
      <c r="Q51" s="712">
        <v>155</v>
      </c>
    </row>
    <row r="52" spans="1:17" ht="14.4" customHeight="1" x14ac:dyDescent="0.3">
      <c r="A52" s="695" t="s">
        <v>4675</v>
      </c>
      <c r="B52" s="696" t="s">
        <v>4495</v>
      </c>
      <c r="C52" s="696" t="s">
        <v>4522</v>
      </c>
      <c r="D52" s="696" t="s">
        <v>4676</v>
      </c>
      <c r="E52" s="696" t="s">
        <v>4677</v>
      </c>
      <c r="F52" s="711"/>
      <c r="G52" s="711"/>
      <c r="H52" s="711"/>
      <c r="I52" s="711"/>
      <c r="J52" s="711">
        <v>1</v>
      </c>
      <c r="K52" s="711">
        <v>0</v>
      </c>
      <c r="L52" s="711"/>
      <c r="M52" s="711">
        <v>0</v>
      </c>
      <c r="N52" s="711"/>
      <c r="O52" s="711"/>
      <c r="P52" s="701"/>
      <c r="Q52" s="712"/>
    </row>
    <row r="53" spans="1:17" ht="14.4" customHeight="1" x14ac:dyDescent="0.3">
      <c r="A53" s="695" t="s">
        <v>4675</v>
      </c>
      <c r="B53" s="696" t="s">
        <v>4495</v>
      </c>
      <c r="C53" s="696" t="s">
        <v>4522</v>
      </c>
      <c r="D53" s="696" t="s">
        <v>4580</v>
      </c>
      <c r="E53" s="696" t="s">
        <v>4581</v>
      </c>
      <c r="F53" s="711"/>
      <c r="G53" s="711"/>
      <c r="H53" s="711"/>
      <c r="I53" s="711"/>
      <c r="J53" s="711">
        <v>19</v>
      </c>
      <c r="K53" s="711">
        <v>0</v>
      </c>
      <c r="L53" s="711"/>
      <c r="M53" s="711">
        <v>0</v>
      </c>
      <c r="N53" s="711"/>
      <c r="O53" s="711"/>
      <c r="P53" s="701"/>
      <c r="Q53" s="712"/>
    </row>
    <row r="54" spans="1:17" ht="14.4" customHeight="1" x14ac:dyDescent="0.3">
      <c r="A54" s="695" t="s">
        <v>4675</v>
      </c>
      <c r="B54" s="696" t="s">
        <v>4495</v>
      </c>
      <c r="C54" s="696" t="s">
        <v>4522</v>
      </c>
      <c r="D54" s="696" t="s">
        <v>4584</v>
      </c>
      <c r="E54" s="696" t="s">
        <v>4585</v>
      </c>
      <c r="F54" s="711">
        <v>1</v>
      </c>
      <c r="G54" s="711">
        <v>75</v>
      </c>
      <c r="H54" s="711">
        <v>1</v>
      </c>
      <c r="I54" s="711">
        <v>75</v>
      </c>
      <c r="J54" s="711"/>
      <c r="K54" s="711"/>
      <c r="L54" s="711"/>
      <c r="M54" s="711"/>
      <c r="N54" s="711"/>
      <c r="O54" s="711"/>
      <c r="P54" s="701"/>
      <c r="Q54" s="712"/>
    </row>
    <row r="55" spans="1:17" ht="14.4" customHeight="1" x14ac:dyDescent="0.3">
      <c r="A55" s="695" t="s">
        <v>4675</v>
      </c>
      <c r="B55" s="696" t="s">
        <v>4495</v>
      </c>
      <c r="C55" s="696" t="s">
        <v>4522</v>
      </c>
      <c r="D55" s="696" t="s">
        <v>4605</v>
      </c>
      <c r="E55" s="696" t="s">
        <v>4606</v>
      </c>
      <c r="F55" s="711"/>
      <c r="G55" s="711"/>
      <c r="H55" s="711"/>
      <c r="I55" s="711"/>
      <c r="J55" s="711"/>
      <c r="K55" s="711"/>
      <c r="L55" s="711"/>
      <c r="M55" s="711"/>
      <c r="N55" s="711">
        <v>1</v>
      </c>
      <c r="O55" s="711">
        <v>196</v>
      </c>
      <c r="P55" s="701"/>
      <c r="Q55" s="712">
        <v>196</v>
      </c>
    </row>
    <row r="56" spans="1:17" ht="14.4" customHeight="1" x14ac:dyDescent="0.3">
      <c r="A56" s="695" t="s">
        <v>4675</v>
      </c>
      <c r="B56" s="696" t="s">
        <v>4637</v>
      </c>
      <c r="C56" s="696" t="s">
        <v>4522</v>
      </c>
      <c r="D56" s="696" t="s">
        <v>4545</v>
      </c>
      <c r="E56" s="696" t="s">
        <v>4546</v>
      </c>
      <c r="F56" s="711"/>
      <c r="G56" s="711"/>
      <c r="H56" s="711"/>
      <c r="I56" s="711"/>
      <c r="J56" s="711">
        <v>1</v>
      </c>
      <c r="K56" s="711">
        <v>91</v>
      </c>
      <c r="L56" s="711"/>
      <c r="M56" s="711">
        <v>91</v>
      </c>
      <c r="N56" s="711"/>
      <c r="O56" s="711"/>
      <c r="P56" s="701"/>
      <c r="Q56" s="712"/>
    </row>
    <row r="57" spans="1:17" ht="14.4" customHeight="1" x14ac:dyDescent="0.3">
      <c r="A57" s="695" t="s">
        <v>4675</v>
      </c>
      <c r="B57" s="696" t="s">
        <v>4637</v>
      </c>
      <c r="C57" s="696" t="s">
        <v>4522</v>
      </c>
      <c r="D57" s="696" t="s">
        <v>4678</v>
      </c>
      <c r="E57" s="696" t="s">
        <v>4679</v>
      </c>
      <c r="F57" s="711"/>
      <c r="G57" s="711"/>
      <c r="H57" s="711"/>
      <c r="I57" s="711"/>
      <c r="J57" s="711">
        <v>1</v>
      </c>
      <c r="K57" s="711">
        <v>782</v>
      </c>
      <c r="L57" s="711"/>
      <c r="M57" s="711">
        <v>782</v>
      </c>
      <c r="N57" s="711"/>
      <c r="O57" s="711"/>
      <c r="P57" s="701"/>
      <c r="Q57" s="712"/>
    </row>
    <row r="58" spans="1:17" ht="14.4" customHeight="1" x14ac:dyDescent="0.3">
      <c r="A58" s="695" t="s">
        <v>554</v>
      </c>
      <c r="B58" s="696" t="s">
        <v>4495</v>
      </c>
      <c r="C58" s="696" t="s">
        <v>4522</v>
      </c>
      <c r="D58" s="696" t="s">
        <v>4531</v>
      </c>
      <c r="E58" s="696" t="s">
        <v>4532</v>
      </c>
      <c r="F58" s="711">
        <v>96</v>
      </c>
      <c r="G58" s="711">
        <v>3264</v>
      </c>
      <c r="H58" s="711">
        <v>1</v>
      </c>
      <c r="I58" s="711">
        <v>34</v>
      </c>
      <c r="J58" s="711">
        <v>102</v>
      </c>
      <c r="K58" s="711">
        <v>3468</v>
      </c>
      <c r="L58" s="711">
        <v>1.0625</v>
      </c>
      <c r="M58" s="711">
        <v>34</v>
      </c>
      <c r="N58" s="711">
        <v>109</v>
      </c>
      <c r="O58" s="711">
        <v>3743</v>
      </c>
      <c r="P58" s="701">
        <v>1.1467524509803921</v>
      </c>
      <c r="Q58" s="712">
        <v>34.339449541284402</v>
      </c>
    </row>
    <row r="59" spans="1:17" ht="14.4" customHeight="1" x14ac:dyDescent="0.3">
      <c r="A59" s="695" t="s">
        <v>554</v>
      </c>
      <c r="B59" s="696" t="s">
        <v>4495</v>
      </c>
      <c r="C59" s="696" t="s">
        <v>4522</v>
      </c>
      <c r="D59" s="696" t="s">
        <v>4533</v>
      </c>
      <c r="E59" s="696" t="s">
        <v>4534</v>
      </c>
      <c r="F59" s="711">
        <v>89</v>
      </c>
      <c r="G59" s="711">
        <v>445</v>
      </c>
      <c r="H59" s="711">
        <v>1</v>
      </c>
      <c r="I59" s="711">
        <v>5</v>
      </c>
      <c r="J59" s="711">
        <v>72</v>
      </c>
      <c r="K59" s="711">
        <v>360</v>
      </c>
      <c r="L59" s="711">
        <v>0.8089887640449438</v>
      </c>
      <c r="M59" s="711">
        <v>5</v>
      </c>
      <c r="N59" s="711">
        <v>33</v>
      </c>
      <c r="O59" s="711">
        <v>165</v>
      </c>
      <c r="P59" s="701">
        <v>0.3707865168539326</v>
      </c>
      <c r="Q59" s="712">
        <v>5</v>
      </c>
    </row>
    <row r="60" spans="1:17" ht="14.4" customHeight="1" x14ac:dyDescent="0.3">
      <c r="A60" s="695" t="s">
        <v>554</v>
      </c>
      <c r="B60" s="696" t="s">
        <v>4495</v>
      </c>
      <c r="C60" s="696" t="s">
        <v>4522</v>
      </c>
      <c r="D60" s="696" t="s">
        <v>4535</v>
      </c>
      <c r="E60" s="696" t="s">
        <v>4536</v>
      </c>
      <c r="F60" s="711">
        <v>1</v>
      </c>
      <c r="G60" s="711">
        <v>5</v>
      </c>
      <c r="H60" s="711">
        <v>1</v>
      </c>
      <c r="I60" s="711">
        <v>5</v>
      </c>
      <c r="J60" s="711">
        <v>1</v>
      </c>
      <c r="K60" s="711">
        <v>5</v>
      </c>
      <c r="L60" s="711">
        <v>1</v>
      </c>
      <c r="M60" s="711">
        <v>5</v>
      </c>
      <c r="N60" s="711">
        <v>2</v>
      </c>
      <c r="O60" s="711">
        <v>10</v>
      </c>
      <c r="P60" s="701">
        <v>2</v>
      </c>
      <c r="Q60" s="712">
        <v>5</v>
      </c>
    </row>
    <row r="61" spans="1:17" ht="14.4" customHeight="1" x14ac:dyDescent="0.3">
      <c r="A61" s="695" t="s">
        <v>554</v>
      </c>
      <c r="B61" s="696" t="s">
        <v>4495</v>
      </c>
      <c r="C61" s="696" t="s">
        <v>4522</v>
      </c>
      <c r="D61" s="696" t="s">
        <v>4547</v>
      </c>
      <c r="E61" s="696" t="s">
        <v>4548</v>
      </c>
      <c r="F61" s="711">
        <v>1</v>
      </c>
      <c r="G61" s="711">
        <v>1620</v>
      </c>
      <c r="H61" s="711">
        <v>1</v>
      </c>
      <c r="I61" s="711">
        <v>1620</v>
      </c>
      <c r="J61" s="711">
        <v>3</v>
      </c>
      <c r="K61" s="711">
        <v>4875</v>
      </c>
      <c r="L61" s="711">
        <v>3.0092592592592591</v>
      </c>
      <c r="M61" s="711">
        <v>1625</v>
      </c>
      <c r="N61" s="711">
        <v>9</v>
      </c>
      <c r="O61" s="711">
        <v>14652</v>
      </c>
      <c r="P61" s="701">
        <v>9.0444444444444443</v>
      </c>
      <c r="Q61" s="712">
        <v>1628</v>
      </c>
    </row>
    <row r="62" spans="1:17" ht="14.4" customHeight="1" x14ac:dyDescent="0.3">
      <c r="A62" s="695" t="s">
        <v>554</v>
      </c>
      <c r="B62" s="696" t="s">
        <v>4495</v>
      </c>
      <c r="C62" s="696" t="s">
        <v>4522</v>
      </c>
      <c r="D62" s="696" t="s">
        <v>4552</v>
      </c>
      <c r="E62" s="696" t="s">
        <v>4553</v>
      </c>
      <c r="F62" s="711">
        <v>1</v>
      </c>
      <c r="G62" s="711">
        <v>220</v>
      </c>
      <c r="H62" s="711">
        <v>1</v>
      </c>
      <c r="I62" s="711">
        <v>220</v>
      </c>
      <c r="J62" s="711">
        <v>1</v>
      </c>
      <c r="K62" s="711">
        <v>232</v>
      </c>
      <c r="L62" s="711">
        <v>1.0545454545454545</v>
      </c>
      <c r="M62" s="711">
        <v>232</v>
      </c>
      <c r="N62" s="711">
        <v>14</v>
      </c>
      <c r="O62" s="711">
        <v>3248</v>
      </c>
      <c r="P62" s="701">
        <v>14.763636363636364</v>
      </c>
      <c r="Q62" s="712">
        <v>232</v>
      </c>
    </row>
    <row r="63" spans="1:17" ht="14.4" customHeight="1" x14ac:dyDescent="0.3">
      <c r="A63" s="695" t="s">
        <v>554</v>
      </c>
      <c r="B63" s="696" t="s">
        <v>4495</v>
      </c>
      <c r="C63" s="696" t="s">
        <v>4522</v>
      </c>
      <c r="D63" s="696" t="s">
        <v>4554</v>
      </c>
      <c r="E63" s="696" t="s">
        <v>4555</v>
      </c>
      <c r="F63" s="711">
        <v>1</v>
      </c>
      <c r="G63" s="711">
        <v>117</v>
      </c>
      <c r="H63" s="711">
        <v>1</v>
      </c>
      <c r="I63" s="711">
        <v>117</v>
      </c>
      <c r="J63" s="711">
        <v>2</v>
      </c>
      <c r="K63" s="711">
        <v>232</v>
      </c>
      <c r="L63" s="711">
        <v>1.982905982905983</v>
      </c>
      <c r="M63" s="711">
        <v>116</v>
      </c>
      <c r="N63" s="711">
        <v>171</v>
      </c>
      <c r="O63" s="711">
        <v>19844</v>
      </c>
      <c r="P63" s="701">
        <v>169.60683760683762</v>
      </c>
      <c r="Q63" s="712">
        <v>116.046783625731</v>
      </c>
    </row>
    <row r="64" spans="1:17" ht="14.4" customHeight="1" x14ac:dyDescent="0.3">
      <c r="A64" s="695" t="s">
        <v>554</v>
      </c>
      <c r="B64" s="696" t="s">
        <v>4495</v>
      </c>
      <c r="C64" s="696" t="s">
        <v>4522</v>
      </c>
      <c r="D64" s="696" t="s">
        <v>4560</v>
      </c>
      <c r="E64" s="696" t="s">
        <v>4561</v>
      </c>
      <c r="F64" s="711"/>
      <c r="G64" s="711"/>
      <c r="H64" s="711"/>
      <c r="I64" s="711"/>
      <c r="J64" s="711">
        <v>1</v>
      </c>
      <c r="K64" s="711">
        <v>183</v>
      </c>
      <c r="L64" s="711"/>
      <c r="M64" s="711">
        <v>183</v>
      </c>
      <c r="N64" s="711"/>
      <c r="O64" s="711"/>
      <c r="P64" s="701"/>
      <c r="Q64" s="712"/>
    </row>
    <row r="65" spans="1:17" ht="14.4" customHeight="1" x14ac:dyDescent="0.3">
      <c r="A65" s="695" t="s">
        <v>554</v>
      </c>
      <c r="B65" s="696" t="s">
        <v>4495</v>
      </c>
      <c r="C65" s="696" t="s">
        <v>4522</v>
      </c>
      <c r="D65" s="696" t="s">
        <v>4566</v>
      </c>
      <c r="E65" s="696" t="s">
        <v>4567</v>
      </c>
      <c r="F65" s="711"/>
      <c r="G65" s="711"/>
      <c r="H65" s="711"/>
      <c r="I65" s="711"/>
      <c r="J65" s="711"/>
      <c r="K65" s="711"/>
      <c r="L65" s="711"/>
      <c r="M65" s="711"/>
      <c r="N65" s="711">
        <v>2</v>
      </c>
      <c r="O65" s="711">
        <v>1976</v>
      </c>
      <c r="P65" s="701"/>
      <c r="Q65" s="712">
        <v>988</v>
      </c>
    </row>
    <row r="66" spans="1:17" ht="14.4" customHeight="1" x14ac:dyDescent="0.3">
      <c r="A66" s="695" t="s">
        <v>554</v>
      </c>
      <c r="B66" s="696" t="s">
        <v>4495</v>
      </c>
      <c r="C66" s="696" t="s">
        <v>4522</v>
      </c>
      <c r="D66" s="696" t="s">
        <v>4572</v>
      </c>
      <c r="E66" s="696" t="s">
        <v>4573</v>
      </c>
      <c r="F66" s="711"/>
      <c r="G66" s="711"/>
      <c r="H66" s="711"/>
      <c r="I66" s="711"/>
      <c r="J66" s="711">
        <v>3</v>
      </c>
      <c r="K66" s="711">
        <v>465</v>
      </c>
      <c r="L66" s="711"/>
      <c r="M66" s="711">
        <v>155</v>
      </c>
      <c r="N66" s="711">
        <v>24</v>
      </c>
      <c r="O66" s="711">
        <v>3720</v>
      </c>
      <c r="P66" s="701"/>
      <c r="Q66" s="712">
        <v>155</v>
      </c>
    </row>
    <row r="67" spans="1:17" ht="14.4" customHeight="1" x14ac:dyDescent="0.3">
      <c r="A67" s="695" t="s">
        <v>554</v>
      </c>
      <c r="B67" s="696" t="s">
        <v>4495</v>
      </c>
      <c r="C67" s="696" t="s">
        <v>4522</v>
      </c>
      <c r="D67" s="696" t="s">
        <v>4676</v>
      </c>
      <c r="E67" s="696" t="s">
        <v>4677</v>
      </c>
      <c r="F67" s="711"/>
      <c r="G67" s="711"/>
      <c r="H67" s="711"/>
      <c r="I67" s="711"/>
      <c r="J67" s="711">
        <v>32</v>
      </c>
      <c r="K67" s="711">
        <v>0</v>
      </c>
      <c r="L67" s="711"/>
      <c r="M67" s="711">
        <v>0</v>
      </c>
      <c r="N67" s="711"/>
      <c r="O67" s="711"/>
      <c r="P67" s="701"/>
      <c r="Q67" s="712"/>
    </row>
    <row r="68" spans="1:17" ht="14.4" customHeight="1" x14ac:dyDescent="0.3">
      <c r="A68" s="695" t="s">
        <v>554</v>
      </c>
      <c r="B68" s="696" t="s">
        <v>4495</v>
      </c>
      <c r="C68" s="696" t="s">
        <v>4522</v>
      </c>
      <c r="D68" s="696" t="s">
        <v>4576</v>
      </c>
      <c r="E68" s="696" t="s">
        <v>4577</v>
      </c>
      <c r="F68" s="711">
        <v>21</v>
      </c>
      <c r="G68" s="711">
        <v>0</v>
      </c>
      <c r="H68" s="711"/>
      <c r="I68" s="711">
        <v>0</v>
      </c>
      <c r="J68" s="711">
        <v>19</v>
      </c>
      <c r="K68" s="711">
        <v>0</v>
      </c>
      <c r="L68" s="711"/>
      <c r="M68" s="711">
        <v>0</v>
      </c>
      <c r="N68" s="711">
        <v>32</v>
      </c>
      <c r="O68" s="711">
        <v>0</v>
      </c>
      <c r="P68" s="701"/>
      <c r="Q68" s="712">
        <v>0</v>
      </c>
    </row>
    <row r="69" spans="1:17" ht="14.4" customHeight="1" x14ac:dyDescent="0.3">
      <c r="A69" s="695" t="s">
        <v>554</v>
      </c>
      <c r="B69" s="696" t="s">
        <v>4495</v>
      </c>
      <c r="C69" s="696" t="s">
        <v>4522</v>
      </c>
      <c r="D69" s="696" t="s">
        <v>4580</v>
      </c>
      <c r="E69" s="696" t="s">
        <v>4581</v>
      </c>
      <c r="F69" s="711"/>
      <c r="G69" s="711"/>
      <c r="H69" s="711"/>
      <c r="I69" s="711"/>
      <c r="J69" s="711">
        <v>1</v>
      </c>
      <c r="K69" s="711">
        <v>0</v>
      </c>
      <c r="L69" s="711"/>
      <c r="M69" s="711">
        <v>0</v>
      </c>
      <c r="N69" s="711"/>
      <c r="O69" s="711"/>
      <c r="P69" s="701"/>
      <c r="Q69" s="712"/>
    </row>
    <row r="70" spans="1:17" ht="14.4" customHeight="1" x14ac:dyDescent="0.3">
      <c r="A70" s="695" t="s">
        <v>554</v>
      </c>
      <c r="B70" s="696" t="s">
        <v>4495</v>
      </c>
      <c r="C70" s="696" t="s">
        <v>4522</v>
      </c>
      <c r="D70" s="696" t="s">
        <v>4584</v>
      </c>
      <c r="E70" s="696" t="s">
        <v>4585</v>
      </c>
      <c r="F70" s="711">
        <v>2</v>
      </c>
      <c r="G70" s="711">
        <v>150</v>
      </c>
      <c r="H70" s="711">
        <v>1</v>
      </c>
      <c r="I70" s="711">
        <v>75</v>
      </c>
      <c r="J70" s="711">
        <v>16</v>
      </c>
      <c r="K70" s="711">
        <v>1296</v>
      </c>
      <c r="L70" s="711">
        <v>8.64</v>
      </c>
      <c r="M70" s="711">
        <v>81</v>
      </c>
      <c r="N70" s="711">
        <v>69</v>
      </c>
      <c r="O70" s="711">
        <v>5615</v>
      </c>
      <c r="P70" s="701">
        <v>37.43333333333333</v>
      </c>
      <c r="Q70" s="712">
        <v>81.376811594202906</v>
      </c>
    </row>
    <row r="71" spans="1:17" ht="14.4" customHeight="1" x14ac:dyDescent="0.3">
      <c r="A71" s="695" t="s">
        <v>554</v>
      </c>
      <c r="B71" s="696" t="s">
        <v>4495</v>
      </c>
      <c r="C71" s="696" t="s">
        <v>4522</v>
      </c>
      <c r="D71" s="696" t="s">
        <v>4594</v>
      </c>
      <c r="E71" s="696" t="s">
        <v>4595</v>
      </c>
      <c r="F71" s="711"/>
      <c r="G71" s="711"/>
      <c r="H71" s="711"/>
      <c r="I71" s="711"/>
      <c r="J71" s="711"/>
      <c r="K71" s="711"/>
      <c r="L71" s="711"/>
      <c r="M71" s="711"/>
      <c r="N71" s="711">
        <v>1</v>
      </c>
      <c r="O71" s="711">
        <v>186</v>
      </c>
      <c r="P71" s="701"/>
      <c r="Q71" s="712">
        <v>186</v>
      </c>
    </row>
    <row r="72" spans="1:17" ht="14.4" customHeight="1" x14ac:dyDescent="0.3">
      <c r="A72" s="695" t="s">
        <v>554</v>
      </c>
      <c r="B72" s="696" t="s">
        <v>4495</v>
      </c>
      <c r="C72" s="696" t="s">
        <v>4522</v>
      </c>
      <c r="D72" s="696" t="s">
        <v>4603</v>
      </c>
      <c r="E72" s="696" t="s">
        <v>4604</v>
      </c>
      <c r="F72" s="711">
        <v>2</v>
      </c>
      <c r="G72" s="711">
        <v>1380</v>
      </c>
      <c r="H72" s="711">
        <v>1</v>
      </c>
      <c r="I72" s="711">
        <v>690</v>
      </c>
      <c r="J72" s="711">
        <v>8</v>
      </c>
      <c r="K72" s="711">
        <v>5552</v>
      </c>
      <c r="L72" s="711">
        <v>4.023188405797101</v>
      </c>
      <c r="M72" s="711">
        <v>694</v>
      </c>
      <c r="N72" s="711">
        <v>36</v>
      </c>
      <c r="O72" s="711">
        <v>25082</v>
      </c>
      <c r="P72" s="701">
        <v>18.17536231884058</v>
      </c>
      <c r="Q72" s="712">
        <v>696.72222222222217</v>
      </c>
    </row>
    <row r="73" spans="1:17" ht="14.4" customHeight="1" x14ac:dyDescent="0.3">
      <c r="A73" s="695" t="s">
        <v>554</v>
      </c>
      <c r="B73" s="696" t="s">
        <v>4495</v>
      </c>
      <c r="C73" s="696" t="s">
        <v>4522</v>
      </c>
      <c r="D73" s="696" t="s">
        <v>4680</v>
      </c>
      <c r="E73" s="696" t="s">
        <v>4681</v>
      </c>
      <c r="F73" s="711"/>
      <c r="G73" s="711"/>
      <c r="H73" s="711"/>
      <c r="I73" s="711"/>
      <c r="J73" s="711"/>
      <c r="K73" s="711"/>
      <c r="L73" s="711"/>
      <c r="M73" s="711"/>
      <c r="N73" s="711">
        <v>1</v>
      </c>
      <c r="O73" s="711">
        <v>113</v>
      </c>
      <c r="P73" s="701"/>
      <c r="Q73" s="712">
        <v>113</v>
      </c>
    </row>
    <row r="74" spans="1:17" ht="14.4" customHeight="1" x14ac:dyDescent="0.3">
      <c r="A74" s="695" t="s">
        <v>554</v>
      </c>
      <c r="B74" s="696" t="s">
        <v>4495</v>
      </c>
      <c r="C74" s="696" t="s">
        <v>4522</v>
      </c>
      <c r="D74" s="696" t="s">
        <v>4607</v>
      </c>
      <c r="E74" s="696" t="s">
        <v>4608</v>
      </c>
      <c r="F74" s="711"/>
      <c r="G74" s="711"/>
      <c r="H74" s="711"/>
      <c r="I74" s="711"/>
      <c r="J74" s="711"/>
      <c r="K74" s="711"/>
      <c r="L74" s="711"/>
      <c r="M74" s="711"/>
      <c r="N74" s="711">
        <v>3</v>
      </c>
      <c r="O74" s="711">
        <v>3839</v>
      </c>
      <c r="P74" s="701"/>
      <c r="Q74" s="712">
        <v>1279.6666666666667</v>
      </c>
    </row>
    <row r="75" spans="1:17" ht="14.4" customHeight="1" x14ac:dyDescent="0.3">
      <c r="A75" s="695" t="s">
        <v>554</v>
      </c>
      <c r="B75" s="696" t="s">
        <v>4495</v>
      </c>
      <c r="C75" s="696" t="s">
        <v>4522</v>
      </c>
      <c r="D75" s="696" t="s">
        <v>4611</v>
      </c>
      <c r="E75" s="696" t="s">
        <v>4612</v>
      </c>
      <c r="F75" s="711"/>
      <c r="G75" s="711"/>
      <c r="H75" s="711"/>
      <c r="I75" s="711"/>
      <c r="J75" s="711">
        <v>4</v>
      </c>
      <c r="K75" s="711">
        <v>1920</v>
      </c>
      <c r="L75" s="711"/>
      <c r="M75" s="711">
        <v>480</v>
      </c>
      <c r="N75" s="711">
        <v>6</v>
      </c>
      <c r="O75" s="711">
        <v>2895</v>
      </c>
      <c r="P75" s="701"/>
      <c r="Q75" s="712">
        <v>482.5</v>
      </c>
    </row>
    <row r="76" spans="1:17" ht="14.4" customHeight="1" x14ac:dyDescent="0.3">
      <c r="A76" s="695" t="s">
        <v>554</v>
      </c>
      <c r="B76" s="696" t="s">
        <v>4495</v>
      </c>
      <c r="C76" s="696" t="s">
        <v>4522</v>
      </c>
      <c r="D76" s="696" t="s">
        <v>4613</v>
      </c>
      <c r="E76" s="696" t="s">
        <v>4614</v>
      </c>
      <c r="F76" s="711"/>
      <c r="G76" s="711"/>
      <c r="H76" s="711"/>
      <c r="I76" s="711"/>
      <c r="J76" s="711"/>
      <c r="K76" s="711"/>
      <c r="L76" s="711"/>
      <c r="M76" s="711"/>
      <c r="N76" s="711">
        <v>4</v>
      </c>
      <c r="O76" s="711">
        <v>14074</v>
      </c>
      <c r="P76" s="701"/>
      <c r="Q76" s="712">
        <v>3518.5</v>
      </c>
    </row>
    <row r="77" spans="1:17" ht="14.4" customHeight="1" x14ac:dyDescent="0.3">
      <c r="A77" s="695" t="s">
        <v>554</v>
      </c>
      <c r="B77" s="696" t="s">
        <v>4495</v>
      </c>
      <c r="C77" s="696" t="s">
        <v>4522</v>
      </c>
      <c r="D77" s="696" t="s">
        <v>4617</v>
      </c>
      <c r="E77" s="696" t="s">
        <v>4618</v>
      </c>
      <c r="F77" s="711"/>
      <c r="G77" s="711"/>
      <c r="H77" s="711"/>
      <c r="I77" s="711"/>
      <c r="J77" s="711">
        <v>1</v>
      </c>
      <c r="K77" s="711">
        <v>484</v>
      </c>
      <c r="L77" s="711"/>
      <c r="M77" s="711">
        <v>484</v>
      </c>
      <c r="N77" s="711">
        <v>3</v>
      </c>
      <c r="O77" s="711">
        <v>1462</v>
      </c>
      <c r="P77" s="701"/>
      <c r="Q77" s="712">
        <v>487.33333333333331</v>
      </c>
    </row>
    <row r="78" spans="1:17" ht="14.4" customHeight="1" x14ac:dyDescent="0.3">
      <c r="A78" s="695" t="s">
        <v>554</v>
      </c>
      <c r="B78" s="696" t="s">
        <v>4495</v>
      </c>
      <c r="C78" s="696" t="s">
        <v>4522</v>
      </c>
      <c r="D78" s="696" t="s">
        <v>4623</v>
      </c>
      <c r="E78" s="696" t="s">
        <v>4624</v>
      </c>
      <c r="F78" s="711"/>
      <c r="G78" s="711"/>
      <c r="H78" s="711"/>
      <c r="I78" s="711"/>
      <c r="J78" s="711"/>
      <c r="K78" s="711"/>
      <c r="L78" s="711"/>
      <c r="M78" s="711"/>
      <c r="N78" s="711">
        <v>3</v>
      </c>
      <c r="O78" s="711">
        <v>943</v>
      </c>
      <c r="P78" s="701"/>
      <c r="Q78" s="712">
        <v>314.33333333333331</v>
      </c>
    </row>
    <row r="79" spans="1:17" ht="14.4" customHeight="1" x14ac:dyDescent="0.3">
      <c r="A79" s="695" t="s">
        <v>554</v>
      </c>
      <c r="B79" s="696" t="s">
        <v>4495</v>
      </c>
      <c r="C79" s="696" t="s">
        <v>4522</v>
      </c>
      <c r="D79" s="696" t="s">
        <v>4625</v>
      </c>
      <c r="E79" s="696" t="s">
        <v>4626</v>
      </c>
      <c r="F79" s="711"/>
      <c r="G79" s="711"/>
      <c r="H79" s="711"/>
      <c r="I79" s="711"/>
      <c r="J79" s="711"/>
      <c r="K79" s="711"/>
      <c r="L79" s="711"/>
      <c r="M79" s="711"/>
      <c r="N79" s="711">
        <v>1</v>
      </c>
      <c r="O79" s="711">
        <v>1662</v>
      </c>
      <c r="P79" s="701"/>
      <c r="Q79" s="712">
        <v>1662</v>
      </c>
    </row>
    <row r="80" spans="1:17" ht="14.4" customHeight="1" x14ac:dyDescent="0.3">
      <c r="A80" s="695" t="s">
        <v>554</v>
      </c>
      <c r="B80" s="696" t="s">
        <v>4495</v>
      </c>
      <c r="C80" s="696" t="s">
        <v>4522</v>
      </c>
      <c r="D80" s="696" t="s">
        <v>4682</v>
      </c>
      <c r="E80" s="696" t="s">
        <v>4683</v>
      </c>
      <c r="F80" s="711"/>
      <c r="G80" s="711"/>
      <c r="H80" s="711"/>
      <c r="I80" s="711"/>
      <c r="J80" s="711"/>
      <c r="K80" s="711"/>
      <c r="L80" s="711"/>
      <c r="M80" s="711"/>
      <c r="N80" s="711">
        <v>1</v>
      </c>
      <c r="O80" s="711">
        <v>2489</v>
      </c>
      <c r="P80" s="701"/>
      <c r="Q80" s="712">
        <v>2489</v>
      </c>
    </row>
    <row r="81" spans="1:17" ht="14.4" customHeight="1" x14ac:dyDescent="0.3">
      <c r="A81" s="695" t="s">
        <v>554</v>
      </c>
      <c r="B81" s="696" t="s">
        <v>4495</v>
      </c>
      <c r="C81" s="696" t="s">
        <v>4522</v>
      </c>
      <c r="D81" s="696" t="s">
        <v>4629</v>
      </c>
      <c r="E81" s="696" t="s">
        <v>4630</v>
      </c>
      <c r="F81" s="711"/>
      <c r="G81" s="711"/>
      <c r="H81" s="711"/>
      <c r="I81" s="711"/>
      <c r="J81" s="711">
        <v>37</v>
      </c>
      <c r="K81" s="711">
        <v>0</v>
      </c>
      <c r="L81" s="711"/>
      <c r="M81" s="711">
        <v>0</v>
      </c>
      <c r="N81" s="711"/>
      <c r="O81" s="711"/>
      <c r="P81" s="701"/>
      <c r="Q81" s="712"/>
    </row>
    <row r="82" spans="1:17" ht="14.4" customHeight="1" x14ac:dyDescent="0.3">
      <c r="A82" s="695" t="s">
        <v>554</v>
      </c>
      <c r="B82" s="696" t="s">
        <v>4495</v>
      </c>
      <c r="C82" s="696" t="s">
        <v>4522</v>
      </c>
      <c r="D82" s="696" t="s">
        <v>4631</v>
      </c>
      <c r="E82" s="696" t="s">
        <v>4632</v>
      </c>
      <c r="F82" s="711"/>
      <c r="G82" s="711"/>
      <c r="H82" s="711"/>
      <c r="I82" s="711"/>
      <c r="J82" s="711"/>
      <c r="K82" s="711"/>
      <c r="L82" s="711"/>
      <c r="M82" s="711"/>
      <c r="N82" s="711">
        <v>1</v>
      </c>
      <c r="O82" s="711">
        <v>462</v>
      </c>
      <c r="P82" s="701"/>
      <c r="Q82" s="712">
        <v>462</v>
      </c>
    </row>
    <row r="83" spans="1:17" ht="14.4" customHeight="1" x14ac:dyDescent="0.3">
      <c r="A83" s="695" t="s">
        <v>554</v>
      </c>
      <c r="B83" s="696" t="s">
        <v>4684</v>
      </c>
      <c r="C83" s="696" t="s">
        <v>4522</v>
      </c>
      <c r="D83" s="696" t="s">
        <v>4685</v>
      </c>
      <c r="E83" s="696" t="s">
        <v>4686</v>
      </c>
      <c r="F83" s="711"/>
      <c r="G83" s="711"/>
      <c r="H83" s="711"/>
      <c r="I83" s="711"/>
      <c r="J83" s="711">
        <v>10</v>
      </c>
      <c r="K83" s="711">
        <v>1720</v>
      </c>
      <c r="L83" s="711"/>
      <c r="M83" s="711">
        <v>172</v>
      </c>
      <c r="N83" s="711">
        <v>1</v>
      </c>
      <c r="O83" s="711">
        <v>173</v>
      </c>
      <c r="P83" s="701"/>
      <c r="Q83" s="712">
        <v>173</v>
      </c>
    </row>
    <row r="84" spans="1:17" ht="14.4" customHeight="1" x14ac:dyDescent="0.3">
      <c r="A84" s="695" t="s">
        <v>554</v>
      </c>
      <c r="B84" s="696" t="s">
        <v>4684</v>
      </c>
      <c r="C84" s="696" t="s">
        <v>4522</v>
      </c>
      <c r="D84" s="696" t="s">
        <v>4687</v>
      </c>
      <c r="E84" s="696" t="s">
        <v>4688</v>
      </c>
      <c r="F84" s="711"/>
      <c r="G84" s="711"/>
      <c r="H84" s="711"/>
      <c r="I84" s="711"/>
      <c r="J84" s="711">
        <v>1</v>
      </c>
      <c r="K84" s="711">
        <v>1354</v>
      </c>
      <c r="L84" s="711"/>
      <c r="M84" s="711">
        <v>1354</v>
      </c>
      <c r="N84" s="711">
        <v>2</v>
      </c>
      <c r="O84" s="711">
        <v>2726</v>
      </c>
      <c r="P84" s="701"/>
      <c r="Q84" s="712">
        <v>1363</v>
      </c>
    </row>
    <row r="85" spans="1:17" ht="14.4" customHeight="1" x14ac:dyDescent="0.3">
      <c r="A85" s="695" t="s">
        <v>554</v>
      </c>
      <c r="B85" s="696" t="s">
        <v>4684</v>
      </c>
      <c r="C85" s="696" t="s">
        <v>4522</v>
      </c>
      <c r="D85" s="696" t="s">
        <v>4689</v>
      </c>
      <c r="E85" s="696" t="s">
        <v>4690</v>
      </c>
      <c r="F85" s="711"/>
      <c r="G85" s="711"/>
      <c r="H85" s="711"/>
      <c r="I85" s="711"/>
      <c r="J85" s="711">
        <v>1</v>
      </c>
      <c r="K85" s="711">
        <v>20314</v>
      </c>
      <c r="L85" s="711"/>
      <c r="M85" s="711">
        <v>20314</v>
      </c>
      <c r="N85" s="711">
        <v>1</v>
      </c>
      <c r="O85" s="711">
        <v>20446</v>
      </c>
      <c r="P85" s="701"/>
      <c r="Q85" s="712">
        <v>20446</v>
      </c>
    </row>
    <row r="86" spans="1:17" ht="14.4" customHeight="1" x14ac:dyDescent="0.3">
      <c r="A86" s="695" t="s">
        <v>554</v>
      </c>
      <c r="B86" s="696" t="s">
        <v>4684</v>
      </c>
      <c r="C86" s="696" t="s">
        <v>4522</v>
      </c>
      <c r="D86" s="696" t="s">
        <v>4584</v>
      </c>
      <c r="E86" s="696" t="s">
        <v>4585</v>
      </c>
      <c r="F86" s="711"/>
      <c r="G86" s="711"/>
      <c r="H86" s="711"/>
      <c r="I86" s="711"/>
      <c r="J86" s="711"/>
      <c r="K86" s="711"/>
      <c r="L86" s="711"/>
      <c r="M86" s="711"/>
      <c r="N86" s="711">
        <v>1</v>
      </c>
      <c r="O86" s="711">
        <v>82</v>
      </c>
      <c r="P86" s="701"/>
      <c r="Q86" s="712">
        <v>82</v>
      </c>
    </row>
    <row r="87" spans="1:17" ht="14.4" customHeight="1" x14ac:dyDescent="0.3">
      <c r="A87" s="695" t="s">
        <v>554</v>
      </c>
      <c r="B87" s="696" t="s">
        <v>4684</v>
      </c>
      <c r="C87" s="696" t="s">
        <v>4522</v>
      </c>
      <c r="D87" s="696" t="s">
        <v>4691</v>
      </c>
      <c r="E87" s="696" t="s">
        <v>4692</v>
      </c>
      <c r="F87" s="711">
        <v>1</v>
      </c>
      <c r="G87" s="711">
        <v>840</v>
      </c>
      <c r="H87" s="711">
        <v>1</v>
      </c>
      <c r="I87" s="711">
        <v>840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554</v>
      </c>
      <c r="B88" s="696" t="s">
        <v>4684</v>
      </c>
      <c r="C88" s="696" t="s">
        <v>4522</v>
      </c>
      <c r="D88" s="696" t="s">
        <v>4693</v>
      </c>
      <c r="E88" s="696" t="s">
        <v>4694</v>
      </c>
      <c r="F88" s="711"/>
      <c r="G88" s="711"/>
      <c r="H88" s="711"/>
      <c r="I88" s="711"/>
      <c r="J88" s="711"/>
      <c r="K88" s="711"/>
      <c r="L88" s="711"/>
      <c r="M88" s="711"/>
      <c r="N88" s="711">
        <v>1</v>
      </c>
      <c r="O88" s="711">
        <v>1535</v>
      </c>
      <c r="P88" s="701"/>
      <c r="Q88" s="712">
        <v>1535</v>
      </c>
    </row>
    <row r="89" spans="1:17" ht="14.4" customHeight="1" x14ac:dyDescent="0.3">
      <c r="A89" s="695" t="s">
        <v>554</v>
      </c>
      <c r="B89" s="696" t="s">
        <v>4684</v>
      </c>
      <c r="C89" s="696" t="s">
        <v>4522</v>
      </c>
      <c r="D89" s="696" t="s">
        <v>4695</v>
      </c>
      <c r="E89" s="696" t="s">
        <v>4696</v>
      </c>
      <c r="F89" s="711"/>
      <c r="G89" s="711"/>
      <c r="H89" s="711"/>
      <c r="I89" s="711"/>
      <c r="J89" s="711">
        <v>2</v>
      </c>
      <c r="K89" s="711">
        <v>3526</v>
      </c>
      <c r="L89" s="711"/>
      <c r="M89" s="711">
        <v>1763</v>
      </c>
      <c r="N89" s="711">
        <v>4</v>
      </c>
      <c r="O89" s="711">
        <v>7096</v>
      </c>
      <c r="P89" s="701"/>
      <c r="Q89" s="712">
        <v>1774</v>
      </c>
    </row>
    <row r="90" spans="1:17" ht="14.4" customHeight="1" x14ac:dyDescent="0.3">
      <c r="A90" s="695" t="s">
        <v>554</v>
      </c>
      <c r="B90" s="696" t="s">
        <v>4684</v>
      </c>
      <c r="C90" s="696" t="s">
        <v>4522</v>
      </c>
      <c r="D90" s="696" t="s">
        <v>4697</v>
      </c>
      <c r="E90" s="696" t="s">
        <v>4698</v>
      </c>
      <c r="F90" s="711"/>
      <c r="G90" s="711"/>
      <c r="H90" s="711"/>
      <c r="I90" s="711"/>
      <c r="J90" s="711"/>
      <c r="K90" s="711"/>
      <c r="L90" s="711"/>
      <c r="M90" s="711"/>
      <c r="N90" s="711">
        <v>1</v>
      </c>
      <c r="O90" s="711">
        <v>690</v>
      </c>
      <c r="P90" s="701"/>
      <c r="Q90" s="712">
        <v>690</v>
      </c>
    </row>
    <row r="91" spans="1:17" ht="14.4" customHeight="1" x14ac:dyDescent="0.3">
      <c r="A91" s="695" t="s">
        <v>554</v>
      </c>
      <c r="B91" s="696" t="s">
        <v>4637</v>
      </c>
      <c r="C91" s="696" t="s">
        <v>4496</v>
      </c>
      <c r="D91" s="696" t="s">
        <v>4699</v>
      </c>
      <c r="E91" s="696" t="s">
        <v>986</v>
      </c>
      <c r="F91" s="711">
        <v>3</v>
      </c>
      <c r="G91" s="711">
        <v>229.32</v>
      </c>
      <c r="H91" s="711">
        <v>1</v>
      </c>
      <c r="I91" s="711">
        <v>76.44</v>
      </c>
      <c r="J91" s="711"/>
      <c r="K91" s="711"/>
      <c r="L91" s="711"/>
      <c r="M91" s="711"/>
      <c r="N91" s="711"/>
      <c r="O91" s="711"/>
      <c r="P91" s="701"/>
      <c r="Q91" s="712"/>
    </row>
    <row r="92" spans="1:17" ht="14.4" customHeight="1" x14ac:dyDescent="0.3">
      <c r="A92" s="695" t="s">
        <v>554</v>
      </c>
      <c r="B92" s="696" t="s">
        <v>4637</v>
      </c>
      <c r="C92" s="696" t="s">
        <v>4496</v>
      </c>
      <c r="D92" s="696" t="s">
        <v>4700</v>
      </c>
      <c r="E92" s="696" t="s">
        <v>986</v>
      </c>
      <c r="F92" s="711">
        <v>20.099999999999998</v>
      </c>
      <c r="G92" s="711">
        <v>2787.61</v>
      </c>
      <c r="H92" s="711">
        <v>1</v>
      </c>
      <c r="I92" s="711">
        <v>138.68706467661693</v>
      </c>
      <c r="J92" s="711">
        <v>59.3</v>
      </c>
      <c r="K92" s="711">
        <v>7690.66</v>
      </c>
      <c r="L92" s="711">
        <v>2.7588722956224148</v>
      </c>
      <c r="M92" s="711">
        <v>129.69072512647554</v>
      </c>
      <c r="N92" s="711">
        <v>50.1</v>
      </c>
      <c r="O92" s="711">
        <v>5909.7900000000009</v>
      </c>
      <c r="P92" s="701">
        <v>2.120020375877544</v>
      </c>
      <c r="Q92" s="712">
        <v>117.95988023952097</v>
      </c>
    </row>
    <row r="93" spans="1:17" ht="14.4" customHeight="1" x14ac:dyDescent="0.3">
      <c r="A93" s="695" t="s">
        <v>554</v>
      </c>
      <c r="B93" s="696" t="s">
        <v>4637</v>
      </c>
      <c r="C93" s="696" t="s">
        <v>4496</v>
      </c>
      <c r="D93" s="696" t="s">
        <v>4701</v>
      </c>
      <c r="E93" s="696" t="s">
        <v>4702</v>
      </c>
      <c r="F93" s="711"/>
      <c r="G93" s="711"/>
      <c r="H93" s="711"/>
      <c r="I93" s="711"/>
      <c r="J93" s="711"/>
      <c r="K93" s="711"/>
      <c r="L93" s="711"/>
      <c r="M93" s="711"/>
      <c r="N93" s="711">
        <v>2</v>
      </c>
      <c r="O93" s="711">
        <v>168.16</v>
      </c>
      <c r="P93" s="701"/>
      <c r="Q93" s="712">
        <v>84.08</v>
      </c>
    </row>
    <row r="94" spans="1:17" ht="14.4" customHeight="1" x14ac:dyDescent="0.3">
      <c r="A94" s="695" t="s">
        <v>554</v>
      </c>
      <c r="B94" s="696" t="s">
        <v>4637</v>
      </c>
      <c r="C94" s="696" t="s">
        <v>4496</v>
      </c>
      <c r="D94" s="696" t="s">
        <v>4703</v>
      </c>
      <c r="E94" s="696" t="s">
        <v>4704</v>
      </c>
      <c r="F94" s="711">
        <v>6</v>
      </c>
      <c r="G94" s="711">
        <v>507.24</v>
      </c>
      <c r="H94" s="711">
        <v>1</v>
      </c>
      <c r="I94" s="711">
        <v>84.54</v>
      </c>
      <c r="J94" s="711"/>
      <c r="K94" s="711"/>
      <c r="L94" s="711"/>
      <c r="M94" s="711"/>
      <c r="N94" s="711"/>
      <c r="O94" s="711"/>
      <c r="P94" s="701"/>
      <c r="Q94" s="712"/>
    </row>
    <row r="95" spans="1:17" ht="14.4" customHeight="1" x14ac:dyDescent="0.3">
      <c r="A95" s="695" t="s">
        <v>554</v>
      </c>
      <c r="B95" s="696" t="s">
        <v>4637</v>
      </c>
      <c r="C95" s="696" t="s">
        <v>4496</v>
      </c>
      <c r="D95" s="696" t="s">
        <v>4705</v>
      </c>
      <c r="E95" s="696" t="s">
        <v>1837</v>
      </c>
      <c r="F95" s="711">
        <v>4</v>
      </c>
      <c r="G95" s="711">
        <v>345.16</v>
      </c>
      <c r="H95" s="711">
        <v>1</v>
      </c>
      <c r="I95" s="711">
        <v>86.29</v>
      </c>
      <c r="J95" s="711">
        <v>38.1</v>
      </c>
      <c r="K95" s="711">
        <v>2209.1799999999998</v>
      </c>
      <c r="L95" s="711">
        <v>6.4004519643064075</v>
      </c>
      <c r="M95" s="711">
        <v>57.983727034120726</v>
      </c>
      <c r="N95" s="711">
        <v>88</v>
      </c>
      <c r="O95" s="711">
        <v>3551.68</v>
      </c>
      <c r="P95" s="701">
        <v>10.289952485803685</v>
      </c>
      <c r="Q95" s="712">
        <v>40.36</v>
      </c>
    </row>
    <row r="96" spans="1:17" ht="14.4" customHeight="1" x14ac:dyDescent="0.3">
      <c r="A96" s="695" t="s">
        <v>554</v>
      </c>
      <c r="B96" s="696" t="s">
        <v>4637</v>
      </c>
      <c r="C96" s="696" t="s">
        <v>4496</v>
      </c>
      <c r="D96" s="696" t="s">
        <v>4706</v>
      </c>
      <c r="E96" s="696" t="s">
        <v>4491</v>
      </c>
      <c r="F96" s="711">
        <v>28</v>
      </c>
      <c r="G96" s="711">
        <v>64343.090000000004</v>
      </c>
      <c r="H96" s="711">
        <v>1</v>
      </c>
      <c r="I96" s="711">
        <v>2297.9675000000002</v>
      </c>
      <c r="J96" s="711">
        <v>6</v>
      </c>
      <c r="K96" s="711">
        <v>14707.69</v>
      </c>
      <c r="L96" s="711">
        <v>0.22858227666716036</v>
      </c>
      <c r="M96" s="711">
        <v>2451.2816666666668</v>
      </c>
      <c r="N96" s="711"/>
      <c r="O96" s="711"/>
      <c r="P96" s="701"/>
      <c r="Q96" s="712"/>
    </row>
    <row r="97" spans="1:17" ht="14.4" customHeight="1" x14ac:dyDescent="0.3">
      <c r="A97" s="695" t="s">
        <v>554</v>
      </c>
      <c r="B97" s="696" t="s">
        <v>4637</v>
      </c>
      <c r="C97" s="696" t="s">
        <v>4496</v>
      </c>
      <c r="D97" s="696" t="s">
        <v>4707</v>
      </c>
      <c r="E97" s="696" t="s">
        <v>967</v>
      </c>
      <c r="F97" s="711">
        <v>76.399999999999991</v>
      </c>
      <c r="G97" s="711">
        <v>28789.730000000003</v>
      </c>
      <c r="H97" s="711">
        <v>1</v>
      </c>
      <c r="I97" s="711">
        <v>376.82892670157077</v>
      </c>
      <c r="J97" s="711">
        <v>120.60000000000001</v>
      </c>
      <c r="K97" s="711">
        <v>48727.96</v>
      </c>
      <c r="L97" s="711">
        <v>1.6925466129762243</v>
      </c>
      <c r="M97" s="711">
        <v>404.04610281923709</v>
      </c>
      <c r="N97" s="711">
        <v>77.7</v>
      </c>
      <c r="O97" s="711">
        <v>31406.510000000002</v>
      </c>
      <c r="P97" s="701">
        <v>1.0908928287969355</v>
      </c>
      <c r="Q97" s="712">
        <v>404.20218790218792</v>
      </c>
    </row>
    <row r="98" spans="1:17" ht="14.4" customHeight="1" x14ac:dyDescent="0.3">
      <c r="A98" s="695" t="s">
        <v>554</v>
      </c>
      <c r="B98" s="696" t="s">
        <v>4637</v>
      </c>
      <c r="C98" s="696" t="s">
        <v>4496</v>
      </c>
      <c r="D98" s="696" t="s">
        <v>4708</v>
      </c>
      <c r="E98" s="696" t="s">
        <v>4709</v>
      </c>
      <c r="F98" s="711">
        <v>0.3</v>
      </c>
      <c r="G98" s="711">
        <v>314.66000000000003</v>
      </c>
      <c r="H98" s="711">
        <v>1</v>
      </c>
      <c r="I98" s="711">
        <v>1048.8666666666668</v>
      </c>
      <c r="J98" s="711">
        <v>0.89999999999999991</v>
      </c>
      <c r="K98" s="711">
        <v>368.54999999999995</v>
      </c>
      <c r="L98" s="711">
        <v>1.1712642216996121</v>
      </c>
      <c r="M98" s="711">
        <v>409.5</v>
      </c>
      <c r="N98" s="711">
        <v>4</v>
      </c>
      <c r="O98" s="711">
        <v>1638</v>
      </c>
      <c r="P98" s="701">
        <v>5.2056187631093875</v>
      </c>
      <c r="Q98" s="712">
        <v>409.5</v>
      </c>
    </row>
    <row r="99" spans="1:17" ht="14.4" customHeight="1" x14ac:dyDescent="0.3">
      <c r="A99" s="695" t="s">
        <v>554</v>
      </c>
      <c r="B99" s="696" t="s">
        <v>4637</v>
      </c>
      <c r="C99" s="696" t="s">
        <v>4496</v>
      </c>
      <c r="D99" s="696" t="s">
        <v>4710</v>
      </c>
      <c r="E99" s="696" t="s">
        <v>4711</v>
      </c>
      <c r="F99" s="711"/>
      <c r="G99" s="711"/>
      <c r="H99" s="711"/>
      <c r="I99" s="711"/>
      <c r="J99" s="711">
        <v>0.2</v>
      </c>
      <c r="K99" s="711">
        <v>9.5</v>
      </c>
      <c r="L99" s="711"/>
      <c r="M99" s="711">
        <v>47.5</v>
      </c>
      <c r="N99" s="711"/>
      <c r="O99" s="711"/>
      <c r="P99" s="701"/>
      <c r="Q99" s="712"/>
    </row>
    <row r="100" spans="1:17" ht="14.4" customHeight="1" x14ac:dyDescent="0.3">
      <c r="A100" s="695" t="s">
        <v>554</v>
      </c>
      <c r="B100" s="696" t="s">
        <v>4637</v>
      </c>
      <c r="C100" s="696" t="s">
        <v>4496</v>
      </c>
      <c r="D100" s="696" t="s">
        <v>4712</v>
      </c>
      <c r="E100" s="696" t="s">
        <v>1172</v>
      </c>
      <c r="F100" s="711">
        <v>4</v>
      </c>
      <c r="G100" s="711">
        <v>431.44</v>
      </c>
      <c r="H100" s="711">
        <v>1</v>
      </c>
      <c r="I100" s="711">
        <v>107.86</v>
      </c>
      <c r="J100" s="711">
        <v>0.1</v>
      </c>
      <c r="K100" s="711">
        <v>11.6</v>
      </c>
      <c r="L100" s="711">
        <v>2.6886704987947339E-2</v>
      </c>
      <c r="M100" s="711">
        <v>115.99999999999999</v>
      </c>
      <c r="N100" s="711">
        <v>5</v>
      </c>
      <c r="O100" s="711">
        <v>403.65</v>
      </c>
      <c r="P100" s="701">
        <v>0.93558779899870192</v>
      </c>
      <c r="Q100" s="712">
        <v>80.72999999999999</v>
      </c>
    </row>
    <row r="101" spans="1:17" ht="14.4" customHeight="1" x14ac:dyDescent="0.3">
      <c r="A101" s="695" t="s">
        <v>554</v>
      </c>
      <c r="B101" s="696" t="s">
        <v>4637</v>
      </c>
      <c r="C101" s="696" t="s">
        <v>4496</v>
      </c>
      <c r="D101" s="696" t="s">
        <v>4713</v>
      </c>
      <c r="E101" s="696" t="s">
        <v>4714</v>
      </c>
      <c r="F101" s="711">
        <v>7</v>
      </c>
      <c r="G101" s="711">
        <v>1092.98</v>
      </c>
      <c r="H101" s="711">
        <v>1</v>
      </c>
      <c r="I101" s="711">
        <v>156.14000000000001</v>
      </c>
      <c r="J101" s="711">
        <v>5.3</v>
      </c>
      <c r="K101" s="711">
        <v>830.48</v>
      </c>
      <c r="L101" s="711">
        <v>0.75983092096836169</v>
      </c>
      <c r="M101" s="711">
        <v>156.69433962264151</v>
      </c>
      <c r="N101" s="711"/>
      <c r="O101" s="711"/>
      <c r="P101" s="701"/>
      <c r="Q101" s="712"/>
    </row>
    <row r="102" spans="1:17" ht="14.4" customHeight="1" x14ac:dyDescent="0.3">
      <c r="A102" s="695" t="s">
        <v>554</v>
      </c>
      <c r="B102" s="696" t="s">
        <v>4637</v>
      </c>
      <c r="C102" s="696" t="s">
        <v>4496</v>
      </c>
      <c r="D102" s="696" t="s">
        <v>4715</v>
      </c>
      <c r="E102" s="696" t="s">
        <v>4716</v>
      </c>
      <c r="F102" s="711"/>
      <c r="G102" s="711"/>
      <c r="H102" s="711"/>
      <c r="I102" s="711"/>
      <c r="J102" s="711">
        <v>0.6</v>
      </c>
      <c r="K102" s="711">
        <v>70.78</v>
      </c>
      <c r="L102" s="711"/>
      <c r="M102" s="711">
        <v>117.96666666666667</v>
      </c>
      <c r="N102" s="711"/>
      <c r="O102" s="711"/>
      <c r="P102" s="701"/>
      <c r="Q102" s="712"/>
    </row>
    <row r="103" spans="1:17" ht="14.4" customHeight="1" x14ac:dyDescent="0.3">
      <c r="A103" s="695" t="s">
        <v>554</v>
      </c>
      <c r="B103" s="696" t="s">
        <v>4637</v>
      </c>
      <c r="C103" s="696" t="s">
        <v>4496</v>
      </c>
      <c r="D103" s="696" t="s">
        <v>4717</v>
      </c>
      <c r="E103" s="696" t="s">
        <v>1787</v>
      </c>
      <c r="F103" s="711">
        <v>10.7</v>
      </c>
      <c r="G103" s="711">
        <v>6358.1200000000008</v>
      </c>
      <c r="H103" s="711">
        <v>1</v>
      </c>
      <c r="I103" s="711">
        <v>594.21682242990664</v>
      </c>
      <c r="J103" s="711">
        <v>33.380000000000003</v>
      </c>
      <c r="K103" s="711">
        <v>12676.08</v>
      </c>
      <c r="L103" s="711">
        <v>1.9936836674991976</v>
      </c>
      <c r="M103" s="711">
        <v>379.75074895146793</v>
      </c>
      <c r="N103" s="711">
        <v>62.72</v>
      </c>
      <c r="O103" s="711">
        <v>23817.879999999997</v>
      </c>
      <c r="P103" s="701">
        <v>3.7460570105628701</v>
      </c>
      <c r="Q103" s="712">
        <v>379.74936224489795</v>
      </c>
    </row>
    <row r="104" spans="1:17" ht="14.4" customHeight="1" x14ac:dyDescent="0.3">
      <c r="A104" s="695" t="s">
        <v>554</v>
      </c>
      <c r="B104" s="696" t="s">
        <v>4637</v>
      </c>
      <c r="C104" s="696" t="s">
        <v>4496</v>
      </c>
      <c r="D104" s="696" t="s">
        <v>4718</v>
      </c>
      <c r="E104" s="696" t="s">
        <v>1793</v>
      </c>
      <c r="F104" s="711">
        <v>153.1</v>
      </c>
      <c r="G104" s="711">
        <v>9260.5600000000013</v>
      </c>
      <c r="H104" s="711">
        <v>1</v>
      </c>
      <c r="I104" s="711">
        <v>60.487001959503601</v>
      </c>
      <c r="J104" s="711">
        <v>230.60000000000002</v>
      </c>
      <c r="K104" s="711">
        <v>9443.0300000000007</v>
      </c>
      <c r="L104" s="711">
        <v>1.019703991983206</v>
      </c>
      <c r="M104" s="711">
        <v>40.949826539462272</v>
      </c>
      <c r="N104" s="711">
        <v>646.29999999999995</v>
      </c>
      <c r="O104" s="711">
        <v>34850.769999999997</v>
      </c>
      <c r="P104" s="701">
        <v>3.7633544839620923</v>
      </c>
      <c r="Q104" s="712">
        <v>53.923518489865387</v>
      </c>
    </row>
    <row r="105" spans="1:17" ht="14.4" customHeight="1" x14ac:dyDescent="0.3">
      <c r="A105" s="695" t="s">
        <v>554</v>
      </c>
      <c r="B105" s="696" t="s">
        <v>4637</v>
      </c>
      <c r="C105" s="696" t="s">
        <v>4496</v>
      </c>
      <c r="D105" s="696" t="s">
        <v>4719</v>
      </c>
      <c r="E105" s="696" t="s">
        <v>4720</v>
      </c>
      <c r="F105" s="711"/>
      <c r="G105" s="711"/>
      <c r="H105" s="711"/>
      <c r="I105" s="711"/>
      <c r="J105" s="711">
        <v>3</v>
      </c>
      <c r="K105" s="711">
        <v>11777.7</v>
      </c>
      <c r="L105" s="711"/>
      <c r="M105" s="711">
        <v>3925.9</v>
      </c>
      <c r="N105" s="711">
        <v>4.0999999999999996</v>
      </c>
      <c r="O105" s="711">
        <v>16096.19</v>
      </c>
      <c r="P105" s="701"/>
      <c r="Q105" s="712">
        <v>3925.9000000000005</v>
      </c>
    </row>
    <row r="106" spans="1:17" ht="14.4" customHeight="1" x14ac:dyDescent="0.3">
      <c r="A106" s="695" t="s">
        <v>554</v>
      </c>
      <c r="B106" s="696" t="s">
        <v>4637</v>
      </c>
      <c r="C106" s="696" t="s">
        <v>4496</v>
      </c>
      <c r="D106" s="696" t="s">
        <v>4721</v>
      </c>
      <c r="E106" s="696" t="s">
        <v>4722</v>
      </c>
      <c r="F106" s="711"/>
      <c r="G106" s="711"/>
      <c r="H106" s="711"/>
      <c r="I106" s="711"/>
      <c r="J106" s="711"/>
      <c r="K106" s="711"/>
      <c r="L106" s="711"/>
      <c r="M106" s="711"/>
      <c r="N106" s="711">
        <v>1</v>
      </c>
      <c r="O106" s="711">
        <v>4511.05</v>
      </c>
      <c r="P106" s="701"/>
      <c r="Q106" s="712">
        <v>4511.05</v>
      </c>
    </row>
    <row r="107" spans="1:17" ht="14.4" customHeight="1" x14ac:dyDescent="0.3">
      <c r="A107" s="695" t="s">
        <v>554</v>
      </c>
      <c r="B107" s="696" t="s">
        <v>4637</v>
      </c>
      <c r="C107" s="696" t="s">
        <v>4496</v>
      </c>
      <c r="D107" s="696" t="s">
        <v>4723</v>
      </c>
      <c r="E107" s="696" t="s">
        <v>4724</v>
      </c>
      <c r="F107" s="711"/>
      <c r="G107" s="711"/>
      <c r="H107" s="711"/>
      <c r="I107" s="711"/>
      <c r="J107" s="711"/>
      <c r="K107" s="711"/>
      <c r="L107" s="711"/>
      <c r="M107" s="711"/>
      <c r="N107" s="711">
        <v>1</v>
      </c>
      <c r="O107" s="711">
        <v>9022.09</v>
      </c>
      <c r="P107" s="701"/>
      <c r="Q107" s="712">
        <v>9022.09</v>
      </c>
    </row>
    <row r="108" spans="1:17" ht="14.4" customHeight="1" x14ac:dyDescent="0.3">
      <c r="A108" s="695" t="s">
        <v>554</v>
      </c>
      <c r="B108" s="696" t="s">
        <v>4637</v>
      </c>
      <c r="C108" s="696" t="s">
        <v>4496</v>
      </c>
      <c r="D108" s="696" t="s">
        <v>4725</v>
      </c>
      <c r="E108" s="696" t="s">
        <v>4726</v>
      </c>
      <c r="F108" s="711">
        <v>0.3</v>
      </c>
      <c r="G108" s="711">
        <v>111.93</v>
      </c>
      <c r="H108" s="711">
        <v>1</v>
      </c>
      <c r="I108" s="711">
        <v>373.1</v>
      </c>
      <c r="J108" s="711">
        <v>0.6</v>
      </c>
      <c r="K108" s="711">
        <v>242.52</v>
      </c>
      <c r="L108" s="711">
        <v>2.1667113374430449</v>
      </c>
      <c r="M108" s="711">
        <v>404.20000000000005</v>
      </c>
      <c r="N108" s="711">
        <v>0.3</v>
      </c>
      <c r="O108" s="711">
        <v>121.26</v>
      </c>
      <c r="P108" s="701">
        <v>1.0833556687215224</v>
      </c>
      <c r="Q108" s="712">
        <v>404.20000000000005</v>
      </c>
    </row>
    <row r="109" spans="1:17" ht="14.4" customHeight="1" x14ac:dyDescent="0.3">
      <c r="A109" s="695" t="s">
        <v>554</v>
      </c>
      <c r="B109" s="696" t="s">
        <v>4637</v>
      </c>
      <c r="C109" s="696" t="s">
        <v>4496</v>
      </c>
      <c r="D109" s="696" t="s">
        <v>4727</v>
      </c>
      <c r="E109" s="696" t="s">
        <v>4728</v>
      </c>
      <c r="F109" s="711"/>
      <c r="G109" s="711"/>
      <c r="H109" s="711"/>
      <c r="I109" s="711"/>
      <c r="J109" s="711"/>
      <c r="K109" s="711"/>
      <c r="L109" s="711"/>
      <c r="M109" s="711"/>
      <c r="N109" s="711">
        <v>39</v>
      </c>
      <c r="O109" s="711">
        <v>4468.62</v>
      </c>
      <c r="P109" s="701"/>
      <c r="Q109" s="712">
        <v>114.58</v>
      </c>
    </row>
    <row r="110" spans="1:17" ht="14.4" customHeight="1" x14ac:dyDescent="0.3">
      <c r="A110" s="695" t="s">
        <v>554</v>
      </c>
      <c r="B110" s="696" t="s">
        <v>4637</v>
      </c>
      <c r="C110" s="696" t="s">
        <v>4496</v>
      </c>
      <c r="D110" s="696" t="s">
        <v>4729</v>
      </c>
      <c r="E110" s="696" t="s">
        <v>1839</v>
      </c>
      <c r="F110" s="711"/>
      <c r="G110" s="711"/>
      <c r="H110" s="711"/>
      <c r="I110" s="711"/>
      <c r="J110" s="711"/>
      <c r="K110" s="711"/>
      <c r="L110" s="711"/>
      <c r="M110" s="711"/>
      <c r="N110" s="711">
        <v>13</v>
      </c>
      <c r="O110" s="711">
        <v>2979.08</v>
      </c>
      <c r="P110" s="701"/>
      <c r="Q110" s="712">
        <v>229.16</v>
      </c>
    </row>
    <row r="111" spans="1:17" ht="14.4" customHeight="1" x14ac:dyDescent="0.3">
      <c r="A111" s="695" t="s">
        <v>554</v>
      </c>
      <c r="B111" s="696" t="s">
        <v>4637</v>
      </c>
      <c r="C111" s="696" t="s">
        <v>4496</v>
      </c>
      <c r="D111" s="696" t="s">
        <v>4730</v>
      </c>
      <c r="E111" s="696" t="s">
        <v>930</v>
      </c>
      <c r="F111" s="711"/>
      <c r="G111" s="711"/>
      <c r="H111" s="711"/>
      <c r="I111" s="711"/>
      <c r="J111" s="711">
        <v>5.66</v>
      </c>
      <c r="K111" s="711">
        <v>548.81999999999994</v>
      </c>
      <c r="L111" s="711"/>
      <c r="M111" s="711">
        <v>96.964664310954049</v>
      </c>
      <c r="N111" s="711">
        <v>2.1</v>
      </c>
      <c r="O111" s="711">
        <v>203.63</v>
      </c>
      <c r="P111" s="701"/>
      <c r="Q111" s="712">
        <v>96.966666666666654</v>
      </c>
    </row>
    <row r="112" spans="1:17" ht="14.4" customHeight="1" x14ac:dyDescent="0.3">
      <c r="A112" s="695" t="s">
        <v>554</v>
      </c>
      <c r="B112" s="696" t="s">
        <v>4637</v>
      </c>
      <c r="C112" s="696" t="s">
        <v>4496</v>
      </c>
      <c r="D112" s="696" t="s">
        <v>4731</v>
      </c>
      <c r="E112" s="696" t="s">
        <v>4732</v>
      </c>
      <c r="F112" s="711">
        <v>1</v>
      </c>
      <c r="G112" s="711">
        <v>1301.17</v>
      </c>
      <c r="H112" s="711">
        <v>1</v>
      </c>
      <c r="I112" s="711">
        <v>1301.17</v>
      </c>
      <c r="J112" s="711">
        <v>3</v>
      </c>
      <c r="K112" s="711">
        <v>4037.6400000000003</v>
      </c>
      <c r="L112" s="711">
        <v>3.1030841473443131</v>
      </c>
      <c r="M112" s="711">
        <v>1345.88</v>
      </c>
      <c r="N112" s="711"/>
      <c r="O112" s="711"/>
      <c r="P112" s="701"/>
      <c r="Q112" s="712"/>
    </row>
    <row r="113" spans="1:17" ht="14.4" customHeight="1" x14ac:dyDescent="0.3">
      <c r="A113" s="695" t="s">
        <v>554</v>
      </c>
      <c r="B113" s="696" t="s">
        <v>4637</v>
      </c>
      <c r="C113" s="696" t="s">
        <v>4496</v>
      </c>
      <c r="D113" s="696" t="s">
        <v>4733</v>
      </c>
      <c r="E113" s="696" t="s">
        <v>986</v>
      </c>
      <c r="F113" s="711">
        <v>18.149999999999999</v>
      </c>
      <c r="G113" s="711">
        <v>11389.45</v>
      </c>
      <c r="H113" s="711">
        <v>1</v>
      </c>
      <c r="I113" s="711">
        <v>627.51790633608823</v>
      </c>
      <c r="J113" s="711">
        <v>125.45999999999998</v>
      </c>
      <c r="K113" s="711">
        <v>85357.360000000015</v>
      </c>
      <c r="L113" s="711">
        <v>7.4944233479228597</v>
      </c>
      <c r="M113" s="711">
        <v>680.35517296349462</v>
      </c>
      <c r="N113" s="711">
        <v>75.48</v>
      </c>
      <c r="O113" s="711">
        <v>51376.950000000004</v>
      </c>
      <c r="P113" s="701">
        <v>4.5109245837156315</v>
      </c>
      <c r="Q113" s="712">
        <v>680.66971383147859</v>
      </c>
    </row>
    <row r="114" spans="1:17" ht="14.4" customHeight="1" x14ac:dyDescent="0.3">
      <c r="A114" s="695" t="s">
        <v>554</v>
      </c>
      <c r="B114" s="696" t="s">
        <v>4637</v>
      </c>
      <c r="C114" s="696" t="s">
        <v>4496</v>
      </c>
      <c r="D114" s="696" t="s">
        <v>4734</v>
      </c>
      <c r="E114" s="696" t="s">
        <v>4735</v>
      </c>
      <c r="F114" s="711"/>
      <c r="G114" s="711"/>
      <c r="H114" s="711"/>
      <c r="I114" s="711"/>
      <c r="J114" s="711"/>
      <c r="K114" s="711"/>
      <c r="L114" s="711"/>
      <c r="M114" s="711"/>
      <c r="N114" s="711">
        <v>2.6</v>
      </c>
      <c r="O114" s="711">
        <v>5612.36</v>
      </c>
      <c r="P114" s="701"/>
      <c r="Q114" s="712">
        <v>2158.6</v>
      </c>
    </row>
    <row r="115" spans="1:17" ht="14.4" customHeight="1" x14ac:dyDescent="0.3">
      <c r="A115" s="695" t="s">
        <v>554</v>
      </c>
      <c r="B115" s="696" t="s">
        <v>4637</v>
      </c>
      <c r="C115" s="696" t="s">
        <v>4496</v>
      </c>
      <c r="D115" s="696" t="s">
        <v>4736</v>
      </c>
      <c r="E115" s="696" t="s">
        <v>941</v>
      </c>
      <c r="F115" s="711"/>
      <c r="G115" s="711"/>
      <c r="H115" s="711"/>
      <c r="I115" s="711"/>
      <c r="J115" s="711"/>
      <c r="K115" s="711"/>
      <c r="L115" s="711"/>
      <c r="M115" s="711"/>
      <c r="N115" s="711">
        <v>10.9</v>
      </c>
      <c r="O115" s="711">
        <v>8794.119999999999</v>
      </c>
      <c r="P115" s="701"/>
      <c r="Q115" s="712">
        <v>806.79999999999984</v>
      </c>
    </row>
    <row r="116" spans="1:17" ht="14.4" customHeight="1" x14ac:dyDescent="0.3">
      <c r="A116" s="695" t="s">
        <v>554</v>
      </c>
      <c r="B116" s="696" t="s">
        <v>4637</v>
      </c>
      <c r="C116" s="696" t="s">
        <v>4496</v>
      </c>
      <c r="D116" s="696" t="s">
        <v>4737</v>
      </c>
      <c r="E116" s="696" t="s">
        <v>1683</v>
      </c>
      <c r="F116" s="711"/>
      <c r="G116" s="711"/>
      <c r="H116" s="711"/>
      <c r="I116" s="711"/>
      <c r="J116" s="711"/>
      <c r="K116" s="711"/>
      <c r="L116" s="711"/>
      <c r="M116" s="711"/>
      <c r="N116" s="711">
        <v>29</v>
      </c>
      <c r="O116" s="711">
        <v>71190.360000000015</v>
      </c>
      <c r="P116" s="701"/>
      <c r="Q116" s="712">
        <v>2454.8400000000006</v>
      </c>
    </row>
    <row r="117" spans="1:17" ht="14.4" customHeight="1" x14ac:dyDescent="0.3">
      <c r="A117" s="695" t="s">
        <v>554</v>
      </c>
      <c r="B117" s="696" t="s">
        <v>4637</v>
      </c>
      <c r="C117" s="696" t="s">
        <v>4496</v>
      </c>
      <c r="D117" s="696" t="s">
        <v>4738</v>
      </c>
      <c r="E117" s="696" t="s">
        <v>4739</v>
      </c>
      <c r="F117" s="711"/>
      <c r="G117" s="711"/>
      <c r="H117" s="711"/>
      <c r="I117" s="711"/>
      <c r="J117" s="711"/>
      <c r="K117" s="711"/>
      <c r="L117" s="711"/>
      <c r="M117" s="711"/>
      <c r="N117" s="711">
        <v>8.9</v>
      </c>
      <c r="O117" s="711">
        <v>3592.22</v>
      </c>
      <c r="P117" s="701"/>
      <c r="Q117" s="712">
        <v>403.62022471910109</v>
      </c>
    </row>
    <row r="118" spans="1:17" ht="14.4" customHeight="1" x14ac:dyDescent="0.3">
      <c r="A118" s="695" t="s">
        <v>554</v>
      </c>
      <c r="B118" s="696" t="s">
        <v>4637</v>
      </c>
      <c r="C118" s="696" t="s">
        <v>4496</v>
      </c>
      <c r="D118" s="696" t="s">
        <v>4740</v>
      </c>
      <c r="E118" s="696" t="s">
        <v>938</v>
      </c>
      <c r="F118" s="711"/>
      <c r="G118" s="711"/>
      <c r="H118" s="711"/>
      <c r="I118" s="711"/>
      <c r="J118" s="711">
        <v>10.3</v>
      </c>
      <c r="K118" s="711">
        <v>11844.57</v>
      </c>
      <c r="L118" s="711"/>
      <c r="M118" s="711">
        <v>1149.9582524271843</v>
      </c>
      <c r="N118" s="711">
        <v>17.600000000000001</v>
      </c>
      <c r="O118" s="711">
        <v>14207.64</v>
      </c>
      <c r="P118" s="701"/>
      <c r="Q118" s="712">
        <v>807.25227272727261</v>
      </c>
    </row>
    <row r="119" spans="1:17" ht="14.4" customHeight="1" x14ac:dyDescent="0.3">
      <c r="A119" s="695" t="s">
        <v>554</v>
      </c>
      <c r="B119" s="696" t="s">
        <v>4637</v>
      </c>
      <c r="C119" s="696" t="s">
        <v>4496</v>
      </c>
      <c r="D119" s="696" t="s">
        <v>4741</v>
      </c>
      <c r="E119" s="696" t="s">
        <v>4742</v>
      </c>
      <c r="F119" s="711"/>
      <c r="G119" s="711"/>
      <c r="H119" s="711"/>
      <c r="I119" s="711"/>
      <c r="J119" s="711"/>
      <c r="K119" s="711"/>
      <c r="L119" s="711"/>
      <c r="M119" s="711"/>
      <c r="N119" s="711">
        <v>1.4</v>
      </c>
      <c r="O119" s="711">
        <v>794.5</v>
      </c>
      <c r="P119" s="701"/>
      <c r="Q119" s="712">
        <v>567.5</v>
      </c>
    </row>
    <row r="120" spans="1:17" ht="14.4" customHeight="1" x14ac:dyDescent="0.3">
      <c r="A120" s="695" t="s">
        <v>554</v>
      </c>
      <c r="B120" s="696" t="s">
        <v>4637</v>
      </c>
      <c r="C120" s="696" t="s">
        <v>4496</v>
      </c>
      <c r="D120" s="696" t="s">
        <v>4743</v>
      </c>
      <c r="E120" s="696" t="s">
        <v>4744</v>
      </c>
      <c r="F120" s="711"/>
      <c r="G120" s="711"/>
      <c r="H120" s="711"/>
      <c r="I120" s="711"/>
      <c r="J120" s="711">
        <v>3.33</v>
      </c>
      <c r="K120" s="711">
        <v>12092.26</v>
      </c>
      <c r="L120" s="711"/>
      <c r="M120" s="711">
        <v>3631.3093093093094</v>
      </c>
      <c r="N120" s="711">
        <v>3.36</v>
      </c>
      <c r="O120" s="711">
        <v>12190.26</v>
      </c>
      <c r="P120" s="701"/>
      <c r="Q120" s="712">
        <v>3628.0535714285716</v>
      </c>
    </row>
    <row r="121" spans="1:17" ht="14.4" customHeight="1" x14ac:dyDescent="0.3">
      <c r="A121" s="695" t="s">
        <v>554</v>
      </c>
      <c r="B121" s="696" t="s">
        <v>4637</v>
      </c>
      <c r="C121" s="696" t="s">
        <v>4496</v>
      </c>
      <c r="D121" s="696" t="s">
        <v>4745</v>
      </c>
      <c r="E121" s="696" t="s">
        <v>944</v>
      </c>
      <c r="F121" s="711"/>
      <c r="G121" s="711"/>
      <c r="H121" s="711"/>
      <c r="I121" s="711"/>
      <c r="J121" s="711"/>
      <c r="K121" s="711"/>
      <c r="L121" s="711"/>
      <c r="M121" s="711"/>
      <c r="N121" s="711">
        <v>3.9</v>
      </c>
      <c r="O121" s="711">
        <v>11455.47</v>
      </c>
      <c r="P121" s="701"/>
      <c r="Q121" s="712">
        <v>2937.2999999999997</v>
      </c>
    </row>
    <row r="122" spans="1:17" ht="14.4" customHeight="1" x14ac:dyDescent="0.3">
      <c r="A122" s="695" t="s">
        <v>554</v>
      </c>
      <c r="B122" s="696" t="s">
        <v>4637</v>
      </c>
      <c r="C122" s="696" t="s">
        <v>4746</v>
      </c>
      <c r="D122" s="696" t="s">
        <v>4747</v>
      </c>
      <c r="E122" s="696" t="s">
        <v>4491</v>
      </c>
      <c r="F122" s="711">
        <v>54</v>
      </c>
      <c r="G122" s="711">
        <v>96330.000000000015</v>
      </c>
      <c r="H122" s="711">
        <v>1</v>
      </c>
      <c r="I122" s="711">
        <v>1783.8888888888891</v>
      </c>
      <c r="J122" s="711">
        <v>94</v>
      </c>
      <c r="K122" s="711">
        <v>174042.76</v>
      </c>
      <c r="L122" s="711">
        <v>1.8067347659088548</v>
      </c>
      <c r="M122" s="711">
        <v>1851.5187234042555</v>
      </c>
      <c r="N122" s="711">
        <v>82</v>
      </c>
      <c r="O122" s="711">
        <v>152977.56</v>
      </c>
      <c r="P122" s="701">
        <v>1.5880573030208656</v>
      </c>
      <c r="Q122" s="712">
        <v>1865.58</v>
      </c>
    </row>
    <row r="123" spans="1:17" ht="14.4" customHeight="1" x14ac:dyDescent="0.3">
      <c r="A123" s="695" t="s">
        <v>554</v>
      </c>
      <c r="B123" s="696" t="s">
        <v>4637</v>
      </c>
      <c r="C123" s="696" t="s">
        <v>4746</v>
      </c>
      <c r="D123" s="696" t="s">
        <v>4748</v>
      </c>
      <c r="E123" s="696" t="s">
        <v>4491</v>
      </c>
      <c r="F123" s="711">
        <v>2</v>
      </c>
      <c r="G123" s="711">
        <v>5212.4400000000005</v>
      </c>
      <c r="H123" s="711">
        <v>1</v>
      </c>
      <c r="I123" s="711">
        <v>2606.2200000000003</v>
      </c>
      <c r="J123" s="711"/>
      <c r="K123" s="711"/>
      <c r="L123" s="711"/>
      <c r="M123" s="711"/>
      <c r="N123" s="711"/>
      <c r="O123" s="711"/>
      <c r="P123" s="701"/>
      <c r="Q123" s="712"/>
    </row>
    <row r="124" spans="1:17" ht="14.4" customHeight="1" x14ac:dyDescent="0.3">
      <c r="A124" s="695" t="s">
        <v>554</v>
      </c>
      <c r="B124" s="696" t="s">
        <v>4637</v>
      </c>
      <c r="C124" s="696" t="s">
        <v>4746</v>
      </c>
      <c r="D124" s="696" t="s">
        <v>4749</v>
      </c>
      <c r="E124" s="696" t="s">
        <v>4491</v>
      </c>
      <c r="F124" s="711"/>
      <c r="G124" s="711"/>
      <c r="H124" s="711"/>
      <c r="I124" s="711"/>
      <c r="J124" s="711">
        <v>3</v>
      </c>
      <c r="K124" s="711">
        <v>5416.5</v>
      </c>
      <c r="L124" s="711"/>
      <c r="M124" s="711">
        <v>1805.5</v>
      </c>
      <c r="N124" s="711"/>
      <c r="O124" s="711"/>
      <c r="P124" s="701"/>
      <c r="Q124" s="712"/>
    </row>
    <row r="125" spans="1:17" ht="14.4" customHeight="1" x14ac:dyDescent="0.3">
      <c r="A125" s="695" t="s">
        <v>554</v>
      </c>
      <c r="B125" s="696" t="s">
        <v>4637</v>
      </c>
      <c r="C125" s="696" t="s">
        <v>4746</v>
      </c>
      <c r="D125" s="696" t="s">
        <v>4750</v>
      </c>
      <c r="E125" s="696" t="s">
        <v>4491</v>
      </c>
      <c r="F125" s="711">
        <v>1</v>
      </c>
      <c r="G125" s="711">
        <v>9256.01</v>
      </c>
      <c r="H125" s="711">
        <v>1</v>
      </c>
      <c r="I125" s="711">
        <v>9256.01</v>
      </c>
      <c r="J125" s="711"/>
      <c r="K125" s="711"/>
      <c r="L125" s="711"/>
      <c r="M125" s="711"/>
      <c r="N125" s="711"/>
      <c r="O125" s="711"/>
      <c r="P125" s="701"/>
      <c r="Q125" s="712"/>
    </row>
    <row r="126" spans="1:17" ht="14.4" customHeight="1" x14ac:dyDescent="0.3">
      <c r="A126" s="695" t="s">
        <v>554</v>
      </c>
      <c r="B126" s="696" t="s">
        <v>4637</v>
      </c>
      <c r="C126" s="696" t="s">
        <v>4746</v>
      </c>
      <c r="D126" s="696" t="s">
        <v>4751</v>
      </c>
      <c r="E126" s="696" t="s">
        <v>4491</v>
      </c>
      <c r="F126" s="711">
        <v>0.1</v>
      </c>
      <c r="G126" s="711">
        <v>85.97</v>
      </c>
      <c r="H126" s="711">
        <v>1</v>
      </c>
      <c r="I126" s="711">
        <v>859.69999999999993</v>
      </c>
      <c r="J126" s="711">
        <v>22</v>
      </c>
      <c r="K126" s="711">
        <v>20215.900000000001</v>
      </c>
      <c r="L126" s="711">
        <v>235.15063394207283</v>
      </c>
      <c r="M126" s="711">
        <v>918.90454545454554</v>
      </c>
      <c r="N126" s="711"/>
      <c r="O126" s="711"/>
      <c r="P126" s="701"/>
      <c r="Q126" s="712"/>
    </row>
    <row r="127" spans="1:17" ht="14.4" customHeight="1" x14ac:dyDescent="0.3">
      <c r="A127" s="695" t="s">
        <v>554</v>
      </c>
      <c r="B127" s="696" t="s">
        <v>4637</v>
      </c>
      <c r="C127" s="696" t="s">
        <v>4502</v>
      </c>
      <c r="D127" s="696" t="s">
        <v>4503</v>
      </c>
      <c r="E127" s="696" t="s">
        <v>4504</v>
      </c>
      <c r="F127" s="711">
        <v>2</v>
      </c>
      <c r="G127" s="711">
        <v>944.96</v>
      </c>
      <c r="H127" s="711">
        <v>1</v>
      </c>
      <c r="I127" s="711">
        <v>472.48</v>
      </c>
      <c r="J127" s="711">
        <v>23</v>
      </c>
      <c r="K127" s="711">
        <v>10867.04</v>
      </c>
      <c r="L127" s="711">
        <v>11.5</v>
      </c>
      <c r="M127" s="711">
        <v>472.48</v>
      </c>
      <c r="N127" s="711"/>
      <c r="O127" s="711"/>
      <c r="P127" s="701"/>
      <c r="Q127" s="712"/>
    </row>
    <row r="128" spans="1:17" ht="14.4" customHeight="1" x14ac:dyDescent="0.3">
      <c r="A128" s="695" t="s">
        <v>554</v>
      </c>
      <c r="B128" s="696" t="s">
        <v>4637</v>
      </c>
      <c r="C128" s="696" t="s">
        <v>4502</v>
      </c>
      <c r="D128" s="696" t="s">
        <v>4752</v>
      </c>
      <c r="E128" s="696" t="s">
        <v>4753</v>
      </c>
      <c r="F128" s="711"/>
      <c r="G128" s="711"/>
      <c r="H128" s="711"/>
      <c r="I128" s="711"/>
      <c r="J128" s="711">
        <v>2</v>
      </c>
      <c r="K128" s="711">
        <v>8624</v>
      </c>
      <c r="L128" s="711"/>
      <c r="M128" s="711">
        <v>4312</v>
      </c>
      <c r="N128" s="711"/>
      <c r="O128" s="711"/>
      <c r="P128" s="701"/>
      <c r="Q128" s="712"/>
    </row>
    <row r="129" spans="1:17" ht="14.4" customHeight="1" x14ac:dyDescent="0.3">
      <c r="A129" s="695" t="s">
        <v>554</v>
      </c>
      <c r="B129" s="696" t="s">
        <v>4637</v>
      </c>
      <c r="C129" s="696" t="s">
        <v>4502</v>
      </c>
      <c r="D129" s="696" t="s">
        <v>4754</v>
      </c>
      <c r="E129" s="696" t="s">
        <v>4755</v>
      </c>
      <c r="F129" s="711"/>
      <c r="G129" s="711"/>
      <c r="H129" s="711"/>
      <c r="I129" s="711"/>
      <c r="J129" s="711">
        <v>1</v>
      </c>
      <c r="K129" s="711">
        <v>4124.5200000000004</v>
      </c>
      <c r="L129" s="711"/>
      <c r="M129" s="711">
        <v>4124.5200000000004</v>
      </c>
      <c r="N129" s="711"/>
      <c r="O129" s="711"/>
      <c r="P129" s="701"/>
      <c r="Q129" s="712"/>
    </row>
    <row r="130" spans="1:17" ht="14.4" customHeight="1" x14ac:dyDescent="0.3">
      <c r="A130" s="695" t="s">
        <v>554</v>
      </c>
      <c r="B130" s="696" t="s">
        <v>4637</v>
      </c>
      <c r="C130" s="696" t="s">
        <v>4502</v>
      </c>
      <c r="D130" s="696" t="s">
        <v>4756</v>
      </c>
      <c r="E130" s="696" t="s">
        <v>4757</v>
      </c>
      <c r="F130" s="711">
        <v>4</v>
      </c>
      <c r="G130" s="711">
        <v>2381.56</v>
      </c>
      <c r="H130" s="711">
        <v>1</v>
      </c>
      <c r="I130" s="711">
        <v>595.39</v>
      </c>
      <c r="J130" s="711"/>
      <c r="K130" s="711"/>
      <c r="L130" s="711"/>
      <c r="M130" s="711"/>
      <c r="N130" s="711"/>
      <c r="O130" s="711"/>
      <c r="P130" s="701"/>
      <c r="Q130" s="712"/>
    </row>
    <row r="131" spans="1:17" ht="14.4" customHeight="1" x14ac:dyDescent="0.3">
      <c r="A131" s="695" t="s">
        <v>554</v>
      </c>
      <c r="B131" s="696" t="s">
        <v>4637</v>
      </c>
      <c r="C131" s="696" t="s">
        <v>4502</v>
      </c>
      <c r="D131" s="696" t="s">
        <v>4758</v>
      </c>
      <c r="E131" s="696" t="s">
        <v>4759</v>
      </c>
      <c r="F131" s="711">
        <v>2</v>
      </c>
      <c r="G131" s="711">
        <v>1214.82</v>
      </c>
      <c r="H131" s="711">
        <v>1</v>
      </c>
      <c r="I131" s="711">
        <v>607.41</v>
      </c>
      <c r="J131" s="711">
        <v>5</v>
      </c>
      <c r="K131" s="711">
        <v>3037.05</v>
      </c>
      <c r="L131" s="711">
        <v>2.5000000000000004</v>
      </c>
      <c r="M131" s="711">
        <v>607.41000000000008</v>
      </c>
      <c r="N131" s="711">
        <v>3</v>
      </c>
      <c r="O131" s="711">
        <v>1822.23</v>
      </c>
      <c r="P131" s="701">
        <v>1.5</v>
      </c>
      <c r="Q131" s="712">
        <v>607.41</v>
      </c>
    </row>
    <row r="132" spans="1:17" ht="14.4" customHeight="1" x14ac:dyDescent="0.3">
      <c r="A132" s="695" t="s">
        <v>554</v>
      </c>
      <c r="B132" s="696" t="s">
        <v>4637</v>
      </c>
      <c r="C132" s="696" t="s">
        <v>4502</v>
      </c>
      <c r="D132" s="696" t="s">
        <v>4760</v>
      </c>
      <c r="E132" s="696" t="s">
        <v>4761</v>
      </c>
      <c r="F132" s="711"/>
      <c r="G132" s="711"/>
      <c r="H132" s="711"/>
      <c r="I132" s="711"/>
      <c r="J132" s="711">
        <v>1</v>
      </c>
      <c r="K132" s="711">
        <v>13068.03</v>
      </c>
      <c r="L132" s="711"/>
      <c r="M132" s="711">
        <v>13068.03</v>
      </c>
      <c r="N132" s="711">
        <v>2</v>
      </c>
      <c r="O132" s="711">
        <v>26136.06</v>
      </c>
      <c r="P132" s="701"/>
      <c r="Q132" s="712">
        <v>13068.03</v>
      </c>
    </row>
    <row r="133" spans="1:17" ht="14.4" customHeight="1" x14ac:dyDescent="0.3">
      <c r="A133" s="695" t="s">
        <v>554</v>
      </c>
      <c r="B133" s="696" t="s">
        <v>4637</v>
      </c>
      <c r="C133" s="696" t="s">
        <v>4502</v>
      </c>
      <c r="D133" s="696" t="s">
        <v>4762</v>
      </c>
      <c r="E133" s="696" t="s">
        <v>4763</v>
      </c>
      <c r="F133" s="711"/>
      <c r="G133" s="711"/>
      <c r="H133" s="711"/>
      <c r="I133" s="711"/>
      <c r="J133" s="711">
        <v>1</v>
      </c>
      <c r="K133" s="711">
        <v>11519.18</v>
      </c>
      <c r="L133" s="711"/>
      <c r="M133" s="711">
        <v>11519.18</v>
      </c>
      <c r="N133" s="711"/>
      <c r="O133" s="711"/>
      <c r="P133" s="701"/>
      <c r="Q133" s="712"/>
    </row>
    <row r="134" spans="1:17" ht="14.4" customHeight="1" x14ac:dyDescent="0.3">
      <c r="A134" s="695" t="s">
        <v>554</v>
      </c>
      <c r="B134" s="696" t="s">
        <v>4637</v>
      </c>
      <c r="C134" s="696" t="s">
        <v>4502</v>
      </c>
      <c r="D134" s="696" t="s">
        <v>4764</v>
      </c>
      <c r="E134" s="696" t="s">
        <v>4765</v>
      </c>
      <c r="F134" s="711"/>
      <c r="G134" s="711"/>
      <c r="H134" s="711"/>
      <c r="I134" s="711"/>
      <c r="J134" s="711"/>
      <c r="K134" s="711"/>
      <c r="L134" s="711"/>
      <c r="M134" s="711"/>
      <c r="N134" s="711">
        <v>5</v>
      </c>
      <c r="O134" s="711">
        <v>573.1</v>
      </c>
      <c r="P134" s="701"/>
      <c r="Q134" s="712">
        <v>114.62</v>
      </c>
    </row>
    <row r="135" spans="1:17" ht="14.4" customHeight="1" x14ac:dyDescent="0.3">
      <c r="A135" s="695" t="s">
        <v>554</v>
      </c>
      <c r="B135" s="696" t="s">
        <v>4637</v>
      </c>
      <c r="C135" s="696" t="s">
        <v>4502</v>
      </c>
      <c r="D135" s="696" t="s">
        <v>4766</v>
      </c>
      <c r="E135" s="696" t="s">
        <v>4765</v>
      </c>
      <c r="F135" s="711"/>
      <c r="G135" s="711"/>
      <c r="H135" s="711"/>
      <c r="I135" s="711"/>
      <c r="J135" s="711"/>
      <c r="K135" s="711"/>
      <c r="L135" s="711"/>
      <c r="M135" s="711"/>
      <c r="N135" s="711">
        <v>10</v>
      </c>
      <c r="O135" s="711">
        <v>6295.9</v>
      </c>
      <c r="P135" s="701"/>
      <c r="Q135" s="712">
        <v>629.58999999999992</v>
      </c>
    </row>
    <row r="136" spans="1:17" ht="14.4" customHeight="1" x14ac:dyDescent="0.3">
      <c r="A136" s="695" t="s">
        <v>554</v>
      </c>
      <c r="B136" s="696" t="s">
        <v>4637</v>
      </c>
      <c r="C136" s="696" t="s">
        <v>4502</v>
      </c>
      <c r="D136" s="696" t="s">
        <v>4767</v>
      </c>
      <c r="E136" s="696" t="s">
        <v>4768</v>
      </c>
      <c r="F136" s="711">
        <v>5</v>
      </c>
      <c r="G136" s="711">
        <v>56150.200000000004</v>
      </c>
      <c r="H136" s="711">
        <v>1</v>
      </c>
      <c r="I136" s="711">
        <v>11230.04</v>
      </c>
      <c r="J136" s="711">
        <v>3</v>
      </c>
      <c r="K136" s="711">
        <v>33690.120000000003</v>
      </c>
      <c r="L136" s="711">
        <v>0.6</v>
      </c>
      <c r="M136" s="711">
        <v>11230.04</v>
      </c>
      <c r="N136" s="711">
        <v>5</v>
      </c>
      <c r="O136" s="711">
        <v>56150.200000000004</v>
      </c>
      <c r="P136" s="701">
        <v>1</v>
      </c>
      <c r="Q136" s="712">
        <v>11230.04</v>
      </c>
    </row>
    <row r="137" spans="1:17" ht="14.4" customHeight="1" x14ac:dyDescent="0.3">
      <c r="A137" s="695" t="s">
        <v>554</v>
      </c>
      <c r="B137" s="696" t="s">
        <v>4637</v>
      </c>
      <c r="C137" s="696" t="s">
        <v>4502</v>
      </c>
      <c r="D137" s="696" t="s">
        <v>4769</v>
      </c>
      <c r="E137" s="696" t="s">
        <v>4770</v>
      </c>
      <c r="F137" s="711">
        <v>87</v>
      </c>
      <c r="G137" s="711">
        <v>1210446.6599999999</v>
      </c>
      <c r="H137" s="711">
        <v>1</v>
      </c>
      <c r="I137" s="711">
        <v>13913.179999999998</v>
      </c>
      <c r="J137" s="711">
        <v>60</v>
      </c>
      <c r="K137" s="711">
        <v>834790.79999999993</v>
      </c>
      <c r="L137" s="711">
        <v>0.68965517241379304</v>
      </c>
      <c r="M137" s="711">
        <v>13913.179999999998</v>
      </c>
      <c r="N137" s="711">
        <v>57</v>
      </c>
      <c r="O137" s="711">
        <v>793051.26</v>
      </c>
      <c r="P137" s="701">
        <v>0.65517241379310354</v>
      </c>
      <c r="Q137" s="712">
        <v>13913.18</v>
      </c>
    </row>
    <row r="138" spans="1:17" ht="14.4" customHeight="1" x14ac:dyDescent="0.3">
      <c r="A138" s="695" t="s">
        <v>554</v>
      </c>
      <c r="B138" s="696" t="s">
        <v>4637</v>
      </c>
      <c r="C138" s="696" t="s">
        <v>4502</v>
      </c>
      <c r="D138" s="696" t="s">
        <v>4771</v>
      </c>
      <c r="E138" s="696" t="s">
        <v>4772</v>
      </c>
      <c r="F138" s="711">
        <v>1</v>
      </c>
      <c r="G138" s="711">
        <v>2833.42</v>
      </c>
      <c r="H138" s="711">
        <v>1</v>
      </c>
      <c r="I138" s="711">
        <v>2833.42</v>
      </c>
      <c r="J138" s="711">
        <v>5</v>
      </c>
      <c r="K138" s="711">
        <v>14167.1</v>
      </c>
      <c r="L138" s="711">
        <v>5</v>
      </c>
      <c r="M138" s="711">
        <v>2833.42</v>
      </c>
      <c r="N138" s="711">
        <v>3</v>
      </c>
      <c r="O138" s="711">
        <v>8500.26</v>
      </c>
      <c r="P138" s="701">
        <v>3</v>
      </c>
      <c r="Q138" s="712">
        <v>2833.42</v>
      </c>
    </row>
    <row r="139" spans="1:17" ht="14.4" customHeight="1" x14ac:dyDescent="0.3">
      <c r="A139" s="695" t="s">
        <v>554</v>
      </c>
      <c r="B139" s="696" t="s">
        <v>4637</v>
      </c>
      <c r="C139" s="696" t="s">
        <v>4502</v>
      </c>
      <c r="D139" s="696" t="s">
        <v>4773</v>
      </c>
      <c r="E139" s="696" t="s">
        <v>4774</v>
      </c>
      <c r="F139" s="711">
        <v>30</v>
      </c>
      <c r="G139" s="711">
        <v>814954.8</v>
      </c>
      <c r="H139" s="711">
        <v>1</v>
      </c>
      <c r="I139" s="711">
        <v>27165.16</v>
      </c>
      <c r="J139" s="711">
        <v>34</v>
      </c>
      <c r="K139" s="711">
        <v>923615.44000000006</v>
      </c>
      <c r="L139" s="711">
        <v>1.1333333333333333</v>
      </c>
      <c r="M139" s="711">
        <v>27165.160000000003</v>
      </c>
      <c r="N139" s="711">
        <v>19</v>
      </c>
      <c r="O139" s="711">
        <v>516138.04</v>
      </c>
      <c r="P139" s="701">
        <v>0.6333333333333333</v>
      </c>
      <c r="Q139" s="712">
        <v>27165.16</v>
      </c>
    </row>
    <row r="140" spans="1:17" ht="14.4" customHeight="1" x14ac:dyDescent="0.3">
      <c r="A140" s="695" t="s">
        <v>554</v>
      </c>
      <c r="B140" s="696" t="s">
        <v>4637</v>
      </c>
      <c r="C140" s="696" t="s">
        <v>4502</v>
      </c>
      <c r="D140" s="696" t="s">
        <v>4775</v>
      </c>
      <c r="E140" s="696" t="s">
        <v>4776</v>
      </c>
      <c r="F140" s="711">
        <v>14</v>
      </c>
      <c r="G140" s="711">
        <v>218318.24000000002</v>
      </c>
      <c r="H140" s="711">
        <v>1</v>
      </c>
      <c r="I140" s="711">
        <v>15594.160000000002</v>
      </c>
      <c r="J140" s="711">
        <v>34</v>
      </c>
      <c r="K140" s="711">
        <v>530201.43999999994</v>
      </c>
      <c r="L140" s="711">
        <v>2.4285714285714279</v>
      </c>
      <c r="M140" s="711">
        <v>15594.159999999998</v>
      </c>
      <c r="N140" s="711">
        <v>26</v>
      </c>
      <c r="O140" s="711">
        <v>405448.16000000003</v>
      </c>
      <c r="P140" s="701">
        <v>1.8571428571428572</v>
      </c>
      <c r="Q140" s="712">
        <v>15594.160000000002</v>
      </c>
    </row>
    <row r="141" spans="1:17" ht="14.4" customHeight="1" x14ac:dyDescent="0.3">
      <c r="A141" s="695" t="s">
        <v>554</v>
      </c>
      <c r="B141" s="696" t="s">
        <v>4637</v>
      </c>
      <c r="C141" s="696" t="s">
        <v>4502</v>
      </c>
      <c r="D141" s="696" t="s">
        <v>4777</v>
      </c>
      <c r="E141" s="696" t="s">
        <v>4778</v>
      </c>
      <c r="F141" s="711">
        <v>13</v>
      </c>
      <c r="G141" s="711">
        <v>48124.57</v>
      </c>
      <c r="H141" s="711">
        <v>1</v>
      </c>
      <c r="I141" s="711">
        <v>3701.89</v>
      </c>
      <c r="J141" s="711">
        <v>17</v>
      </c>
      <c r="K141" s="711">
        <v>62932.130000000005</v>
      </c>
      <c r="L141" s="711">
        <v>1.3076923076923077</v>
      </c>
      <c r="M141" s="711">
        <v>3701.8900000000003</v>
      </c>
      <c r="N141" s="711">
        <v>15</v>
      </c>
      <c r="O141" s="711">
        <v>55528.350000000006</v>
      </c>
      <c r="P141" s="701">
        <v>1.153846153846154</v>
      </c>
      <c r="Q141" s="712">
        <v>3701.8900000000003</v>
      </c>
    </row>
    <row r="142" spans="1:17" ht="14.4" customHeight="1" x14ac:dyDescent="0.3">
      <c r="A142" s="695" t="s">
        <v>554</v>
      </c>
      <c r="B142" s="696" t="s">
        <v>4637</v>
      </c>
      <c r="C142" s="696" t="s">
        <v>4502</v>
      </c>
      <c r="D142" s="696" t="s">
        <v>4779</v>
      </c>
      <c r="E142" s="696" t="s">
        <v>4780</v>
      </c>
      <c r="F142" s="711">
        <v>1</v>
      </c>
      <c r="G142" s="711">
        <v>4291.58</v>
      </c>
      <c r="H142" s="711">
        <v>1</v>
      </c>
      <c r="I142" s="711">
        <v>4291.58</v>
      </c>
      <c r="J142" s="711">
        <v>1</v>
      </c>
      <c r="K142" s="711">
        <v>4291.58</v>
      </c>
      <c r="L142" s="711">
        <v>1</v>
      </c>
      <c r="M142" s="711">
        <v>4291.58</v>
      </c>
      <c r="N142" s="711"/>
      <c r="O142" s="711"/>
      <c r="P142" s="701"/>
      <c r="Q142" s="712"/>
    </row>
    <row r="143" spans="1:17" ht="14.4" customHeight="1" x14ac:dyDescent="0.3">
      <c r="A143" s="695" t="s">
        <v>554</v>
      </c>
      <c r="B143" s="696" t="s">
        <v>4637</v>
      </c>
      <c r="C143" s="696" t="s">
        <v>4502</v>
      </c>
      <c r="D143" s="696" t="s">
        <v>4781</v>
      </c>
      <c r="E143" s="696" t="s">
        <v>4782</v>
      </c>
      <c r="F143" s="711">
        <v>83</v>
      </c>
      <c r="G143" s="711">
        <v>155778.55000000002</v>
      </c>
      <c r="H143" s="711">
        <v>1</v>
      </c>
      <c r="I143" s="711">
        <v>1876.8500000000001</v>
      </c>
      <c r="J143" s="711">
        <v>57</v>
      </c>
      <c r="K143" s="711">
        <v>106980.44999999998</v>
      </c>
      <c r="L143" s="711">
        <v>0.686746987951807</v>
      </c>
      <c r="M143" s="711">
        <v>1876.8499999999997</v>
      </c>
      <c r="N143" s="711">
        <v>53</v>
      </c>
      <c r="O143" s="711">
        <v>99473.049999999988</v>
      </c>
      <c r="P143" s="701">
        <v>0.63855421686746971</v>
      </c>
      <c r="Q143" s="712">
        <v>1876.8499999999997</v>
      </c>
    </row>
    <row r="144" spans="1:17" ht="14.4" customHeight="1" x14ac:dyDescent="0.3">
      <c r="A144" s="695" t="s">
        <v>554</v>
      </c>
      <c r="B144" s="696" t="s">
        <v>4637</v>
      </c>
      <c r="C144" s="696" t="s">
        <v>4502</v>
      </c>
      <c r="D144" s="696" t="s">
        <v>4783</v>
      </c>
      <c r="E144" s="696" t="s">
        <v>4784</v>
      </c>
      <c r="F144" s="711"/>
      <c r="G144" s="711"/>
      <c r="H144" s="711"/>
      <c r="I144" s="711"/>
      <c r="J144" s="711"/>
      <c r="K144" s="711"/>
      <c r="L144" s="711"/>
      <c r="M144" s="711"/>
      <c r="N144" s="711">
        <v>1</v>
      </c>
      <c r="O144" s="711">
        <v>2200</v>
      </c>
      <c r="P144" s="701"/>
      <c r="Q144" s="712">
        <v>2200</v>
      </c>
    </row>
    <row r="145" spans="1:17" ht="14.4" customHeight="1" x14ac:dyDescent="0.3">
      <c r="A145" s="695" t="s">
        <v>554</v>
      </c>
      <c r="B145" s="696" t="s">
        <v>4637</v>
      </c>
      <c r="C145" s="696" t="s">
        <v>4502</v>
      </c>
      <c r="D145" s="696" t="s">
        <v>4785</v>
      </c>
      <c r="E145" s="696" t="s">
        <v>4786</v>
      </c>
      <c r="F145" s="711"/>
      <c r="G145" s="711"/>
      <c r="H145" s="711"/>
      <c r="I145" s="711"/>
      <c r="J145" s="711">
        <v>4</v>
      </c>
      <c r="K145" s="711">
        <v>41392</v>
      </c>
      <c r="L145" s="711"/>
      <c r="M145" s="711">
        <v>10348</v>
      </c>
      <c r="N145" s="711">
        <v>3</v>
      </c>
      <c r="O145" s="711">
        <v>31044</v>
      </c>
      <c r="P145" s="701"/>
      <c r="Q145" s="712">
        <v>10348</v>
      </c>
    </row>
    <row r="146" spans="1:17" ht="14.4" customHeight="1" x14ac:dyDescent="0.3">
      <c r="A146" s="695" t="s">
        <v>554</v>
      </c>
      <c r="B146" s="696" t="s">
        <v>4637</v>
      </c>
      <c r="C146" s="696" t="s">
        <v>4502</v>
      </c>
      <c r="D146" s="696" t="s">
        <v>4787</v>
      </c>
      <c r="E146" s="696" t="s">
        <v>4788</v>
      </c>
      <c r="F146" s="711">
        <v>1</v>
      </c>
      <c r="G146" s="711">
        <v>9856</v>
      </c>
      <c r="H146" s="711">
        <v>1</v>
      </c>
      <c r="I146" s="711">
        <v>9856</v>
      </c>
      <c r="J146" s="711">
        <v>1</v>
      </c>
      <c r="K146" s="711">
        <v>10348</v>
      </c>
      <c r="L146" s="711">
        <v>1.0499188311688312</v>
      </c>
      <c r="M146" s="711">
        <v>10348</v>
      </c>
      <c r="N146" s="711"/>
      <c r="O146" s="711"/>
      <c r="P146" s="701"/>
      <c r="Q146" s="712"/>
    </row>
    <row r="147" spans="1:17" ht="14.4" customHeight="1" x14ac:dyDescent="0.3">
      <c r="A147" s="695" t="s">
        <v>554</v>
      </c>
      <c r="B147" s="696" t="s">
        <v>4637</v>
      </c>
      <c r="C147" s="696" t="s">
        <v>4502</v>
      </c>
      <c r="D147" s="696" t="s">
        <v>4789</v>
      </c>
      <c r="E147" s="696" t="s">
        <v>4790</v>
      </c>
      <c r="F147" s="711">
        <v>2</v>
      </c>
      <c r="G147" s="711">
        <v>19712</v>
      </c>
      <c r="H147" s="711">
        <v>1</v>
      </c>
      <c r="I147" s="711">
        <v>9856</v>
      </c>
      <c r="J147" s="711">
        <v>1</v>
      </c>
      <c r="K147" s="711">
        <v>10348</v>
      </c>
      <c r="L147" s="711">
        <v>0.52495941558441561</v>
      </c>
      <c r="M147" s="711">
        <v>10348</v>
      </c>
      <c r="N147" s="711">
        <v>1</v>
      </c>
      <c r="O147" s="711">
        <v>10348</v>
      </c>
      <c r="P147" s="701">
        <v>0.52495941558441561</v>
      </c>
      <c r="Q147" s="712">
        <v>10348</v>
      </c>
    </row>
    <row r="148" spans="1:17" ht="14.4" customHeight="1" x14ac:dyDescent="0.3">
      <c r="A148" s="695" t="s">
        <v>554</v>
      </c>
      <c r="B148" s="696" t="s">
        <v>4637</v>
      </c>
      <c r="C148" s="696" t="s">
        <v>4502</v>
      </c>
      <c r="D148" s="696" t="s">
        <v>4791</v>
      </c>
      <c r="E148" s="696" t="s">
        <v>4792</v>
      </c>
      <c r="F148" s="711"/>
      <c r="G148" s="711"/>
      <c r="H148" s="711"/>
      <c r="I148" s="711"/>
      <c r="J148" s="711"/>
      <c r="K148" s="711"/>
      <c r="L148" s="711"/>
      <c r="M148" s="711"/>
      <c r="N148" s="711">
        <v>1</v>
      </c>
      <c r="O148" s="711">
        <v>10348</v>
      </c>
      <c r="P148" s="701"/>
      <c r="Q148" s="712">
        <v>10348</v>
      </c>
    </row>
    <row r="149" spans="1:17" ht="14.4" customHeight="1" x14ac:dyDescent="0.3">
      <c r="A149" s="695" t="s">
        <v>554</v>
      </c>
      <c r="B149" s="696" t="s">
        <v>4637</v>
      </c>
      <c r="C149" s="696" t="s">
        <v>4502</v>
      </c>
      <c r="D149" s="696" t="s">
        <v>4793</v>
      </c>
      <c r="E149" s="696" t="s">
        <v>4794</v>
      </c>
      <c r="F149" s="711"/>
      <c r="G149" s="711"/>
      <c r="H149" s="711"/>
      <c r="I149" s="711"/>
      <c r="J149" s="711"/>
      <c r="K149" s="711"/>
      <c r="L149" s="711"/>
      <c r="M149" s="711"/>
      <c r="N149" s="711">
        <v>2</v>
      </c>
      <c r="O149" s="711">
        <v>20696</v>
      </c>
      <c r="P149" s="701"/>
      <c r="Q149" s="712">
        <v>10348</v>
      </c>
    </row>
    <row r="150" spans="1:17" ht="14.4" customHeight="1" x14ac:dyDescent="0.3">
      <c r="A150" s="695" t="s">
        <v>554</v>
      </c>
      <c r="B150" s="696" t="s">
        <v>4637</v>
      </c>
      <c r="C150" s="696" t="s">
        <v>4502</v>
      </c>
      <c r="D150" s="696" t="s">
        <v>4795</v>
      </c>
      <c r="E150" s="696" t="s">
        <v>4796</v>
      </c>
      <c r="F150" s="711"/>
      <c r="G150" s="711"/>
      <c r="H150" s="711"/>
      <c r="I150" s="711"/>
      <c r="J150" s="711">
        <v>1</v>
      </c>
      <c r="K150" s="711">
        <v>11934</v>
      </c>
      <c r="L150" s="711"/>
      <c r="M150" s="711">
        <v>11934</v>
      </c>
      <c r="N150" s="711"/>
      <c r="O150" s="711"/>
      <c r="P150" s="701"/>
      <c r="Q150" s="712"/>
    </row>
    <row r="151" spans="1:17" ht="14.4" customHeight="1" x14ac:dyDescent="0.3">
      <c r="A151" s="695" t="s">
        <v>554</v>
      </c>
      <c r="B151" s="696" t="s">
        <v>4637</v>
      </c>
      <c r="C151" s="696" t="s">
        <v>4502</v>
      </c>
      <c r="D151" s="696" t="s">
        <v>4797</v>
      </c>
      <c r="E151" s="696" t="s">
        <v>4798</v>
      </c>
      <c r="F151" s="711"/>
      <c r="G151" s="711"/>
      <c r="H151" s="711"/>
      <c r="I151" s="711"/>
      <c r="J151" s="711">
        <v>1</v>
      </c>
      <c r="K151" s="711">
        <v>418</v>
      </c>
      <c r="L151" s="711"/>
      <c r="M151" s="711">
        <v>418</v>
      </c>
      <c r="N151" s="711"/>
      <c r="O151" s="711"/>
      <c r="P151" s="701"/>
      <c r="Q151" s="712"/>
    </row>
    <row r="152" spans="1:17" ht="14.4" customHeight="1" x14ac:dyDescent="0.3">
      <c r="A152" s="695" t="s">
        <v>554</v>
      </c>
      <c r="B152" s="696" t="s">
        <v>4637</v>
      </c>
      <c r="C152" s="696" t="s">
        <v>4502</v>
      </c>
      <c r="D152" s="696" t="s">
        <v>4799</v>
      </c>
      <c r="E152" s="696" t="s">
        <v>4800</v>
      </c>
      <c r="F152" s="711"/>
      <c r="G152" s="711"/>
      <c r="H152" s="711"/>
      <c r="I152" s="711"/>
      <c r="J152" s="711"/>
      <c r="K152" s="711"/>
      <c r="L152" s="711"/>
      <c r="M152" s="711"/>
      <c r="N152" s="711">
        <v>8</v>
      </c>
      <c r="O152" s="711">
        <v>2560</v>
      </c>
      <c r="P152" s="701"/>
      <c r="Q152" s="712">
        <v>320</v>
      </c>
    </row>
    <row r="153" spans="1:17" ht="14.4" customHeight="1" x14ac:dyDescent="0.3">
      <c r="A153" s="695" t="s">
        <v>554</v>
      </c>
      <c r="B153" s="696" t="s">
        <v>4637</v>
      </c>
      <c r="C153" s="696" t="s">
        <v>4502</v>
      </c>
      <c r="D153" s="696" t="s">
        <v>4801</v>
      </c>
      <c r="E153" s="696" t="s">
        <v>4802</v>
      </c>
      <c r="F153" s="711">
        <v>1</v>
      </c>
      <c r="G153" s="711">
        <v>11628</v>
      </c>
      <c r="H153" s="711">
        <v>1</v>
      </c>
      <c r="I153" s="711">
        <v>11628</v>
      </c>
      <c r="J153" s="711">
        <v>2</v>
      </c>
      <c r="K153" s="711">
        <v>23256</v>
      </c>
      <c r="L153" s="711">
        <v>2</v>
      </c>
      <c r="M153" s="711">
        <v>11628</v>
      </c>
      <c r="N153" s="711"/>
      <c r="O153" s="711"/>
      <c r="P153" s="701"/>
      <c r="Q153" s="712"/>
    </row>
    <row r="154" spans="1:17" ht="14.4" customHeight="1" x14ac:dyDescent="0.3">
      <c r="A154" s="695" t="s">
        <v>554</v>
      </c>
      <c r="B154" s="696" t="s">
        <v>4637</v>
      </c>
      <c r="C154" s="696" t="s">
        <v>4502</v>
      </c>
      <c r="D154" s="696" t="s">
        <v>4803</v>
      </c>
      <c r="E154" s="696" t="s">
        <v>4804</v>
      </c>
      <c r="F154" s="711">
        <v>4</v>
      </c>
      <c r="G154" s="711">
        <v>5248.16</v>
      </c>
      <c r="H154" s="711">
        <v>1</v>
      </c>
      <c r="I154" s="711">
        <v>1312.04</v>
      </c>
      <c r="J154" s="711">
        <v>2</v>
      </c>
      <c r="K154" s="711">
        <v>2624.08</v>
      </c>
      <c r="L154" s="711">
        <v>0.5</v>
      </c>
      <c r="M154" s="711">
        <v>1312.04</v>
      </c>
      <c r="N154" s="711">
        <v>1</v>
      </c>
      <c r="O154" s="711">
        <v>1312.04</v>
      </c>
      <c r="P154" s="701">
        <v>0.25</v>
      </c>
      <c r="Q154" s="712">
        <v>1312.04</v>
      </c>
    </row>
    <row r="155" spans="1:17" ht="14.4" customHeight="1" x14ac:dyDescent="0.3">
      <c r="A155" s="695" t="s">
        <v>554</v>
      </c>
      <c r="B155" s="696" t="s">
        <v>4637</v>
      </c>
      <c r="C155" s="696" t="s">
        <v>4502</v>
      </c>
      <c r="D155" s="696" t="s">
        <v>4805</v>
      </c>
      <c r="E155" s="696" t="s">
        <v>4806</v>
      </c>
      <c r="F155" s="711"/>
      <c r="G155" s="711"/>
      <c r="H155" s="711"/>
      <c r="I155" s="711"/>
      <c r="J155" s="711">
        <v>1</v>
      </c>
      <c r="K155" s="711">
        <v>5658.55</v>
      </c>
      <c r="L155" s="711"/>
      <c r="M155" s="711">
        <v>5658.55</v>
      </c>
      <c r="N155" s="711">
        <v>1</v>
      </c>
      <c r="O155" s="711">
        <v>5658.55</v>
      </c>
      <c r="P155" s="701"/>
      <c r="Q155" s="712">
        <v>5658.55</v>
      </c>
    </row>
    <row r="156" spans="1:17" ht="14.4" customHeight="1" x14ac:dyDescent="0.3">
      <c r="A156" s="695" t="s">
        <v>554</v>
      </c>
      <c r="B156" s="696" t="s">
        <v>4637</v>
      </c>
      <c r="C156" s="696" t="s">
        <v>4502</v>
      </c>
      <c r="D156" s="696" t="s">
        <v>4807</v>
      </c>
      <c r="E156" s="696" t="s">
        <v>4808</v>
      </c>
      <c r="F156" s="711">
        <v>85</v>
      </c>
      <c r="G156" s="711">
        <v>79017.7</v>
      </c>
      <c r="H156" s="711">
        <v>1</v>
      </c>
      <c r="I156" s="711">
        <v>929.62</v>
      </c>
      <c r="J156" s="711">
        <v>60</v>
      </c>
      <c r="K156" s="711">
        <v>55777.200000000004</v>
      </c>
      <c r="L156" s="711">
        <v>0.70588235294117652</v>
      </c>
      <c r="M156" s="711">
        <v>929.62000000000012</v>
      </c>
      <c r="N156" s="711">
        <v>55</v>
      </c>
      <c r="O156" s="711">
        <v>51129.100000000006</v>
      </c>
      <c r="P156" s="701">
        <v>0.64705882352941191</v>
      </c>
      <c r="Q156" s="712">
        <v>929.62000000000012</v>
      </c>
    </row>
    <row r="157" spans="1:17" ht="14.4" customHeight="1" x14ac:dyDescent="0.3">
      <c r="A157" s="695" t="s">
        <v>554</v>
      </c>
      <c r="B157" s="696" t="s">
        <v>4637</v>
      </c>
      <c r="C157" s="696" t="s">
        <v>4502</v>
      </c>
      <c r="D157" s="696" t="s">
        <v>4809</v>
      </c>
      <c r="E157" s="696" t="s">
        <v>4810</v>
      </c>
      <c r="F157" s="711">
        <v>1</v>
      </c>
      <c r="G157" s="711">
        <v>17170</v>
      </c>
      <c r="H157" s="711">
        <v>1</v>
      </c>
      <c r="I157" s="711">
        <v>17170</v>
      </c>
      <c r="J157" s="711"/>
      <c r="K157" s="711"/>
      <c r="L157" s="711"/>
      <c r="M157" s="711"/>
      <c r="N157" s="711"/>
      <c r="O157" s="711"/>
      <c r="P157" s="701"/>
      <c r="Q157" s="712"/>
    </row>
    <row r="158" spans="1:17" ht="14.4" customHeight="1" x14ac:dyDescent="0.3">
      <c r="A158" s="695" t="s">
        <v>554</v>
      </c>
      <c r="B158" s="696" t="s">
        <v>4637</v>
      </c>
      <c r="C158" s="696" t="s">
        <v>4502</v>
      </c>
      <c r="D158" s="696" t="s">
        <v>4811</v>
      </c>
      <c r="E158" s="696" t="s">
        <v>4812</v>
      </c>
      <c r="F158" s="711">
        <v>10</v>
      </c>
      <c r="G158" s="711">
        <v>18546.399999999998</v>
      </c>
      <c r="H158" s="711">
        <v>1</v>
      </c>
      <c r="I158" s="711">
        <v>1854.6399999999999</v>
      </c>
      <c r="J158" s="711">
        <v>1</v>
      </c>
      <c r="K158" s="711">
        <v>1854.64</v>
      </c>
      <c r="L158" s="711">
        <v>0.10000000000000002</v>
      </c>
      <c r="M158" s="711">
        <v>1854.64</v>
      </c>
      <c r="N158" s="711"/>
      <c r="O158" s="711"/>
      <c r="P158" s="701"/>
      <c r="Q158" s="712"/>
    </row>
    <row r="159" spans="1:17" ht="14.4" customHeight="1" x14ac:dyDescent="0.3">
      <c r="A159" s="695" t="s">
        <v>554</v>
      </c>
      <c r="B159" s="696" t="s">
        <v>4637</v>
      </c>
      <c r="C159" s="696" t="s">
        <v>4502</v>
      </c>
      <c r="D159" s="696" t="s">
        <v>4813</v>
      </c>
      <c r="E159" s="696" t="s">
        <v>4814</v>
      </c>
      <c r="F159" s="711">
        <v>59.5</v>
      </c>
      <c r="G159" s="711">
        <v>264897.57</v>
      </c>
      <c r="H159" s="711">
        <v>1</v>
      </c>
      <c r="I159" s="711">
        <v>4452.0600000000004</v>
      </c>
      <c r="J159" s="711">
        <v>25</v>
      </c>
      <c r="K159" s="711">
        <v>111301.5</v>
      </c>
      <c r="L159" s="711">
        <v>0.42016806722689076</v>
      </c>
      <c r="M159" s="711">
        <v>4452.0600000000004</v>
      </c>
      <c r="N159" s="711">
        <v>24</v>
      </c>
      <c r="O159" s="711">
        <v>106849.44</v>
      </c>
      <c r="P159" s="701">
        <v>0.40336134453781514</v>
      </c>
      <c r="Q159" s="712">
        <v>4452.0600000000004</v>
      </c>
    </row>
    <row r="160" spans="1:17" ht="14.4" customHeight="1" x14ac:dyDescent="0.3">
      <c r="A160" s="695" t="s">
        <v>554</v>
      </c>
      <c r="B160" s="696" t="s">
        <v>4637</v>
      </c>
      <c r="C160" s="696" t="s">
        <v>4502</v>
      </c>
      <c r="D160" s="696" t="s">
        <v>4505</v>
      </c>
      <c r="E160" s="696" t="s">
        <v>4506</v>
      </c>
      <c r="F160" s="711">
        <v>175</v>
      </c>
      <c r="G160" s="711">
        <v>10570</v>
      </c>
      <c r="H160" s="711">
        <v>1</v>
      </c>
      <c r="I160" s="711">
        <v>60.4</v>
      </c>
      <c r="J160" s="711">
        <v>185</v>
      </c>
      <c r="K160" s="711">
        <v>11174</v>
      </c>
      <c r="L160" s="711">
        <v>1.0571428571428572</v>
      </c>
      <c r="M160" s="711">
        <v>60.4</v>
      </c>
      <c r="N160" s="711">
        <v>161</v>
      </c>
      <c r="O160" s="711">
        <v>9724.4</v>
      </c>
      <c r="P160" s="701">
        <v>0.91999999999999993</v>
      </c>
      <c r="Q160" s="712">
        <v>60.4</v>
      </c>
    </row>
    <row r="161" spans="1:17" ht="14.4" customHeight="1" x14ac:dyDescent="0.3">
      <c r="A161" s="695" t="s">
        <v>554</v>
      </c>
      <c r="B161" s="696" t="s">
        <v>4637</v>
      </c>
      <c r="C161" s="696" t="s">
        <v>4502</v>
      </c>
      <c r="D161" s="696" t="s">
        <v>4815</v>
      </c>
      <c r="E161" s="696" t="s">
        <v>4816</v>
      </c>
      <c r="F161" s="711"/>
      <c r="G161" s="711"/>
      <c r="H161" s="711"/>
      <c r="I161" s="711"/>
      <c r="J161" s="711">
        <v>6</v>
      </c>
      <c r="K161" s="711">
        <v>704.4</v>
      </c>
      <c r="L161" s="711"/>
      <c r="M161" s="711">
        <v>117.39999999999999</v>
      </c>
      <c r="N161" s="711">
        <v>4</v>
      </c>
      <c r="O161" s="711">
        <v>469.6</v>
      </c>
      <c r="P161" s="701"/>
      <c r="Q161" s="712">
        <v>117.4</v>
      </c>
    </row>
    <row r="162" spans="1:17" ht="14.4" customHeight="1" x14ac:dyDescent="0.3">
      <c r="A162" s="695" t="s">
        <v>554</v>
      </c>
      <c r="B162" s="696" t="s">
        <v>4637</v>
      </c>
      <c r="C162" s="696" t="s">
        <v>4502</v>
      </c>
      <c r="D162" s="696" t="s">
        <v>4817</v>
      </c>
      <c r="E162" s="696" t="s">
        <v>4818</v>
      </c>
      <c r="F162" s="711"/>
      <c r="G162" s="711"/>
      <c r="H162" s="711"/>
      <c r="I162" s="711"/>
      <c r="J162" s="711"/>
      <c r="K162" s="711"/>
      <c r="L162" s="711"/>
      <c r="M162" s="711"/>
      <c r="N162" s="711">
        <v>1</v>
      </c>
      <c r="O162" s="711">
        <v>144.69999999999999</v>
      </c>
      <c r="P162" s="701"/>
      <c r="Q162" s="712">
        <v>144.69999999999999</v>
      </c>
    </row>
    <row r="163" spans="1:17" ht="14.4" customHeight="1" x14ac:dyDescent="0.3">
      <c r="A163" s="695" t="s">
        <v>554</v>
      </c>
      <c r="B163" s="696" t="s">
        <v>4637</v>
      </c>
      <c r="C163" s="696" t="s">
        <v>4502</v>
      </c>
      <c r="D163" s="696" t="s">
        <v>4819</v>
      </c>
      <c r="E163" s="696" t="s">
        <v>4818</v>
      </c>
      <c r="F163" s="711">
        <v>1</v>
      </c>
      <c r="G163" s="711">
        <v>199.5</v>
      </c>
      <c r="H163" s="711">
        <v>1</v>
      </c>
      <c r="I163" s="711">
        <v>199.5</v>
      </c>
      <c r="J163" s="711">
        <v>1</v>
      </c>
      <c r="K163" s="711">
        <v>199.5</v>
      </c>
      <c r="L163" s="711">
        <v>1</v>
      </c>
      <c r="M163" s="711">
        <v>199.5</v>
      </c>
      <c r="N163" s="711"/>
      <c r="O163" s="711"/>
      <c r="P163" s="701"/>
      <c r="Q163" s="712"/>
    </row>
    <row r="164" spans="1:17" ht="14.4" customHeight="1" x14ac:dyDescent="0.3">
      <c r="A164" s="695" t="s">
        <v>554</v>
      </c>
      <c r="B164" s="696" t="s">
        <v>4637</v>
      </c>
      <c r="C164" s="696" t="s">
        <v>4502</v>
      </c>
      <c r="D164" s="696" t="s">
        <v>4820</v>
      </c>
      <c r="E164" s="696" t="s">
        <v>4821</v>
      </c>
      <c r="F164" s="711">
        <v>4</v>
      </c>
      <c r="G164" s="711">
        <v>12946.24</v>
      </c>
      <c r="H164" s="711">
        <v>1</v>
      </c>
      <c r="I164" s="711">
        <v>3236.56</v>
      </c>
      <c r="J164" s="711">
        <v>5</v>
      </c>
      <c r="K164" s="711">
        <v>16182.8</v>
      </c>
      <c r="L164" s="711">
        <v>1.25</v>
      </c>
      <c r="M164" s="711">
        <v>3236.56</v>
      </c>
      <c r="N164" s="711">
        <v>6</v>
      </c>
      <c r="O164" s="711">
        <v>19419.36</v>
      </c>
      <c r="P164" s="701">
        <v>1.5</v>
      </c>
      <c r="Q164" s="712">
        <v>3236.56</v>
      </c>
    </row>
    <row r="165" spans="1:17" ht="14.4" customHeight="1" x14ac:dyDescent="0.3">
      <c r="A165" s="695" t="s">
        <v>554</v>
      </c>
      <c r="B165" s="696" t="s">
        <v>4637</v>
      </c>
      <c r="C165" s="696" t="s">
        <v>4502</v>
      </c>
      <c r="D165" s="696" t="s">
        <v>4822</v>
      </c>
      <c r="E165" s="696" t="s">
        <v>4823</v>
      </c>
      <c r="F165" s="711">
        <v>10</v>
      </c>
      <c r="G165" s="711">
        <v>32365.600000000002</v>
      </c>
      <c r="H165" s="711">
        <v>1</v>
      </c>
      <c r="I165" s="711">
        <v>3236.5600000000004</v>
      </c>
      <c r="J165" s="711"/>
      <c r="K165" s="711"/>
      <c r="L165" s="711"/>
      <c r="M165" s="711"/>
      <c r="N165" s="711">
        <v>1</v>
      </c>
      <c r="O165" s="711">
        <v>3236.56</v>
      </c>
      <c r="P165" s="701">
        <v>9.9999999999999992E-2</v>
      </c>
      <c r="Q165" s="712">
        <v>3236.56</v>
      </c>
    </row>
    <row r="166" spans="1:17" ht="14.4" customHeight="1" x14ac:dyDescent="0.3">
      <c r="A166" s="695" t="s">
        <v>554</v>
      </c>
      <c r="B166" s="696" t="s">
        <v>4637</v>
      </c>
      <c r="C166" s="696" t="s">
        <v>4502</v>
      </c>
      <c r="D166" s="696" t="s">
        <v>4824</v>
      </c>
      <c r="E166" s="696" t="s">
        <v>4825</v>
      </c>
      <c r="F166" s="711"/>
      <c r="G166" s="711"/>
      <c r="H166" s="711"/>
      <c r="I166" s="711"/>
      <c r="J166" s="711"/>
      <c r="K166" s="711"/>
      <c r="L166" s="711"/>
      <c r="M166" s="711"/>
      <c r="N166" s="711">
        <v>1</v>
      </c>
      <c r="O166" s="711">
        <v>4902</v>
      </c>
      <c r="P166" s="701"/>
      <c r="Q166" s="712">
        <v>4902</v>
      </c>
    </row>
    <row r="167" spans="1:17" ht="14.4" customHeight="1" x14ac:dyDescent="0.3">
      <c r="A167" s="695" t="s">
        <v>554</v>
      </c>
      <c r="B167" s="696" t="s">
        <v>4637</v>
      </c>
      <c r="C167" s="696" t="s">
        <v>4502</v>
      </c>
      <c r="D167" s="696" t="s">
        <v>4826</v>
      </c>
      <c r="E167" s="696" t="s">
        <v>4827</v>
      </c>
      <c r="F167" s="711">
        <v>7</v>
      </c>
      <c r="G167" s="711">
        <v>33226</v>
      </c>
      <c r="H167" s="711">
        <v>1</v>
      </c>
      <c r="I167" s="711">
        <v>4746.5714285714284</v>
      </c>
      <c r="J167" s="711">
        <v>2</v>
      </c>
      <c r="K167" s="711">
        <v>9638</v>
      </c>
      <c r="L167" s="711">
        <v>0.29007403840365981</v>
      </c>
      <c r="M167" s="711">
        <v>4819</v>
      </c>
      <c r="N167" s="711">
        <v>8</v>
      </c>
      <c r="O167" s="711">
        <v>38552</v>
      </c>
      <c r="P167" s="701">
        <v>1.1602961536146392</v>
      </c>
      <c r="Q167" s="712">
        <v>4819</v>
      </c>
    </row>
    <row r="168" spans="1:17" ht="14.4" customHeight="1" x14ac:dyDescent="0.3">
      <c r="A168" s="695" t="s">
        <v>554</v>
      </c>
      <c r="B168" s="696" t="s">
        <v>4637</v>
      </c>
      <c r="C168" s="696" t="s">
        <v>4502</v>
      </c>
      <c r="D168" s="696" t="s">
        <v>4828</v>
      </c>
      <c r="E168" s="696" t="s">
        <v>4829</v>
      </c>
      <c r="F168" s="711">
        <v>1</v>
      </c>
      <c r="G168" s="711">
        <v>3547.47</v>
      </c>
      <c r="H168" s="711">
        <v>1</v>
      </c>
      <c r="I168" s="711">
        <v>3547.47</v>
      </c>
      <c r="J168" s="711"/>
      <c r="K168" s="711"/>
      <c r="L168" s="711"/>
      <c r="M168" s="711"/>
      <c r="N168" s="711">
        <v>1</v>
      </c>
      <c r="O168" s="711">
        <v>3547.47</v>
      </c>
      <c r="P168" s="701">
        <v>1</v>
      </c>
      <c r="Q168" s="712">
        <v>3547.47</v>
      </c>
    </row>
    <row r="169" spans="1:17" ht="14.4" customHeight="1" x14ac:dyDescent="0.3">
      <c r="A169" s="695" t="s">
        <v>554</v>
      </c>
      <c r="B169" s="696" t="s">
        <v>4637</v>
      </c>
      <c r="C169" s="696" t="s">
        <v>4502</v>
      </c>
      <c r="D169" s="696" t="s">
        <v>4830</v>
      </c>
      <c r="E169" s="696" t="s">
        <v>4829</v>
      </c>
      <c r="F169" s="711">
        <v>2</v>
      </c>
      <c r="G169" s="711">
        <v>10655.9</v>
      </c>
      <c r="H169" s="711">
        <v>1</v>
      </c>
      <c r="I169" s="711">
        <v>5327.95</v>
      </c>
      <c r="J169" s="711"/>
      <c r="K169" s="711"/>
      <c r="L169" s="711"/>
      <c r="M169" s="711"/>
      <c r="N169" s="711"/>
      <c r="O169" s="711"/>
      <c r="P169" s="701"/>
      <c r="Q169" s="712"/>
    </row>
    <row r="170" spans="1:17" ht="14.4" customHeight="1" x14ac:dyDescent="0.3">
      <c r="A170" s="695" t="s">
        <v>554</v>
      </c>
      <c r="B170" s="696" t="s">
        <v>4637</v>
      </c>
      <c r="C170" s="696" t="s">
        <v>4502</v>
      </c>
      <c r="D170" s="696" t="s">
        <v>4831</v>
      </c>
      <c r="E170" s="696" t="s">
        <v>4832</v>
      </c>
      <c r="F170" s="711"/>
      <c r="G170" s="711"/>
      <c r="H170" s="711"/>
      <c r="I170" s="711"/>
      <c r="J170" s="711">
        <v>1</v>
      </c>
      <c r="K170" s="711">
        <v>285</v>
      </c>
      <c r="L170" s="711"/>
      <c r="M170" s="711">
        <v>285</v>
      </c>
      <c r="N170" s="711"/>
      <c r="O170" s="711"/>
      <c r="P170" s="701"/>
      <c r="Q170" s="712"/>
    </row>
    <row r="171" spans="1:17" ht="14.4" customHeight="1" x14ac:dyDescent="0.3">
      <c r="A171" s="695" t="s">
        <v>554</v>
      </c>
      <c r="B171" s="696" t="s">
        <v>4637</v>
      </c>
      <c r="C171" s="696" t="s">
        <v>4502</v>
      </c>
      <c r="D171" s="696" t="s">
        <v>4833</v>
      </c>
      <c r="E171" s="696" t="s">
        <v>4834</v>
      </c>
      <c r="F171" s="711">
        <v>46</v>
      </c>
      <c r="G171" s="711">
        <v>236075.22000000003</v>
      </c>
      <c r="H171" s="711">
        <v>1</v>
      </c>
      <c r="I171" s="711">
        <v>5132.0700000000006</v>
      </c>
      <c r="J171" s="711">
        <v>31</v>
      </c>
      <c r="K171" s="711">
        <v>159094.17000000004</v>
      </c>
      <c r="L171" s="711">
        <v>0.67391304347826098</v>
      </c>
      <c r="M171" s="711">
        <v>5132.0700000000015</v>
      </c>
      <c r="N171" s="711">
        <v>34</v>
      </c>
      <c r="O171" s="711">
        <v>174490.37999999998</v>
      </c>
      <c r="P171" s="701">
        <v>0.73913043478260854</v>
      </c>
      <c r="Q171" s="712">
        <v>5132.07</v>
      </c>
    </row>
    <row r="172" spans="1:17" ht="14.4" customHeight="1" x14ac:dyDescent="0.3">
      <c r="A172" s="695" t="s">
        <v>554</v>
      </c>
      <c r="B172" s="696" t="s">
        <v>4637</v>
      </c>
      <c r="C172" s="696" t="s">
        <v>4502</v>
      </c>
      <c r="D172" s="696" t="s">
        <v>4835</v>
      </c>
      <c r="E172" s="696" t="s">
        <v>4834</v>
      </c>
      <c r="F172" s="711">
        <v>8</v>
      </c>
      <c r="G172" s="711">
        <v>41056.559999999998</v>
      </c>
      <c r="H172" s="711">
        <v>1</v>
      </c>
      <c r="I172" s="711">
        <v>5132.07</v>
      </c>
      <c r="J172" s="711">
        <v>6</v>
      </c>
      <c r="K172" s="711">
        <v>30792.42</v>
      </c>
      <c r="L172" s="711">
        <v>0.75</v>
      </c>
      <c r="M172" s="711">
        <v>5132.07</v>
      </c>
      <c r="N172" s="711">
        <v>7</v>
      </c>
      <c r="O172" s="711">
        <v>35924.49</v>
      </c>
      <c r="P172" s="701">
        <v>0.875</v>
      </c>
      <c r="Q172" s="712">
        <v>5132.07</v>
      </c>
    </row>
    <row r="173" spans="1:17" ht="14.4" customHeight="1" x14ac:dyDescent="0.3">
      <c r="A173" s="695" t="s">
        <v>554</v>
      </c>
      <c r="B173" s="696" t="s">
        <v>4637</v>
      </c>
      <c r="C173" s="696" t="s">
        <v>4502</v>
      </c>
      <c r="D173" s="696" t="s">
        <v>4836</v>
      </c>
      <c r="E173" s="696" t="s">
        <v>4834</v>
      </c>
      <c r="F173" s="711"/>
      <c r="G173" s="711"/>
      <c r="H173" s="711"/>
      <c r="I173" s="711"/>
      <c r="J173" s="711">
        <v>2</v>
      </c>
      <c r="K173" s="711">
        <v>10585.42</v>
      </c>
      <c r="L173" s="711"/>
      <c r="M173" s="711">
        <v>5292.71</v>
      </c>
      <c r="N173" s="711">
        <v>1</v>
      </c>
      <c r="O173" s="711">
        <v>5292.71</v>
      </c>
      <c r="P173" s="701"/>
      <c r="Q173" s="712">
        <v>5292.71</v>
      </c>
    </row>
    <row r="174" spans="1:17" ht="14.4" customHeight="1" x14ac:dyDescent="0.3">
      <c r="A174" s="695" t="s">
        <v>554</v>
      </c>
      <c r="B174" s="696" t="s">
        <v>4637</v>
      </c>
      <c r="C174" s="696" t="s">
        <v>4502</v>
      </c>
      <c r="D174" s="696" t="s">
        <v>4837</v>
      </c>
      <c r="E174" s="696" t="s">
        <v>4838</v>
      </c>
      <c r="F174" s="711">
        <v>3</v>
      </c>
      <c r="G174" s="711">
        <v>4259.46</v>
      </c>
      <c r="H174" s="711">
        <v>1</v>
      </c>
      <c r="I174" s="711">
        <v>1419.82</v>
      </c>
      <c r="J174" s="711">
        <v>12</v>
      </c>
      <c r="K174" s="711">
        <v>17037.84</v>
      </c>
      <c r="L174" s="711">
        <v>4</v>
      </c>
      <c r="M174" s="711">
        <v>1419.82</v>
      </c>
      <c r="N174" s="711">
        <v>14</v>
      </c>
      <c r="O174" s="711">
        <v>19877.480000000003</v>
      </c>
      <c r="P174" s="701">
        <v>4.666666666666667</v>
      </c>
      <c r="Q174" s="712">
        <v>1419.8200000000002</v>
      </c>
    </row>
    <row r="175" spans="1:17" ht="14.4" customHeight="1" x14ac:dyDescent="0.3">
      <c r="A175" s="695" t="s">
        <v>554</v>
      </c>
      <c r="B175" s="696" t="s">
        <v>4637</v>
      </c>
      <c r="C175" s="696" t="s">
        <v>4502</v>
      </c>
      <c r="D175" s="696" t="s">
        <v>4839</v>
      </c>
      <c r="E175" s="696" t="s">
        <v>4838</v>
      </c>
      <c r="F175" s="711">
        <v>1</v>
      </c>
      <c r="G175" s="711">
        <v>1547.29</v>
      </c>
      <c r="H175" s="711">
        <v>1</v>
      </c>
      <c r="I175" s="711">
        <v>1547.29</v>
      </c>
      <c r="J175" s="711"/>
      <c r="K175" s="711"/>
      <c r="L175" s="711"/>
      <c r="M175" s="711"/>
      <c r="N175" s="711">
        <v>8</v>
      </c>
      <c r="O175" s="711">
        <v>12378.32</v>
      </c>
      <c r="P175" s="701">
        <v>8</v>
      </c>
      <c r="Q175" s="712">
        <v>1547.29</v>
      </c>
    </row>
    <row r="176" spans="1:17" ht="14.4" customHeight="1" x14ac:dyDescent="0.3">
      <c r="A176" s="695" t="s">
        <v>554</v>
      </c>
      <c r="B176" s="696" t="s">
        <v>4637</v>
      </c>
      <c r="C176" s="696" t="s">
        <v>4502</v>
      </c>
      <c r="D176" s="696" t="s">
        <v>4840</v>
      </c>
      <c r="E176" s="696" t="s">
        <v>4838</v>
      </c>
      <c r="F176" s="711"/>
      <c r="G176" s="711"/>
      <c r="H176" s="711"/>
      <c r="I176" s="711"/>
      <c r="J176" s="711"/>
      <c r="K176" s="711"/>
      <c r="L176" s="711"/>
      <c r="M176" s="711"/>
      <c r="N176" s="711">
        <v>11</v>
      </c>
      <c r="O176" s="711">
        <v>18091.810000000001</v>
      </c>
      <c r="P176" s="701"/>
      <c r="Q176" s="712">
        <v>1644.71</v>
      </c>
    </row>
    <row r="177" spans="1:17" ht="14.4" customHeight="1" x14ac:dyDescent="0.3">
      <c r="A177" s="695" t="s">
        <v>554</v>
      </c>
      <c r="B177" s="696" t="s">
        <v>4637</v>
      </c>
      <c r="C177" s="696" t="s">
        <v>4502</v>
      </c>
      <c r="D177" s="696" t="s">
        <v>4841</v>
      </c>
      <c r="E177" s="696" t="s">
        <v>4842</v>
      </c>
      <c r="F177" s="711">
        <v>7</v>
      </c>
      <c r="G177" s="711">
        <v>13203.26</v>
      </c>
      <c r="H177" s="711">
        <v>1</v>
      </c>
      <c r="I177" s="711">
        <v>1886.18</v>
      </c>
      <c r="J177" s="711"/>
      <c r="K177" s="711"/>
      <c r="L177" s="711"/>
      <c r="M177" s="711"/>
      <c r="N177" s="711">
        <v>8</v>
      </c>
      <c r="O177" s="711">
        <v>15089.44</v>
      </c>
      <c r="P177" s="701">
        <v>1.1428571428571428</v>
      </c>
      <c r="Q177" s="712">
        <v>1886.18</v>
      </c>
    </row>
    <row r="178" spans="1:17" ht="14.4" customHeight="1" x14ac:dyDescent="0.3">
      <c r="A178" s="695" t="s">
        <v>554</v>
      </c>
      <c r="B178" s="696" t="s">
        <v>4637</v>
      </c>
      <c r="C178" s="696" t="s">
        <v>4502</v>
      </c>
      <c r="D178" s="696" t="s">
        <v>4843</v>
      </c>
      <c r="E178" s="696" t="s">
        <v>4842</v>
      </c>
      <c r="F178" s="711">
        <v>7</v>
      </c>
      <c r="G178" s="711">
        <v>14240.66</v>
      </c>
      <c r="H178" s="711">
        <v>1</v>
      </c>
      <c r="I178" s="711">
        <v>2034.3799999999999</v>
      </c>
      <c r="J178" s="711">
        <v>1</v>
      </c>
      <c r="K178" s="711">
        <v>2034.38</v>
      </c>
      <c r="L178" s="711">
        <v>0.14285714285714288</v>
      </c>
      <c r="M178" s="711">
        <v>2034.38</v>
      </c>
      <c r="N178" s="711">
        <v>1</v>
      </c>
      <c r="O178" s="711">
        <v>2034.38</v>
      </c>
      <c r="P178" s="701">
        <v>0.14285714285714288</v>
      </c>
      <c r="Q178" s="712">
        <v>2034.38</v>
      </c>
    </row>
    <row r="179" spans="1:17" ht="14.4" customHeight="1" x14ac:dyDescent="0.3">
      <c r="A179" s="695" t="s">
        <v>554</v>
      </c>
      <c r="B179" s="696" t="s">
        <v>4637</v>
      </c>
      <c r="C179" s="696" t="s">
        <v>4502</v>
      </c>
      <c r="D179" s="696" t="s">
        <v>4844</v>
      </c>
      <c r="E179" s="696" t="s">
        <v>4842</v>
      </c>
      <c r="F179" s="711">
        <v>5</v>
      </c>
      <c r="G179" s="711">
        <v>11140.9</v>
      </c>
      <c r="H179" s="711">
        <v>1</v>
      </c>
      <c r="I179" s="711">
        <v>2228.1799999999998</v>
      </c>
      <c r="J179" s="711">
        <v>2</v>
      </c>
      <c r="K179" s="711">
        <v>4456.3599999999997</v>
      </c>
      <c r="L179" s="711">
        <v>0.39999999999999997</v>
      </c>
      <c r="M179" s="711">
        <v>2228.1799999999998</v>
      </c>
      <c r="N179" s="711">
        <v>5</v>
      </c>
      <c r="O179" s="711">
        <v>11140.9</v>
      </c>
      <c r="P179" s="701">
        <v>1</v>
      </c>
      <c r="Q179" s="712">
        <v>2228.1799999999998</v>
      </c>
    </row>
    <row r="180" spans="1:17" ht="14.4" customHeight="1" x14ac:dyDescent="0.3">
      <c r="A180" s="695" t="s">
        <v>554</v>
      </c>
      <c r="B180" s="696" t="s">
        <v>4637</v>
      </c>
      <c r="C180" s="696" t="s">
        <v>4502</v>
      </c>
      <c r="D180" s="696" t="s">
        <v>4845</v>
      </c>
      <c r="E180" s="696" t="s">
        <v>4846</v>
      </c>
      <c r="F180" s="711"/>
      <c r="G180" s="711"/>
      <c r="H180" s="711"/>
      <c r="I180" s="711"/>
      <c r="J180" s="711">
        <v>1</v>
      </c>
      <c r="K180" s="711">
        <v>2603.5500000000002</v>
      </c>
      <c r="L180" s="711"/>
      <c r="M180" s="711">
        <v>2603.5500000000002</v>
      </c>
      <c r="N180" s="711"/>
      <c r="O180" s="711"/>
      <c r="P180" s="701"/>
      <c r="Q180" s="712"/>
    </row>
    <row r="181" spans="1:17" ht="14.4" customHeight="1" x14ac:dyDescent="0.3">
      <c r="A181" s="695" t="s">
        <v>554</v>
      </c>
      <c r="B181" s="696" t="s">
        <v>4637</v>
      </c>
      <c r="C181" s="696" t="s">
        <v>4502</v>
      </c>
      <c r="D181" s="696" t="s">
        <v>4847</v>
      </c>
      <c r="E181" s="696" t="s">
        <v>4842</v>
      </c>
      <c r="F181" s="711">
        <v>1</v>
      </c>
      <c r="G181" s="711">
        <v>2478.98</v>
      </c>
      <c r="H181" s="711">
        <v>1</v>
      </c>
      <c r="I181" s="711">
        <v>2478.98</v>
      </c>
      <c r="J181" s="711">
        <v>6</v>
      </c>
      <c r="K181" s="711">
        <v>14873.88</v>
      </c>
      <c r="L181" s="711">
        <v>6</v>
      </c>
      <c r="M181" s="711">
        <v>2478.98</v>
      </c>
      <c r="N181" s="711"/>
      <c r="O181" s="711"/>
      <c r="P181" s="701"/>
      <c r="Q181" s="712"/>
    </row>
    <row r="182" spans="1:17" ht="14.4" customHeight="1" x14ac:dyDescent="0.3">
      <c r="A182" s="695" t="s">
        <v>554</v>
      </c>
      <c r="B182" s="696" t="s">
        <v>4637</v>
      </c>
      <c r="C182" s="696" t="s">
        <v>4502</v>
      </c>
      <c r="D182" s="696" t="s">
        <v>4848</v>
      </c>
      <c r="E182" s="696" t="s">
        <v>4849</v>
      </c>
      <c r="F182" s="711">
        <v>1</v>
      </c>
      <c r="G182" s="711">
        <v>12038.4</v>
      </c>
      <c r="H182" s="711">
        <v>1</v>
      </c>
      <c r="I182" s="711">
        <v>12038.4</v>
      </c>
      <c r="J182" s="711">
        <v>3</v>
      </c>
      <c r="K182" s="711">
        <v>36115.199999999997</v>
      </c>
      <c r="L182" s="711">
        <v>3</v>
      </c>
      <c r="M182" s="711">
        <v>12038.4</v>
      </c>
      <c r="N182" s="711">
        <v>3</v>
      </c>
      <c r="O182" s="711">
        <v>36115.199999999997</v>
      </c>
      <c r="P182" s="701">
        <v>3</v>
      </c>
      <c r="Q182" s="712">
        <v>12038.4</v>
      </c>
    </row>
    <row r="183" spans="1:17" ht="14.4" customHeight="1" x14ac:dyDescent="0.3">
      <c r="A183" s="695" t="s">
        <v>554</v>
      </c>
      <c r="B183" s="696" t="s">
        <v>4637</v>
      </c>
      <c r="C183" s="696" t="s">
        <v>4502</v>
      </c>
      <c r="D183" s="696" t="s">
        <v>4850</v>
      </c>
      <c r="E183" s="696" t="s">
        <v>4849</v>
      </c>
      <c r="F183" s="711">
        <v>4</v>
      </c>
      <c r="G183" s="711">
        <v>53625.599999999999</v>
      </c>
      <c r="H183" s="711">
        <v>1</v>
      </c>
      <c r="I183" s="711">
        <v>13406.4</v>
      </c>
      <c r="J183" s="711">
        <v>2</v>
      </c>
      <c r="K183" s="711">
        <v>26812.799999999999</v>
      </c>
      <c r="L183" s="711">
        <v>0.5</v>
      </c>
      <c r="M183" s="711">
        <v>13406.4</v>
      </c>
      <c r="N183" s="711">
        <v>2</v>
      </c>
      <c r="O183" s="711">
        <v>26812.799999999999</v>
      </c>
      <c r="P183" s="701">
        <v>0.5</v>
      </c>
      <c r="Q183" s="712">
        <v>13406.4</v>
      </c>
    </row>
    <row r="184" spans="1:17" ht="14.4" customHeight="1" x14ac:dyDescent="0.3">
      <c r="A184" s="695" t="s">
        <v>554</v>
      </c>
      <c r="B184" s="696" t="s">
        <v>4637</v>
      </c>
      <c r="C184" s="696" t="s">
        <v>4502</v>
      </c>
      <c r="D184" s="696" t="s">
        <v>4851</v>
      </c>
      <c r="E184" s="696" t="s">
        <v>4852</v>
      </c>
      <c r="F184" s="711">
        <v>1</v>
      </c>
      <c r="G184" s="711">
        <v>15595.2</v>
      </c>
      <c r="H184" s="711">
        <v>1</v>
      </c>
      <c r="I184" s="711">
        <v>15595.2</v>
      </c>
      <c r="J184" s="711"/>
      <c r="K184" s="711"/>
      <c r="L184" s="711"/>
      <c r="M184" s="711"/>
      <c r="N184" s="711">
        <v>4</v>
      </c>
      <c r="O184" s="711">
        <v>62380.800000000003</v>
      </c>
      <c r="P184" s="701">
        <v>4</v>
      </c>
      <c r="Q184" s="712">
        <v>15595.2</v>
      </c>
    </row>
    <row r="185" spans="1:17" ht="14.4" customHeight="1" x14ac:dyDescent="0.3">
      <c r="A185" s="695" t="s">
        <v>554</v>
      </c>
      <c r="B185" s="696" t="s">
        <v>4637</v>
      </c>
      <c r="C185" s="696" t="s">
        <v>4502</v>
      </c>
      <c r="D185" s="696" t="s">
        <v>4853</v>
      </c>
      <c r="E185" s="696" t="s">
        <v>4854</v>
      </c>
      <c r="F185" s="711">
        <v>10</v>
      </c>
      <c r="G185" s="711">
        <v>196992.00000000003</v>
      </c>
      <c r="H185" s="711">
        <v>1</v>
      </c>
      <c r="I185" s="711">
        <v>19699.200000000004</v>
      </c>
      <c r="J185" s="711">
        <v>10</v>
      </c>
      <c r="K185" s="711">
        <v>196992</v>
      </c>
      <c r="L185" s="711">
        <v>0.99999999999999989</v>
      </c>
      <c r="M185" s="711">
        <v>19699.2</v>
      </c>
      <c r="N185" s="711">
        <v>8</v>
      </c>
      <c r="O185" s="711">
        <v>157593.60000000001</v>
      </c>
      <c r="P185" s="701">
        <v>0.79999999999999993</v>
      </c>
      <c r="Q185" s="712">
        <v>19699.2</v>
      </c>
    </row>
    <row r="186" spans="1:17" ht="14.4" customHeight="1" x14ac:dyDescent="0.3">
      <c r="A186" s="695" t="s">
        <v>554</v>
      </c>
      <c r="B186" s="696" t="s">
        <v>4637</v>
      </c>
      <c r="C186" s="696" t="s">
        <v>4502</v>
      </c>
      <c r="D186" s="696" t="s">
        <v>4855</v>
      </c>
      <c r="E186" s="696" t="s">
        <v>4856</v>
      </c>
      <c r="F186" s="711">
        <v>9</v>
      </c>
      <c r="G186" s="711">
        <v>77565.599999999991</v>
      </c>
      <c r="H186" s="711">
        <v>1</v>
      </c>
      <c r="I186" s="711">
        <v>8618.4</v>
      </c>
      <c r="J186" s="711">
        <v>7</v>
      </c>
      <c r="K186" s="711">
        <v>60328.800000000003</v>
      </c>
      <c r="L186" s="711">
        <v>0.7777777777777779</v>
      </c>
      <c r="M186" s="711">
        <v>8618.4</v>
      </c>
      <c r="N186" s="711">
        <v>9</v>
      </c>
      <c r="O186" s="711">
        <v>77565.600000000006</v>
      </c>
      <c r="P186" s="701">
        <v>1.0000000000000002</v>
      </c>
      <c r="Q186" s="712">
        <v>8618.4000000000015</v>
      </c>
    </row>
    <row r="187" spans="1:17" ht="14.4" customHeight="1" x14ac:dyDescent="0.3">
      <c r="A187" s="695" t="s">
        <v>554</v>
      </c>
      <c r="B187" s="696" t="s">
        <v>4637</v>
      </c>
      <c r="C187" s="696" t="s">
        <v>4502</v>
      </c>
      <c r="D187" s="696" t="s">
        <v>4857</v>
      </c>
      <c r="E187" s="696" t="s">
        <v>4858</v>
      </c>
      <c r="F187" s="711">
        <v>2</v>
      </c>
      <c r="G187" s="711">
        <v>20656.8</v>
      </c>
      <c r="H187" s="711">
        <v>1</v>
      </c>
      <c r="I187" s="711">
        <v>10328.4</v>
      </c>
      <c r="J187" s="711"/>
      <c r="K187" s="711"/>
      <c r="L187" s="711"/>
      <c r="M187" s="711"/>
      <c r="N187" s="711"/>
      <c r="O187" s="711"/>
      <c r="P187" s="701"/>
      <c r="Q187" s="712"/>
    </row>
    <row r="188" spans="1:17" ht="14.4" customHeight="1" x14ac:dyDescent="0.3">
      <c r="A188" s="695" t="s">
        <v>554</v>
      </c>
      <c r="B188" s="696" t="s">
        <v>4637</v>
      </c>
      <c r="C188" s="696" t="s">
        <v>4502</v>
      </c>
      <c r="D188" s="696" t="s">
        <v>4859</v>
      </c>
      <c r="E188" s="696" t="s">
        <v>4860</v>
      </c>
      <c r="F188" s="711"/>
      <c r="G188" s="711"/>
      <c r="H188" s="711"/>
      <c r="I188" s="711"/>
      <c r="J188" s="711">
        <v>1</v>
      </c>
      <c r="K188" s="711">
        <v>3174.9</v>
      </c>
      <c r="L188" s="711"/>
      <c r="M188" s="711">
        <v>3174.9</v>
      </c>
      <c r="N188" s="711"/>
      <c r="O188" s="711"/>
      <c r="P188" s="701"/>
      <c r="Q188" s="712"/>
    </row>
    <row r="189" spans="1:17" ht="14.4" customHeight="1" x14ac:dyDescent="0.3">
      <c r="A189" s="695" t="s">
        <v>554</v>
      </c>
      <c r="B189" s="696" t="s">
        <v>4637</v>
      </c>
      <c r="C189" s="696" t="s">
        <v>4502</v>
      </c>
      <c r="D189" s="696" t="s">
        <v>4861</v>
      </c>
      <c r="E189" s="696" t="s">
        <v>4862</v>
      </c>
      <c r="F189" s="711">
        <v>3</v>
      </c>
      <c r="G189" s="711">
        <v>3669</v>
      </c>
      <c r="H189" s="711">
        <v>1</v>
      </c>
      <c r="I189" s="711">
        <v>1223</v>
      </c>
      <c r="J189" s="711">
        <v>2</v>
      </c>
      <c r="K189" s="711">
        <v>2446</v>
      </c>
      <c r="L189" s="711">
        <v>0.66666666666666663</v>
      </c>
      <c r="M189" s="711">
        <v>1223</v>
      </c>
      <c r="N189" s="711">
        <v>7</v>
      </c>
      <c r="O189" s="711">
        <v>8561</v>
      </c>
      <c r="P189" s="701">
        <v>2.3333333333333335</v>
      </c>
      <c r="Q189" s="712">
        <v>1223</v>
      </c>
    </row>
    <row r="190" spans="1:17" ht="14.4" customHeight="1" x14ac:dyDescent="0.3">
      <c r="A190" s="695" t="s">
        <v>554</v>
      </c>
      <c r="B190" s="696" t="s">
        <v>4637</v>
      </c>
      <c r="C190" s="696" t="s">
        <v>4502</v>
      </c>
      <c r="D190" s="696" t="s">
        <v>4863</v>
      </c>
      <c r="E190" s="696" t="s">
        <v>4864</v>
      </c>
      <c r="F190" s="711"/>
      <c r="G190" s="711"/>
      <c r="H190" s="711"/>
      <c r="I190" s="711"/>
      <c r="J190" s="711">
        <v>1</v>
      </c>
      <c r="K190" s="711">
        <v>7116.71</v>
      </c>
      <c r="L190" s="711"/>
      <c r="M190" s="711">
        <v>7116.71</v>
      </c>
      <c r="N190" s="711">
        <v>2</v>
      </c>
      <c r="O190" s="711">
        <v>14233.42</v>
      </c>
      <c r="P190" s="701"/>
      <c r="Q190" s="712">
        <v>7116.71</v>
      </c>
    </row>
    <row r="191" spans="1:17" ht="14.4" customHeight="1" x14ac:dyDescent="0.3">
      <c r="A191" s="695" t="s">
        <v>554</v>
      </c>
      <c r="B191" s="696" t="s">
        <v>4637</v>
      </c>
      <c r="C191" s="696" t="s">
        <v>4502</v>
      </c>
      <c r="D191" s="696" t="s">
        <v>4865</v>
      </c>
      <c r="E191" s="696" t="s">
        <v>4838</v>
      </c>
      <c r="F191" s="711"/>
      <c r="G191" s="711"/>
      <c r="H191" s="711"/>
      <c r="I191" s="711"/>
      <c r="J191" s="711">
        <v>5</v>
      </c>
      <c r="K191" s="711">
        <v>6373.65</v>
      </c>
      <c r="L191" s="711"/>
      <c r="M191" s="711">
        <v>1274.73</v>
      </c>
      <c r="N191" s="711">
        <v>3</v>
      </c>
      <c r="O191" s="711">
        <v>3824.19</v>
      </c>
      <c r="P191" s="701"/>
      <c r="Q191" s="712">
        <v>1274.73</v>
      </c>
    </row>
    <row r="192" spans="1:17" ht="14.4" customHeight="1" x14ac:dyDescent="0.3">
      <c r="A192" s="695" t="s">
        <v>554</v>
      </c>
      <c r="B192" s="696" t="s">
        <v>4637</v>
      </c>
      <c r="C192" s="696" t="s">
        <v>4502</v>
      </c>
      <c r="D192" s="696" t="s">
        <v>4866</v>
      </c>
      <c r="E192" s="696" t="s">
        <v>4867</v>
      </c>
      <c r="F192" s="711">
        <v>1</v>
      </c>
      <c r="G192" s="711">
        <v>10628.95</v>
      </c>
      <c r="H192" s="711">
        <v>1</v>
      </c>
      <c r="I192" s="711">
        <v>10628.95</v>
      </c>
      <c r="J192" s="711">
        <v>1</v>
      </c>
      <c r="K192" s="711">
        <v>10628.95</v>
      </c>
      <c r="L192" s="711">
        <v>1</v>
      </c>
      <c r="M192" s="711">
        <v>10628.95</v>
      </c>
      <c r="N192" s="711"/>
      <c r="O192" s="711"/>
      <c r="P192" s="701"/>
      <c r="Q192" s="712"/>
    </row>
    <row r="193" spans="1:17" ht="14.4" customHeight="1" x14ac:dyDescent="0.3">
      <c r="A193" s="695" t="s">
        <v>554</v>
      </c>
      <c r="B193" s="696" t="s">
        <v>4637</v>
      </c>
      <c r="C193" s="696" t="s">
        <v>4502</v>
      </c>
      <c r="D193" s="696" t="s">
        <v>4868</v>
      </c>
      <c r="E193" s="696" t="s">
        <v>4869</v>
      </c>
      <c r="F193" s="711">
        <v>1</v>
      </c>
      <c r="G193" s="711">
        <v>12409</v>
      </c>
      <c r="H193" s="711">
        <v>1</v>
      </c>
      <c r="I193" s="711">
        <v>12409</v>
      </c>
      <c r="J193" s="711"/>
      <c r="K193" s="711"/>
      <c r="L193" s="711"/>
      <c r="M193" s="711"/>
      <c r="N193" s="711"/>
      <c r="O193" s="711"/>
      <c r="P193" s="701"/>
      <c r="Q193" s="712"/>
    </row>
    <row r="194" spans="1:17" ht="14.4" customHeight="1" x14ac:dyDescent="0.3">
      <c r="A194" s="695" t="s">
        <v>554</v>
      </c>
      <c r="B194" s="696" t="s">
        <v>4637</v>
      </c>
      <c r="C194" s="696" t="s">
        <v>4502</v>
      </c>
      <c r="D194" s="696" t="s">
        <v>4870</v>
      </c>
      <c r="E194" s="696" t="s">
        <v>4871</v>
      </c>
      <c r="F194" s="711"/>
      <c r="G194" s="711"/>
      <c r="H194" s="711"/>
      <c r="I194" s="711"/>
      <c r="J194" s="711">
        <v>1</v>
      </c>
      <c r="K194" s="711">
        <v>37159</v>
      </c>
      <c r="L194" s="711"/>
      <c r="M194" s="711">
        <v>37159</v>
      </c>
      <c r="N194" s="711"/>
      <c r="O194" s="711"/>
      <c r="P194" s="701"/>
      <c r="Q194" s="712"/>
    </row>
    <row r="195" spans="1:17" ht="14.4" customHeight="1" x14ac:dyDescent="0.3">
      <c r="A195" s="695" t="s">
        <v>554</v>
      </c>
      <c r="B195" s="696" t="s">
        <v>4637</v>
      </c>
      <c r="C195" s="696" t="s">
        <v>4502</v>
      </c>
      <c r="D195" s="696" t="s">
        <v>4872</v>
      </c>
      <c r="E195" s="696" t="s">
        <v>4873</v>
      </c>
      <c r="F195" s="711">
        <v>1</v>
      </c>
      <c r="G195" s="711">
        <v>43347</v>
      </c>
      <c r="H195" s="711">
        <v>1</v>
      </c>
      <c r="I195" s="711">
        <v>43347</v>
      </c>
      <c r="J195" s="711">
        <v>1</v>
      </c>
      <c r="K195" s="711">
        <v>43347</v>
      </c>
      <c r="L195" s="711">
        <v>1</v>
      </c>
      <c r="M195" s="711">
        <v>43347</v>
      </c>
      <c r="N195" s="711">
        <v>3</v>
      </c>
      <c r="O195" s="711">
        <v>117036</v>
      </c>
      <c r="P195" s="701">
        <v>2.6999792373174616</v>
      </c>
      <c r="Q195" s="712">
        <v>39012</v>
      </c>
    </row>
    <row r="196" spans="1:17" ht="14.4" customHeight="1" x14ac:dyDescent="0.3">
      <c r="A196" s="695" t="s">
        <v>554</v>
      </c>
      <c r="B196" s="696" t="s">
        <v>4637</v>
      </c>
      <c r="C196" s="696" t="s">
        <v>4502</v>
      </c>
      <c r="D196" s="696" t="s">
        <v>4874</v>
      </c>
      <c r="E196" s="696" t="s">
        <v>4875</v>
      </c>
      <c r="F196" s="711"/>
      <c r="G196" s="711"/>
      <c r="H196" s="711"/>
      <c r="I196" s="711"/>
      <c r="J196" s="711">
        <v>1</v>
      </c>
      <c r="K196" s="711">
        <v>5613</v>
      </c>
      <c r="L196" s="711"/>
      <c r="M196" s="711">
        <v>5613</v>
      </c>
      <c r="N196" s="711">
        <v>2</v>
      </c>
      <c r="O196" s="711">
        <v>11226</v>
      </c>
      <c r="P196" s="701"/>
      <c r="Q196" s="712">
        <v>5613</v>
      </c>
    </row>
    <row r="197" spans="1:17" ht="14.4" customHeight="1" x14ac:dyDescent="0.3">
      <c r="A197" s="695" t="s">
        <v>554</v>
      </c>
      <c r="B197" s="696" t="s">
        <v>4637</v>
      </c>
      <c r="C197" s="696" t="s">
        <v>4502</v>
      </c>
      <c r="D197" s="696" t="s">
        <v>4876</v>
      </c>
      <c r="E197" s="696" t="s">
        <v>4877</v>
      </c>
      <c r="F197" s="711"/>
      <c r="G197" s="711"/>
      <c r="H197" s="711"/>
      <c r="I197" s="711"/>
      <c r="J197" s="711">
        <v>1</v>
      </c>
      <c r="K197" s="711">
        <v>37159</v>
      </c>
      <c r="L197" s="711"/>
      <c r="M197" s="711">
        <v>37159</v>
      </c>
      <c r="N197" s="711"/>
      <c r="O197" s="711"/>
      <c r="P197" s="701"/>
      <c r="Q197" s="712"/>
    </row>
    <row r="198" spans="1:17" ht="14.4" customHeight="1" x14ac:dyDescent="0.3">
      <c r="A198" s="695" t="s">
        <v>554</v>
      </c>
      <c r="B198" s="696" t="s">
        <v>4637</v>
      </c>
      <c r="C198" s="696" t="s">
        <v>4502</v>
      </c>
      <c r="D198" s="696" t="s">
        <v>4878</v>
      </c>
      <c r="E198" s="696" t="s">
        <v>4879</v>
      </c>
      <c r="F198" s="711">
        <v>1</v>
      </c>
      <c r="G198" s="711">
        <v>9986.4</v>
      </c>
      <c r="H198" s="711">
        <v>1</v>
      </c>
      <c r="I198" s="711">
        <v>9986.4</v>
      </c>
      <c r="J198" s="711"/>
      <c r="K198" s="711"/>
      <c r="L198" s="711"/>
      <c r="M198" s="711"/>
      <c r="N198" s="711"/>
      <c r="O198" s="711"/>
      <c r="P198" s="701"/>
      <c r="Q198" s="712"/>
    </row>
    <row r="199" spans="1:17" ht="14.4" customHeight="1" x14ac:dyDescent="0.3">
      <c r="A199" s="695" t="s">
        <v>554</v>
      </c>
      <c r="B199" s="696" t="s">
        <v>4637</v>
      </c>
      <c r="C199" s="696" t="s">
        <v>4502</v>
      </c>
      <c r="D199" s="696" t="s">
        <v>4880</v>
      </c>
      <c r="E199" s="696" t="s">
        <v>4881</v>
      </c>
      <c r="F199" s="711"/>
      <c r="G199" s="711"/>
      <c r="H199" s="711"/>
      <c r="I199" s="711"/>
      <c r="J199" s="711">
        <v>3</v>
      </c>
      <c r="K199" s="711">
        <v>62283</v>
      </c>
      <c r="L199" s="711"/>
      <c r="M199" s="711">
        <v>20761</v>
      </c>
      <c r="N199" s="711">
        <v>3</v>
      </c>
      <c r="O199" s="711">
        <v>62283</v>
      </c>
      <c r="P199" s="701"/>
      <c r="Q199" s="712">
        <v>20761</v>
      </c>
    </row>
    <row r="200" spans="1:17" ht="14.4" customHeight="1" x14ac:dyDescent="0.3">
      <c r="A200" s="695" t="s">
        <v>554</v>
      </c>
      <c r="B200" s="696" t="s">
        <v>4637</v>
      </c>
      <c r="C200" s="696" t="s">
        <v>4502</v>
      </c>
      <c r="D200" s="696" t="s">
        <v>4882</v>
      </c>
      <c r="E200" s="696" t="s">
        <v>4883</v>
      </c>
      <c r="F200" s="711"/>
      <c r="G200" s="711"/>
      <c r="H200" s="711"/>
      <c r="I200" s="711"/>
      <c r="J200" s="711">
        <v>1</v>
      </c>
      <c r="K200" s="711">
        <v>6086</v>
      </c>
      <c r="L200" s="711"/>
      <c r="M200" s="711">
        <v>6086</v>
      </c>
      <c r="N200" s="711"/>
      <c r="O200" s="711"/>
      <c r="P200" s="701"/>
      <c r="Q200" s="712"/>
    </row>
    <row r="201" spans="1:17" ht="14.4" customHeight="1" x14ac:dyDescent="0.3">
      <c r="A201" s="695" t="s">
        <v>554</v>
      </c>
      <c r="B201" s="696" t="s">
        <v>4637</v>
      </c>
      <c r="C201" s="696" t="s">
        <v>4502</v>
      </c>
      <c r="D201" s="696" t="s">
        <v>4884</v>
      </c>
      <c r="E201" s="696" t="s">
        <v>4818</v>
      </c>
      <c r="F201" s="711"/>
      <c r="G201" s="711"/>
      <c r="H201" s="711"/>
      <c r="I201" s="711"/>
      <c r="J201" s="711">
        <v>1</v>
      </c>
      <c r="K201" s="711">
        <v>182.4</v>
      </c>
      <c r="L201" s="711"/>
      <c r="M201" s="711">
        <v>182.4</v>
      </c>
      <c r="N201" s="711">
        <v>5</v>
      </c>
      <c r="O201" s="711">
        <v>912</v>
      </c>
      <c r="P201" s="701"/>
      <c r="Q201" s="712">
        <v>182.4</v>
      </c>
    </row>
    <row r="202" spans="1:17" ht="14.4" customHeight="1" x14ac:dyDescent="0.3">
      <c r="A202" s="695" t="s">
        <v>554</v>
      </c>
      <c r="B202" s="696" t="s">
        <v>4637</v>
      </c>
      <c r="C202" s="696" t="s">
        <v>4502</v>
      </c>
      <c r="D202" s="696" t="s">
        <v>4885</v>
      </c>
      <c r="E202" s="696" t="s">
        <v>4886</v>
      </c>
      <c r="F202" s="711">
        <v>8</v>
      </c>
      <c r="G202" s="711">
        <v>370255.44</v>
      </c>
      <c r="H202" s="711">
        <v>1</v>
      </c>
      <c r="I202" s="711">
        <v>46281.93</v>
      </c>
      <c r="J202" s="711">
        <v>9</v>
      </c>
      <c r="K202" s="711">
        <v>416537.37</v>
      </c>
      <c r="L202" s="711">
        <v>1.125</v>
      </c>
      <c r="M202" s="711">
        <v>46281.93</v>
      </c>
      <c r="N202" s="711">
        <v>6</v>
      </c>
      <c r="O202" s="711">
        <v>277691.58</v>
      </c>
      <c r="P202" s="701">
        <v>0.75</v>
      </c>
      <c r="Q202" s="712">
        <v>46281.93</v>
      </c>
    </row>
    <row r="203" spans="1:17" ht="14.4" customHeight="1" x14ac:dyDescent="0.3">
      <c r="A203" s="695" t="s">
        <v>554</v>
      </c>
      <c r="B203" s="696" t="s">
        <v>4637</v>
      </c>
      <c r="C203" s="696" t="s">
        <v>4502</v>
      </c>
      <c r="D203" s="696" t="s">
        <v>4887</v>
      </c>
      <c r="E203" s="696" t="s">
        <v>4888</v>
      </c>
      <c r="F203" s="711">
        <v>2</v>
      </c>
      <c r="G203" s="711">
        <v>8985.3799999999992</v>
      </c>
      <c r="H203" s="711">
        <v>1</v>
      </c>
      <c r="I203" s="711">
        <v>4492.6899999999996</v>
      </c>
      <c r="J203" s="711">
        <v>2</v>
      </c>
      <c r="K203" s="711">
        <v>8985.3799999999992</v>
      </c>
      <c r="L203" s="711">
        <v>1</v>
      </c>
      <c r="M203" s="711">
        <v>4492.6899999999996</v>
      </c>
      <c r="N203" s="711">
        <v>3</v>
      </c>
      <c r="O203" s="711">
        <v>13478.07</v>
      </c>
      <c r="P203" s="701">
        <v>1.5</v>
      </c>
      <c r="Q203" s="712">
        <v>4492.6899999999996</v>
      </c>
    </row>
    <row r="204" spans="1:17" ht="14.4" customHeight="1" x14ac:dyDescent="0.3">
      <c r="A204" s="695" t="s">
        <v>554</v>
      </c>
      <c r="B204" s="696" t="s">
        <v>4637</v>
      </c>
      <c r="C204" s="696" t="s">
        <v>4502</v>
      </c>
      <c r="D204" s="696" t="s">
        <v>4889</v>
      </c>
      <c r="E204" s="696" t="s">
        <v>4890</v>
      </c>
      <c r="F204" s="711">
        <v>2</v>
      </c>
      <c r="G204" s="711">
        <v>87189.6</v>
      </c>
      <c r="H204" s="711">
        <v>1</v>
      </c>
      <c r="I204" s="711">
        <v>43594.8</v>
      </c>
      <c r="J204" s="711">
        <v>2</v>
      </c>
      <c r="K204" s="711">
        <v>87189.6</v>
      </c>
      <c r="L204" s="711">
        <v>1</v>
      </c>
      <c r="M204" s="711">
        <v>43594.8</v>
      </c>
      <c r="N204" s="711">
        <v>2</v>
      </c>
      <c r="O204" s="711">
        <v>87189.6</v>
      </c>
      <c r="P204" s="701">
        <v>1</v>
      </c>
      <c r="Q204" s="712">
        <v>43594.8</v>
      </c>
    </row>
    <row r="205" spans="1:17" ht="14.4" customHeight="1" x14ac:dyDescent="0.3">
      <c r="A205" s="695" t="s">
        <v>554</v>
      </c>
      <c r="B205" s="696" t="s">
        <v>4637</v>
      </c>
      <c r="C205" s="696" t="s">
        <v>4502</v>
      </c>
      <c r="D205" s="696" t="s">
        <v>4891</v>
      </c>
      <c r="E205" s="696" t="s">
        <v>4892</v>
      </c>
      <c r="F205" s="711"/>
      <c r="G205" s="711"/>
      <c r="H205" s="711"/>
      <c r="I205" s="711"/>
      <c r="J205" s="711">
        <v>2</v>
      </c>
      <c r="K205" s="711">
        <v>37064.199999999997</v>
      </c>
      <c r="L205" s="711"/>
      <c r="M205" s="711">
        <v>18532.099999999999</v>
      </c>
      <c r="N205" s="711">
        <v>2</v>
      </c>
      <c r="O205" s="711">
        <v>37064.199999999997</v>
      </c>
      <c r="P205" s="701"/>
      <c r="Q205" s="712">
        <v>18532.099999999999</v>
      </c>
    </row>
    <row r="206" spans="1:17" ht="14.4" customHeight="1" x14ac:dyDescent="0.3">
      <c r="A206" s="695" t="s">
        <v>554</v>
      </c>
      <c r="B206" s="696" t="s">
        <v>4637</v>
      </c>
      <c r="C206" s="696" t="s">
        <v>4502</v>
      </c>
      <c r="D206" s="696" t="s">
        <v>4893</v>
      </c>
      <c r="E206" s="696" t="s">
        <v>4892</v>
      </c>
      <c r="F206" s="711">
        <v>1</v>
      </c>
      <c r="G206" s="711">
        <v>27256.2</v>
      </c>
      <c r="H206" s="711">
        <v>1</v>
      </c>
      <c r="I206" s="711">
        <v>27256.2</v>
      </c>
      <c r="J206" s="711"/>
      <c r="K206" s="711"/>
      <c r="L206" s="711"/>
      <c r="M206" s="711"/>
      <c r="N206" s="711">
        <v>2</v>
      </c>
      <c r="O206" s="711">
        <v>54512.4</v>
      </c>
      <c r="P206" s="701">
        <v>2</v>
      </c>
      <c r="Q206" s="712">
        <v>27256.2</v>
      </c>
    </row>
    <row r="207" spans="1:17" ht="14.4" customHeight="1" x14ac:dyDescent="0.3">
      <c r="A207" s="695" t="s">
        <v>554</v>
      </c>
      <c r="B207" s="696" t="s">
        <v>4637</v>
      </c>
      <c r="C207" s="696" t="s">
        <v>4502</v>
      </c>
      <c r="D207" s="696" t="s">
        <v>4894</v>
      </c>
      <c r="E207" s="696" t="s">
        <v>4895</v>
      </c>
      <c r="F207" s="711">
        <v>6</v>
      </c>
      <c r="G207" s="711">
        <v>2551.1999999999998</v>
      </c>
      <c r="H207" s="711">
        <v>1</v>
      </c>
      <c r="I207" s="711">
        <v>425.2</v>
      </c>
      <c r="J207" s="711"/>
      <c r="K207" s="711"/>
      <c r="L207" s="711"/>
      <c r="M207" s="711"/>
      <c r="N207" s="711"/>
      <c r="O207" s="711"/>
      <c r="P207" s="701"/>
      <c r="Q207" s="712"/>
    </row>
    <row r="208" spans="1:17" ht="14.4" customHeight="1" x14ac:dyDescent="0.3">
      <c r="A208" s="695" t="s">
        <v>554</v>
      </c>
      <c r="B208" s="696" t="s">
        <v>4637</v>
      </c>
      <c r="C208" s="696" t="s">
        <v>4502</v>
      </c>
      <c r="D208" s="696" t="s">
        <v>4896</v>
      </c>
      <c r="E208" s="696" t="s">
        <v>4897</v>
      </c>
      <c r="F208" s="711">
        <v>6</v>
      </c>
      <c r="G208" s="711">
        <v>39546</v>
      </c>
      <c r="H208" s="711">
        <v>1</v>
      </c>
      <c r="I208" s="711">
        <v>6591</v>
      </c>
      <c r="J208" s="711"/>
      <c r="K208" s="711"/>
      <c r="L208" s="711"/>
      <c r="M208" s="711"/>
      <c r="N208" s="711"/>
      <c r="O208" s="711"/>
      <c r="P208" s="701"/>
      <c r="Q208" s="712"/>
    </row>
    <row r="209" spans="1:17" ht="14.4" customHeight="1" x14ac:dyDescent="0.3">
      <c r="A209" s="695" t="s">
        <v>554</v>
      </c>
      <c r="B209" s="696" t="s">
        <v>4637</v>
      </c>
      <c r="C209" s="696" t="s">
        <v>4502</v>
      </c>
      <c r="D209" s="696" t="s">
        <v>4898</v>
      </c>
      <c r="E209" s="696" t="s">
        <v>4899</v>
      </c>
      <c r="F209" s="711"/>
      <c r="G209" s="711"/>
      <c r="H209" s="711"/>
      <c r="I209" s="711"/>
      <c r="J209" s="711">
        <v>42</v>
      </c>
      <c r="K209" s="711">
        <v>3444</v>
      </c>
      <c r="L209" s="711"/>
      <c r="M209" s="711">
        <v>82</v>
      </c>
      <c r="N209" s="711"/>
      <c r="O209" s="711"/>
      <c r="P209" s="701"/>
      <c r="Q209" s="712"/>
    </row>
    <row r="210" spans="1:17" ht="14.4" customHeight="1" x14ac:dyDescent="0.3">
      <c r="A210" s="695" t="s">
        <v>554</v>
      </c>
      <c r="B210" s="696" t="s">
        <v>4637</v>
      </c>
      <c r="C210" s="696" t="s">
        <v>4502</v>
      </c>
      <c r="D210" s="696" t="s">
        <v>4900</v>
      </c>
      <c r="E210" s="696" t="s">
        <v>4901</v>
      </c>
      <c r="F210" s="711">
        <v>5</v>
      </c>
      <c r="G210" s="711">
        <v>49815</v>
      </c>
      <c r="H210" s="711">
        <v>1</v>
      </c>
      <c r="I210" s="711">
        <v>9963</v>
      </c>
      <c r="J210" s="711">
        <v>3</v>
      </c>
      <c r="K210" s="711">
        <v>47700</v>
      </c>
      <c r="L210" s="711">
        <v>0.95754290876242099</v>
      </c>
      <c r="M210" s="711">
        <v>15900</v>
      </c>
      <c r="N210" s="711">
        <v>6</v>
      </c>
      <c r="O210" s="711">
        <v>95400</v>
      </c>
      <c r="P210" s="701">
        <v>1.915085817524842</v>
      </c>
      <c r="Q210" s="712">
        <v>15900</v>
      </c>
    </row>
    <row r="211" spans="1:17" ht="14.4" customHeight="1" x14ac:dyDescent="0.3">
      <c r="A211" s="695" t="s">
        <v>554</v>
      </c>
      <c r="B211" s="696" t="s">
        <v>4637</v>
      </c>
      <c r="C211" s="696" t="s">
        <v>4502</v>
      </c>
      <c r="D211" s="696" t="s">
        <v>4902</v>
      </c>
      <c r="E211" s="696" t="s">
        <v>4903</v>
      </c>
      <c r="F211" s="711">
        <v>17</v>
      </c>
      <c r="G211" s="711">
        <v>103955</v>
      </c>
      <c r="H211" s="711">
        <v>1</v>
      </c>
      <c r="I211" s="711">
        <v>6115</v>
      </c>
      <c r="J211" s="711">
        <v>5</v>
      </c>
      <c r="K211" s="711">
        <v>30575</v>
      </c>
      <c r="L211" s="711">
        <v>0.29411764705882354</v>
      </c>
      <c r="M211" s="711">
        <v>6115</v>
      </c>
      <c r="N211" s="711">
        <v>21</v>
      </c>
      <c r="O211" s="711">
        <v>128415</v>
      </c>
      <c r="P211" s="701">
        <v>1.2352941176470589</v>
      </c>
      <c r="Q211" s="712">
        <v>6115</v>
      </c>
    </row>
    <row r="212" spans="1:17" ht="14.4" customHeight="1" x14ac:dyDescent="0.3">
      <c r="A212" s="695" t="s">
        <v>554</v>
      </c>
      <c r="B212" s="696" t="s">
        <v>4637</v>
      </c>
      <c r="C212" s="696" t="s">
        <v>4502</v>
      </c>
      <c r="D212" s="696" t="s">
        <v>4904</v>
      </c>
      <c r="E212" s="696" t="s">
        <v>4905</v>
      </c>
      <c r="F212" s="711"/>
      <c r="G212" s="711"/>
      <c r="H212" s="711"/>
      <c r="I212" s="711"/>
      <c r="J212" s="711">
        <v>1</v>
      </c>
      <c r="K212" s="711">
        <v>8940</v>
      </c>
      <c r="L212" s="711"/>
      <c r="M212" s="711">
        <v>8940</v>
      </c>
      <c r="N212" s="711">
        <v>5</v>
      </c>
      <c r="O212" s="711">
        <v>44700</v>
      </c>
      <c r="P212" s="701"/>
      <c r="Q212" s="712">
        <v>8940</v>
      </c>
    </row>
    <row r="213" spans="1:17" ht="14.4" customHeight="1" x14ac:dyDescent="0.3">
      <c r="A213" s="695" t="s">
        <v>554</v>
      </c>
      <c r="B213" s="696" t="s">
        <v>4637</v>
      </c>
      <c r="C213" s="696" t="s">
        <v>4502</v>
      </c>
      <c r="D213" s="696" t="s">
        <v>4906</v>
      </c>
      <c r="E213" s="696" t="s">
        <v>4907</v>
      </c>
      <c r="F213" s="711">
        <v>1</v>
      </c>
      <c r="G213" s="711">
        <v>361.69</v>
      </c>
      <c r="H213" s="711">
        <v>1</v>
      </c>
      <c r="I213" s="711">
        <v>361.69</v>
      </c>
      <c r="J213" s="711">
        <v>30</v>
      </c>
      <c r="K213" s="711">
        <v>10850.7</v>
      </c>
      <c r="L213" s="711">
        <v>30.000000000000004</v>
      </c>
      <c r="M213" s="711">
        <v>361.69</v>
      </c>
      <c r="N213" s="711">
        <v>8</v>
      </c>
      <c r="O213" s="711">
        <v>2893.5199999999995</v>
      </c>
      <c r="P213" s="701">
        <v>7.9999999999999991</v>
      </c>
      <c r="Q213" s="712">
        <v>361.68999999999994</v>
      </c>
    </row>
    <row r="214" spans="1:17" ht="14.4" customHeight="1" x14ac:dyDescent="0.3">
      <c r="A214" s="695" t="s">
        <v>554</v>
      </c>
      <c r="B214" s="696" t="s">
        <v>4637</v>
      </c>
      <c r="C214" s="696" t="s">
        <v>4502</v>
      </c>
      <c r="D214" s="696" t="s">
        <v>4908</v>
      </c>
      <c r="E214" s="696" t="s">
        <v>4909</v>
      </c>
      <c r="F214" s="711"/>
      <c r="G214" s="711"/>
      <c r="H214" s="711"/>
      <c r="I214" s="711"/>
      <c r="J214" s="711"/>
      <c r="K214" s="711"/>
      <c r="L214" s="711"/>
      <c r="M214" s="711"/>
      <c r="N214" s="711">
        <v>1</v>
      </c>
      <c r="O214" s="711">
        <v>10712.89</v>
      </c>
      <c r="P214" s="701"/>
      <c r="Q214" s="712">
        <v>10712.89</v>
      </c>
    </row>
    <row r="215" spans="1:17" ht="14.4" customHeight="1" x14ac:dyDescent="0.3">
      <c r="A215" s="695" t="s">
        <v>554</v>
      </c>
      <c r="B215" s="696" t="s">
        <v>4637</v>
      </c>
      <c r="C215" s="696" t="s">
        <v>4502</v>
      </c>
      <c r="D215" s="696" t="s">
        <v>4910</v>
      </c>
      <c r="E215" s="696" t="s">
        <v>4911</v>
      </c>
      <c r="F215" s="711"/>
      <c r="G215" s="711"/>
      <c r="H215" s="711"/>
      <c r="I215" s="711"/>
      <c r="J215" s="711">
        <v>2</v>
      </c>
      <c r="K215" s="711">
        <v>16206</v>
      </c>
      <c r="L215" s="711"/>
      <c r="M215" s="711">
        <v>8103</v>
      </c>
      <c r="N215" s="711"/>
      <c r="O215" s="711"/>
      <c r="P215" s="701"/>
      <c r="Q215" s="712"/>
    </row>
    <row r="216" spans="1:17" ht="14.4" customHeight="1" x14ac:dyDescent="0.3">
      <c r="A216" s="695" t="s">
        <v>554</v>
      </c>
      <c r="B216" s="696" t="s">
        <v>4637</v>
      </c>
      <c r="C216" s="696" t="s">
        <v>4502</v>
      </c>
      <c r="D216" s="696" t="s">
        <v>4912</v>
      </c>
      <c r="E216" s="696" t="s">
        <v>4913</v>
      </c>
      <c r="F216" s="711">
        <v>4</v>
      </c>
      <c r="G216" s="711">
        <v>26380</v>
      </c>
      <c r="H216" s="711">
        <v>1</v>
      </c>
      <c r="I216" s="711">
        <v>6595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554</v>
      </c>
      <c r="B217" s="696" t="s">
        <v>4637</v>
      </c>
      <c r="C217" s="696" t="s">
        <v>4502</v>
      </c>
      <c r="D217" s="696" t="s">
        <v>4914</v>
      </c>
      <c r="E217" s="696" t="s">
        <v>4915</v>
      </c>
      <c r="F217" s="711">
        <v>6</v>
      </c>
      <c r="G217" s="711">
        <v>30145.74</v>
      </c>
      <c r="H217" s="711">
        <v>1</v>
      </c>
      <c r="I217" s="711">
        <v>5024.29</v>
      </c>
      <c r="J217" s="711">
        <v>84</v>
      </c>
      <c r="K217" s="711">
        <v>422040.36</v>
      </c>
      <c r="L217" s="711">
        <v>13.999999999999998</v>
      </c>
      <c r="M217" s="711">
        <v>5024.29</v>
      </c>
      <c r="N217" s="711">
        <v>61</v>
      </c>
      <c r="O217" s="711">
        <v>306481.69</v>
      </c>
      <c r="P217" s="701">
        <v>10.166666666666666</v>
      </c>
      <c r="Q217" s="712">
        <v>5024.29</v>
      </c>
    </row>
    <row r="218" spans="1:17" ht="14.4" customHeight="1" x14ac:dyDescent="0.3">
      <c r="A218" s="695" t="s">
        <v>554</v>
      </c>
      <c r="B218" s="696" t="s">
        <v>4637</v>
      </c>
      <c r="C218" s="696" t="s">
        <v>4502</v>
      </c>
      <c r="D218" s="696" t="s">
        <v>4916</v>
      </c>
      <c r="E218" s="696" t="s">
        <v>4917</v>
      </c>
      <c r="F218" s="711"/>
      <c r="G218" s="711"/>
      <c r="H218" s="711"/>
      <c r="I218" s="711"/>
      <c r="J218" s="711">
        <v>8</v>
      </c>
      <c r="K218" s="711">
        <v>40194.32</v>
      </c>
      <c r="L218" s="711"/>
      <c r="M218" s="711">
        <v>5024.29</v>
      </c>
      <c r="N218" s="711">
        <v>10</v>
      </c>
      <c r="O218" s="711">
        <v>50242.9</v>
      </c>
      <c r="P218" s="701"/>
      <c r="Q218" s="712">
        <v>5024.29</v>
      </c>
    </row>
    <row r="219" spans="1:17" ht="14.4" customHeight="1" x14ac:dyDescent="0.3">
      <c r="A219" s="695" t="s">
        <v>554</v>
      </c>
      <c r="B219" s="696" t="s">
        <v>4637</v>
      </c>
      <c r="C219" s="696" t="s">
        <v>4502</v>
      </c>
      <c r="D219" s="696" t="s">
        <v>4918</v>
      </c>
      <c r="E219" s="696" t="s">
        <v>4919</v>
      </c>
      <c r="F219" s="711"/>
      <c r="G219" s="711"/>
      <c r="H219" s="711"/>
      <c r="I219" s="711"/>
      <c r="J219" s="711">
        <v>4</v>
      </c>
      <c r="K219" s="711">
        <v>10297.32</v>
      </c>
      <c r="L219" s="711"/>
      <c r="M219" s="711">
        <v>2574.33</v>
      </c>
      <c r="N219" s="711"/>
      <c r="O219" s="711"/>
      <c r="P219" s="701"/>
      <c r="Q219" s="712"/>
    </row>
    <row r="220" spans="1:17" ht="14.4" customHeight="1" x14ac:dyDescent="0.3">
      <c r="A220" s="695" t="s">
        <v>554</v>
      </c>
      <c r="B220" s="696" t="s">
        <v>4637</v>
      </c>
      <c r="C220" s="696" t="s">
        <v>4502</v>
      </c>
      <c r="D220" s="696" t="s">
        <v>4920</v>
      </c>
      <c r="E220" s="696" t="s">
        <v>4921</v>
      </c>
      <c r="F220" s="711"/>
      <c r="G220" s="711"/>
      <c r="H220" s="711"/>
      <c r="I220" s="711"/>
      <c r="J220" s="711">
        <v>1</v>
      </c>
      <c r="K220" s="711">
        <v>17391</v>
      </c>
      <c r="L220" s="711"/>
      <c r="M220" s="711">
        <v>17391</v>
      </c>
      <c r="N220" s="711">
        <v>4</v>
      </c>
      <c r="O220" s="711">
        <v>69564</v>
      </c>
      <c r="P220" s="701"/>
      <c r="Q220" s="712">
        <v>17391</v>
      </c>
    </row>
    <row r="221" spans="1:17" ht="14.4" customHeight="1" x14ac:dyDescent="0.3">
      <c r="A221" s="695" t="s">
        <v>554</v>
      </c>
      <c r="B221" s="696" t="s">
        <v>4637</v>
      </c>
      <c r="C221" s="696" t="s">
        <v>4502</v>
      </c>
      <c r="D221" s="696" t="s">
        <v>4922</v>
      </c>
      <c r="E221" s="696" t="s">
        <v>4923</v>
      </c>
      <c r="F221" s="711"/>
      <c r="G221" s="711"/>
      <c r="H221" s="711"/>
      <c r="I221" s="711"/>
      <c r="J221" s="711">
        <v>2</v>
      </c>
      <c r="K221" s="711">
        <v>132826</v>
      </c>
      <c r="L221" s="711"/>
      <c r="M221" s="711">
        <v>66413</v>
      </c>
      <c r="N221" s="711">
        <v>1</v>
      </c>
      <c r="O221" s="711">
        <v>66413</v>
      </c>
      <c r="P221" s="701"/>
      <c r="Q221" s="712">
        <v>66413</v>
      </c>
    </row>
    <row r="222" spans="1:17" ht="14.4" customHeight="1" x14ac:dyDescent="0.3">
      <c r="A222" s="695" t="s">
        <v>554</v>
      </c>
      <c r="B222" s="696" t="s">
        <v>4637</v>
      </c>
      <c r="C222" s="696" t="s">
        <v>4502</v>
      </c>
      <c r="D222" s="696" t="s">
        <v>4924</v>
      </c>
      <c r="E222" s="696" t="s">
        <v>4925</v>
      </c>
      <c r="F222" s="711"/>
      <c r="G222" s="711"/>
      <c r="H222" s="711"/>
      <c r="I222" s="711"/>
      <c r="J222" s="711">
        <v>5</v>
      </c>
      <c r="K222" s="711">
        <v>63395</v>
      </c>
      <c r="L222" s="711"/>
      <c r="M222" s="711">
        <v>12679</v>
      </c>
      <c r="N222" s="711">
        <v>2</v>
      </c>
      <c r="O222" s="711">
        <v>25358</v>
      </c>
      <c r="P222" s="701"/>
      <c r="Q222" s="712">
        <v>12679</v>
      </c>
    </row>
    <row r="223" spans="1:17" ht="14.4" customHeight="1" x14ac:dyDescent="0.3">
      <c r="A223" s="695" t="s">
        <v>554</v>
      </c>
      <c r="B223" s="696" t="s">
        <v>4637</v>
      </c>
      <c r="C223" s="696" t="s">
        <v>4502</v>
      </c>
      <c r="D223" s="696" t="s">
        <v>4926</v>
      </c>
      <c r="E223" s="696" t="s">
        <v>4927</v>
      </c>
      <c r="F223" s="711">
        <v>38</v>
      </c>
      <c r="G223" s="711">
        <v>282013.19999999995</v>
      </c>
      <c r="H223" s="711">
        <v>1</v>
      </c>
      <c r="I223" s="711">
        <v>7421.3999999999987</v>
      </c>
      <c r="J223" s="711">
        <v>1</v>
      </c>
      <c r="K223" s="711">
        <v>7421.4</v>
      </c>
      <c r="L223" s="711">
        <v>2.6315789473684213E-2</v>
      </c>
      <c r="M223" s="711">
        <v>7421.4</v>
      </c>
      <c r="N223" s="711">
        <v>2</v>
      </c>
      <c r="O223" s="711">
        <v>14842.8</v>
      </c>
      <c r="P223" s="701">
        <v>5.2631578947368425E-2</v>
      </c>
      <c r="Q223" s="712">
        <v>7421.4</v>
      </c>
    </row>
    <row r="224" spans="1:17" ht="14.4" customHeight="1" x14ac:dyDescent="0.3">
      <c r="A224" s="695" t="s">
        <v>554</v>
      </c>
      <c r="B224" s="696" t="s">
        <v>4637</v>
      </c>
      <c r="C224" s="696" t="s">
        <v>4502</v>
      </c>
      <c r="D224" s="696" t="s">
        <v>4928</v>
      </c>
      <c r="E224" s="696" t="s">
        <v>4491</v>
      </c>
      <c r="F224" s="711">
        <v>1</v>
      </c>
      <c r="G224" s="711">
        <v>22657</v>
      </c>
      <c r="H224" s="711">
        <v>1</v>
      </c>
      <c r="I224" s="711">
        <v>22657</v>
      </c>
      <c r="J224" s="711"/>
      <c r="K224" s="711"/>
      <c r="L224" s="711"/>
      <c r="M224" s="711"/>
      <c r="N224" s="711"/>
      <c r="O224" s="711"/>
      <c r="P224" s="701"/>
      <c r="Q224" s="712"/>
    </row>
    <row r="225" spans="1:17" ht="14.4" customHeight="1" x14ac:dyDescent="0.3">
      <c r="A225" s="695" t="s">
        <v>554</v>
      </c>
      <c r="B225" s="696" t="s">
        <v>4637</v>
      </c>
      <c r="C225" s="696" t="s">
        <v>4502</v>
      </c>
      <c r="D225" s="696" t="s">
        <v>4929</v>
      </c>
      <c r="E225" s="696" t="s">
        <v>4930</v>
      </c>
      <c r="F225" s="711">
        <v>43</v>
      </c>
      <c r="G225" s="711">
        <v>682090.94</v>
      </c>
      <c r="H225" s="711">
        <v>1</v>
      </c>
      <c r="I225" s="711">
        <v>15862.579999999998</v>
      </c>
      <c r="J225" s="711">
        <v>56</v>
      </c>
      <c r="K225" s="711">
        <v>888304.48</v>
      </c>
      <c r="L225" s="711">
        <v>1.3023255813953489</v>
      </c>
      <c r="M225" s="711">
        <v>15862.58</v>
      </c>
      <c r="N225" s="711">
        <v>30</v>
      </c>
      <c r="O225" s="711">
        <v>475877.39999999997</v>
      </c>
      <c r="P225" s="701">
        <v>0.69767441860465118</v>
      </c>
      <c r="Q225" s="712">
        <v>15862.579999999998</v>
      </c>
    </row>
    <row r="226" spans="1:17" ht="14.4" customHeight="1" x14ac:dyDescent="0.3">
      <c r="A226" s="695" t="s">
        <v>554</v>
      </c>
      <c r="B226" s="696" t="s">
        <v>4637</v>
      </c>
      <c r="C226" s="696" t="s">
        <v>4502</v>
      </c>
      <c r="D226" s="696" t="s">
        <v>4931</v>
      </c>
      <c r="E226" s="696" t="s">
        <v>4932</v>
      </c>
      <c r="F226" s="711">
        <v>27</v>
      </c>
      <c r="G226" s="711">
        <v>110080.35000000002</v>
      </c>
      <c r="H226" s="711">
        <v>1</v>
      </c>
      <c r="I226" s="711">
        <v>4077.0500000000006</v>
      </c>
      <c r="J226" s="711">
        <v>25</v>
      </c>
      <c r="K226" s="711">
        <v>101926.25000000001</v>
      </c>
      <c r="L226" s="711">
        <v>0.92592592592592593</v>
      </c>
      <c r="M226" s="711">
        <v>4077.0500000000006</v>
      </c>
      <c r="N226" s="711">
        <v>5</v>
      </c>
      <c r="O226" s="711">
        <v>20385.25</v>
      </c>
      <c r="P226" s="701">
        <v>0.18518518518518515</v>
      </c>
      <c r="Q226" s="712">
        <v>4077.05</v>
      </c>
    </row>
    <row r="227" spans="1:17" ht="14.4" customHeight="1" x14ac:dyDescent="0.3">
      <c r="A227" s="695" t="s">
        <v>554</v>
      </c>
      <c r="B227" s="696" t="s">
        <v>4637</v>
      </c>
      <c r="C227" s="696" t="s">
        <v>4502</v>
      </c>
      <c r="D227" s="696" t="s">
        <v>4933</v>
      </c>
      <c r="E227" s="696" t="s">
        <v>4934</v>
      </c>
      <c r="F227" s="711"/>
      <c r="G227" s="711"/>
      <c r="H227" s="711"/>
      <c r="I227" s="711"/>
      <c r="J227" s="711">
        <v>1</v>
      </c>
      <c r="K227" s="711">
        <v>30150.93</v>
      </c>
      <c r="L227" s="711"/>
      <c r="M227" s="711">
        <v>30150.93</v>
      </c>
      <c r="N227" s="711">
        <v>2</v>
      </c>
      <c r="O227" s="711">
        <v>60301.86</v>
      </c>
      <c r="P227" s="701"/>
      <c r="Q227" s="712">
        <v>30150.93</v>
      </c>
    </row>
    <row r="228" spans="1:17" ht="14.4" customHeight="1" x14ac:dyDescent="0.3">
      <c r="A228" s="695" t="s">
        <v>554</v>
      </c>
      <c r="B228" s="696" t="s">
        <v>4637</v>
      </c>
      <c r="C228" s="696" t="s">
        <v>4502</v>
      </c>
      <c r="D228" s="696" t="s">
        <v>4935</v>
      </c>
      <c r="E228" s="696" t="s">
        <v>4936</v>
      </c>
      <c r="F228" s="711"/>
      <c r="G228" s="711"/>
      <c r="H228" s="711"/>
      <c r="I228" s="711"/>
      <c r="J228" s="711">
        <v>1</v>
      </c>
      <c r="K228" s="711">
        <v>28363.200000000001</v>
      </c>
      <c r="L228" s="711"/>
      <c r="M228" s="711">
        <v>28363.200000000001</v>
      </c>
      <c r="N228" s="711"/>
      <c r="O228" s="711"/>
      <c r="P228" s="701"/>
      <c r="Q228" s="712"/>
    </row>
    <row r="229" spans="1:17" ht="14.4" customHeight="1" x14ac:dyDescent="0.3">
      <c r="A229" s="695" t="s">
        <v>554</v>
      </c>
      <c r="B229" s="696" t="s">
        <v>4637</v>
      </c>
      <c r="C229" s="696" t="s">
        <v>4502</v>
      </c>
      <c r="D229" s="696" t="s">
        <v>4937</v>
      </c>
      <c r="E229" s="696" t="s">
        <v>4938</v>
      </c>
      <c r="F229" s="711">
        <v>2</v>
      </c>
      <c r="G229" s="711">
        <v>1714.6</v>
      </c>
      <c r="H229" s="711">
        <v>1</v>
      </c>
      <c r="I229" s="711">
        <v>857.3</v>
      </c>
      <c r="J229" s="711"/>
      <c r="K229" s="711"/>
      <c r="L229" s="711"/>
      <c r="M229" s="711"/>
      <c r="N229" s="711"/>
      <c r="O229" s="711"/>
      <c r="P229" s="701"/>
      <c r="Q229" s="712"/>
    </row>
    <row r="230" spans="1:17" ht="14.4" customHeight="1" x14ac:dyDescent="0.3">
      <c r="A230" s="695" t="s">
        <v>554</v>
      </c>
      <c r="B230" s="696" t="s">
        <v>4637</v>
      </c>
      <c r="C230" s="696" t="s">
        <v>4502</v>
      </c>
      <c r="D230" s="696" t="s">
        <v>4717</v>
      </c>
      <c r="E230" s="696" t="s">
        <v>4939</v>
      </c>
      <c r="F230" s="711"/>
      <c r="G230" s="711"/>
      <c r="H230" s="711"/>
      <c r="I230" s="711"/>
      <c r="J230" s="711"/>
      <c r="K230" s="711"/>
      <c r="L230" s="711"/>
      <c r="M230" s="711"/>
      <c r="N230" s="711">
        <v>0.6</v>
      </c>
      <c r="O230" s="711">
        <v>2874.36</v>
      </c>
      <c r="P230" s="701"/>
      <c r="Q230" s="712">
        <v>4790.6000000000004</v>
      </c>
    </row>
    <row r="231" spans="1:17" ht="14.4" customHeight="1" x14ac:dyDescent="0.3">
      <c r="A231" s="695" t="s">
        <v>554</v>
      </c>
      <c r="B231" s="696" t="s">
        <v>4637</v>
      </c>
      <c r="C231" s="696" t="s">
        <v>4502</v>
      </c>
      <c r="D231" s="696" t="s">
        <v>4940</v>
      </c>
      <c r="E231" s="696" t="s">
        <v>4941</v>
      </c>
      <c r="F231" s="711">
        <v>4</v>
      </c>
      <c r="G231" s="711">
        <v>1602.64</v>
      </c>
      <c r="H231" s="711">
        <v>1</v>
      </c>
      <c r="I231" s="711">
        <v>400.66</v>
      </c>
      <c r="J231" s="711"/>
      <c r="K231" s="711"/>
      <c r="L231" s="711"/>
      <c r="M231" s="711"/>
      <c r="N231" s="711"/>
      <c r="O231" s="711"/>
      <c r="P231" s="701"/>
      <c r="Q231" s="712"/>
    </row>
    <row r="232" spans="1:17" ht="14.4" customHeight="1" x14ac:dyDescent="0.3">
      <c r="A232" s="695" t="s">
        <v>554</v>
      </c>
      <c r="B232" s="696" t="s">
        <v>4637</v>
      </c>
      <c r="C232" s="696" t="s">
        <v>4502</v>
      </c>
      <c r="D232" s="696" t="s">
        <v>4942</v>
      </c>
      <c r="E232" s="696" t="s">
        <v>4943</v>
      </c>
      <c r="F232" s="711">
        <v>1</v>
      </c>
      <c r="G232" s="711">
        <v>3583.75</v>
      </c>
      <c r="H232" s="711">
        <v>1</v>
      </c>
      <c r="I232" s="711">
        <v>3583.75</v>
      </c>
      <c r="J232" s="711"/>
      <c r="K232" s="711"/>
      <c r="L232" s="711"/>
      <c r="M232" s="711"/>
      <c r="N232" s="711"/>
      <c r="O232" s="711"/>
      <c r="P232" s="701"/>
      <c r="Q232" s="712"/>
    </row>
    <row r="233" spans="1:17" ht="14.4" customHeight="1" x14ac:dyDescent="0.3">
      <c r="A233" s="695" t="s">
        <v>554</v>
      </c>
      <c r="B233" s="696" t="s">
        <v>4637</v>
      </c>
      <c r="C233" s="696" t="s">
        <v>4502</v>
      </c>
      <c r="D233" s="696" t="s">
        <v>4944</v>
      </c>
      <c r="E233" s="696" t="s">
        <v>4765</v>
      </c>
      <c r="F233" s="711"/>
      <c r="G233" s="711"/>
      <c r="H233" s="711"/>
      <c r="I233" s="711"/>
      <c r="J233" s="711"/>
      <c r="K233" s="711"/>
      <c r="L233" s="711"/>
      <c r="M233" s="711"/>
      <c r="N233" s="711">
        <v>4</v>
      </c>
      <c r="O233" s="711">
        <v>7395.48</v>
      </c>
      <c r="P233" s="701"/>
      <c r="Q233" s="712">
        <v>1848.87</v>
      </c>
    </row>
    <row r="234" spans="1:17" ht="14.4" customHeight="1" x14ac:dyDescent="0.3">
      <c r="A234" s="695" t="s">
        <v>554</v>
      </c>
      <c r="B234" s="696" t="s">
        <v>4637</v>
      </c>
      <c r="C234" s="696" t="s">
        <v>4502</v>
      </c>
      <c r="D234" s="696" t="s">
        <v>4945</v>
      </c>
      <c r="E234" s="696" t="s">
        <v>4946</v>
      </c>
      <c r="F234" s="711">
        <v>1</v>
      </c>
      <c r="G234" s="711">
        <v>520.25</v>
      </c>
      <c r="H234" s="711">
        <v>1</v>
      </c>
      <c r="I234" s="711">
        <v>520.25</v>
      </c>
      <c r="J234" s="711"/>
      <c r="K234" s="711"/>
      <c r="L234" s="711"/>
      <c r="M234" s="711"/>
      <c r="N234" s="711"/>
      <c r="O234" s="711"/>
      <c r="P234" s="701"/>
      <c r="Q234" s="712"/>
    </row>
    <row r="235" spans="1:17" ht="14.4" customHeight="1" x14ac:dyDescent="0.3">
      <c r="A235" s="695" t="s">
        <v>554</v>
      </c>
      <c r="B235" s="696" t="s">
        <v>4637</v>
      </c>
      <c r="C235" s="696" t="s">
        <v>4502</v>
      </c>
      <c r="D235" s="696" t="s">
        <v>4947</v>
      </c>
      <c r="E235" s="696" t="s">
        <v>4946</v>
      </c>
      <c r="F235" s="711">
        <v>1</v>
      </c>
      <c r="G235" s="711">
        <v>627</v>
      </c>
      <c r="H235" s="711">
        <v>1</v>
      </c>
      <c r="I235" s="711">
        <v>627</v>
      </c>
      <c r="J235" s="711">
        <v>3</v>
      </c>
      <c r="K235" s="711">
        <v>1881</v>
      </c>
      <c r="L235" s="711">
        <v>3</v>
      </c>
      <c r="M235" s="711">
        <v>627</v>
      </c>
      <c r="N235" s="711">
        <v>4</v>
      </c>
      <c r="O235" s="711">
        <v>2508</v>
      </c>
      <c r="P235" s="701">
        <v>4</v>
      </c>
      <c r="Q235" s="712">
        <v>627</v>
      </c>
    </row>
    <row r="236" spans="1:17" ht="14.4" customHeight="1" x14ac:dyDescent="0.3">
      <c r="A236" s="695" t="s">
        <v>554</v>
      </c>
      <c r="B236" s="696" t="s">
        <v>4637</v>
      </c>
      <c r="C236" s="696" t="s">
        <v>4502</v>
      </c>
      <c r="D236" s="696" t="s">
        <v>4948</v>
      </c>
      <c r="E236" s="696" t="s">
        <v>4949</v>
      </c>
      <c r="F236" s="711">
        <v>1</v>
      </c>
      <c r="G236" s="711">
        <v>8394.5499999999993</v>
      </c>
      <c r="H236" s="711">
        <v>1</v>
      </c>
      <c r="I236" s="711">
        <v>8394.5499999999993</v>
      </c>
      <c r="J236" s="711">
        <v>1</v>
      </c>
      <c r="K236" s="711">
        <v>8394.5499999999993</v>
      </c>
      <c r="L236" s="711">
        <v>1</v>
      </c>
      <c r="M236" s="711">
        <v>8394.5499999999993</v>
      </c>
      <c r="N236" s="711"/>
      <c r="O236" s="711"/>
      <c r="P236" s="701"/>
      <c r="Q236" s="712"/>
    </row>
    <row r="237" spans="1:17" ht="14.4" customHeight="1" x14ac:dyDescent="0.3">
      <c r="A237" s="695" t="s">
        <v>554</v>
      </c>
      <c r="B237" s="696" t="s">
        <v>4637</v>
      </c>
      <c r="C237" s="696" t="s">
        <v>4502</v>
      </c>
      <c r="D237" s="696" t="s">
        <v>4950</v>
      </c>
      <c r="E237" s="696" t="s">
        <v>4951</v>
      </c>
      <c r="F237" s="711">
        <v>1</v>
      </c>
      <c r="G237" s="711">
        <v>5587.04</v>
      </c>
      <c r="H237" s="711">
        <v>1</v>
      </c>
      <c r="I237" s="711">
        <v>5587.04</v>
      </c>
      <c r="J237" s="711">
        <v>1</v>
      </c>
      <c r="K237" s="711">
        <v>5587.04</v>
      </c>
      <c r="L237" s="711">
        <v>1</v>
      </c>
      <c r="M237" s="711">
        <v>5587.04</v>
      </c>
      <c r="N237" s="711"/>
      <c r="O237" s="711"/>
      <c r="P237" s="701"/>
      <c r="Q237" s="712"/>
    </row>
    <row r="238" spans="1:17" ht="14.4" customHeight="1" x14ac:dyDescent="0.3">
      <c r="A238" s="695" t="s">
        <v>554</v>
      </c>
      <c r="B238" s="696" t="s">
        <v>4637</v>
      </c>
      <c r="C238" s="696" t="s">
        <v>4502</v>
      </c>
      <c r="D238" s="696" t="s">
        <v>4952</v>
      </c>
      <c r="E238" s="696" t="s">
        <v>4953</v>
      </c>
      <c r="F238" s="711">
        <v>1</v>
      </c>
      <c r="G238" s="711">
        <v>2590.91</v>
      </c>
      <c r="H238" s="711">
        <v>1</v>
      </c>
      <c r="I238" s="711">
        <v>2590.91</v>
      </c>
      <c r="J238" s="711"/>
      <c r="K238" s="711"/>
      <c r="L238" s="711"/>
      <c r="M238" s="711"/>
      <c r="N238" s="711"/>
      <c r="O238" s="711"/>
      <c r="P238" s="701"/>
      <c r="Q238" s="712"/>
    </row>
    <row r="239" spans="1:17" ht="14.4" customHeight="1" x14ac:dyDescent="0.3">
      <c r="A239" s="695" t="s">
        <v>554</v>
      </c>
      <c r="B239" s="696" t="s">
        <v>4637</v>
      </c>
      <c r="C239" s="696" t="s">
        <v>4502</v>
      </c>
      <c r="D239" s="696" t="s">
        <v>4954</v>
      </c>
      <c r="E239" s="696" t="s">
        <v>4955</v>
      </c>
      <c r="F239" s="711"/>
      <c r="G239" s="711"/>
      <c r="H239" s="711"/>
      <c r="I239" s="711"/>
      <c r="J239" s="711">
        <v>2</v>
      </c>
      <c r="K239" s="711">
        <v>41857.9</v>
      </c>
      <c r="L239" s="711"/>
      <c r="M239" s="711">
        <v>20928.95</v>
      </c>
      <c r="N239" s="711"/>
      <c r="O239" s="711"/>
      <c r="P239" s="701"/>
      <c r="Q239" s="712"/>
    </row>
    <row r="240" spans="1:17" ht="14.4" customHeight="1" x14ac:dyDescent="0.3">
      <c r="A240" s="695" t="s">
        <v>554</v>
      </c>
      <c r="B240" s="696" t="s">
        <v>4637</v>
      </c>
      <c r="C240" s="696" t="s">
        <v>4502</v>
      </c>
      <c r="D240" s="696" t="s">
        <v>4956</v>
      </c>
      <c r="E240" s="696" t="s">
        <v>4955</v>
      </c>
      <c r="F240" s="711"/>
      <c r="G240" s="711"/>
      <c r="H240" s="711"/>
      <c r="I240" s="711"/>
      <c r="J240" s="711">
        <v>2</v>
      </c>
      <c r="K240" s="711">
        <v>28368.2</v>
      </c>
      <c r="L240" s="711"/>
      <c r="M240" s="711">
        <v>14184.1</v>
      </c>
      <c r="N240" s="711"/>
      <c r="O240" s="711"/>
      <c r="P240" s="701"/>
      <c r="Q240" s="712"/>
    </row>
    <row r="241" spans="1:17" ht="14.4" customHeight="1" x14ac:dyDescent="0.3">
      <c r="A241" s="695" t="s">
        <v>554</v>
      </c>
      <c r="B241" s="696" t="s">
        <v>4637</v>
      </c>
      <c r="C241" s="696" t="s">
        <v>4502</v>
      </c>
      <c r="D241" s="696" t="s">
        <v>4957</v>
      </c>
      <c r="E241" s="696" t="s">
        <v>4958</v>
      </c>
      <c r="F241" s="711">
        <v>1</v>
      </c>
      <c r="G241" s="711">
        <v>15486.38</v>
      </c>
      <c r="H241" s="711">
        <v>1</v>
      </c>
      <c r="I241" s="711">
        <v>15486.38</v>
      </c>
      <c r="J241" s="711"/>
      <c r="K241" s="711"/>
      <c r="L241" s="711"/>
      <c r="M241" s="711"/>
      <c r="N241" s="711"/>
      <c r="O241" s="711"/>
      <c r="P241" s="701"/>
      <c r="Q241" s="712"/>
    </row>
    <row r="242" spans="1:17" ht="14.4" customHeight="1" x14ac:dyDescent="0.3">
      <c r="A242" s="695" t="s">
        <v>554</v>
      </c>
      <c r="B242" s="696" t="s">
        <v>4637</v>
      </c>
      <c r="C242" s="696" t="s">
        <v>4502</v>
      </c>
      <c r="D242" s="696" t="s">
        <v>4959</v>
      </c>
      <c r="E242" s="696" t="s">
        <v>4960</v>
      </c>
      <c r="F242" s="711">
        <v>1</v>
      </c>
      <c r="G242" s="711">
        <v>3701.89</v>
      </c>
      <c r="H242" s="711">
        <v>1</v>
      </c>
      <c r="I242" s="711">
        <v>3701.89</v>
      </c>
      <c r="J242" s="711"/>
      <c r="K242" s="711"/>
      <c r="L242" s="711"/>
      <c r="M242" s="711"/>
      <c r="N242" s="711"/>
      <c r="O242" s="711"/>
      <c r="P242" s="701"/>
      <c r="Q242" s="712"/>
    </row>
    <row r="243" spans="1:17" ht="14.4" customHeight="1" x14ac:dyDescent="0.3">
      <c r="A243" s="695" t="s">
        <v>554</v>
      </c>
      <c r="B243" s="696" t="s">
        <v>4637</v>
      </c>
      <c r="C243" s="696" t="s">
        <v>4502</v>
      </c>
      <c r="D243" s="696" t="s">
        <v>4961</v>
      </c>
      <c r="E243" s="696" t="s">
        <v>4962</v>
      </c>
      <c r="F243" s="711">
        <v>51</v>
      </c>
      <c r="G243" s="711">
        <v>256238.78999999998</v>
      </c>
      <c r="H243" s="711">
        <v>1</v>
      </c>
      <c r="I243" s="711">
        <v>5024.29</v>
      </c>
      <c r="J243" s="711"/>
      <c r="K243" s="711"/>
      <c r="L243" s="711"/>
      <c r="M243" s="711"/>
      <c r="N243" s="711"/>
      <c r="O243" s="711"/>
      <c r="P243" s="701"/>
      <c r="Q243" s="712"/>
    </row>
    <row r="244" spans="1:17" ht="14.4" customHeight="1" x14ac:dyDescent="0.3">
      <c r="A244" s="695" t="s">
        <v>554</v>
      </c>
      <c r="B244" s="696" t="s">
        <v>4637</v>
      </c>
      <c r="C244" s="696" t="s">
        <v>4502</v>
      </c>
      <c r="D244" s="696" t="s">
        <v>4963</v>
      </c>
      <c r="E244" s="696" t="s">
        <v>4964</v>
      </c>
      <c r="F244" s="711">
        <v>9</v>
      </c>
      <c r="G244" s="711">
        <v>45218.61</v>
      </c>
      <c r="H244" s="711">
        <v>1</v>
      </c>
      <c r="I244" s="711">
        <v>5024.29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554</v>
      </c>
      <c r="B245" s="696" t="s">
        <v>4637</v>
      </c>
      <c r="C245" s="696" t="s">
        <v>4502</v>
      </c>
      <c r="D245" s="696" t="s">
        <v>4965</v>
      </c>
      <c r="E245" s="696" t="s">
        <v>4966</v>
      </c>
      <c r="F245" s="711">
        <v>73</v>
      </c>
      <c r="G245" s="711">
        <v>1906494.2800000003</v>
      </c>
      <c r="H245" s="711">
        <v>1</v>
      </c>
      <c r="I245" s="711">
        <v>26116.360000000004</v>
      </c>
      <c r="J245" s="711">
        <v>47</v>
      </c>
      <c r="K245" s="711">
        <v>1206813.3600000001</v>
      </c>
      <c r="L245" s="711">
        <v>0.63300130121554832</v>
      </c>
      <c r="M245" s="711">
        <v>25676.880000000001</v>
      </c>
      <c r="N245" s="711">
        <v>8</v>
      </c>
      <c r="O245" s="711">
        <v>208930.88</v>
      </c>
      <c r="P245" s="701">
        <v>0.1095890410958904</v>
      </c>
      <c r="Q245" s="712">
        <v>26116.36</v>
      </c>
    </row>
    <row r="246" spans="1:17" ht="14.4" customHeight="1" x14ac:dyDescent="0.3">
      <c r="A246" s="695" t="s">
        <v>554</v>
      </c>
      <c r="B246" s="696" t="s">
        <v>4637</v>
      </c>
      <c r="C246" s="696" t="s">
        <v>4502</v>
      </c>
      <c r="D246" s="696" t="s">
        <v>4967</v>
      </c>
      <c r="E246" s="696" t="s">
        <v>4968</v>
      </c>
      <c r="F246" s="711">
        <v>74</v>
      </c>
      <c r="G246" s="711">
        <v>1204047.3399999999</v>
      </c>
      <c r="H246" s="711">
        <v>1</v>
      </c>
      <c r="I246" s="711">
        <v>16270.909999999998</v>
      </c>
      <c r="J246" s="711">
        <v>47</v>
      </c>
      <c r="K246" s="711">
        <v>764732.77</v>
      </c>
      <c r="L246" s="711">
        <v>0.6351351351351352</v>
      </c>
      <c r="M246" s="711">
        <v>16270.91</v>
      </c>
      <c r="N246" s="711">
        <v>8</v>
      </c>
      <c r="O246" s="711">
        <v>130167.28</v>
      </c>
      <c r="P246" s="701">
        <v>0.10810810810810811</v>
      </c>
      <c r="Q246" s="712">
        <v>16270.91</v>
      </c>
    </row>
    <row r="247" spans="1:17" ht="14.4" customHeight="1" x14ac:dyDescent="0.3">
      <c r="A247" s="695" t="s">
        <v>554</v>
      </c>
      <c r="B247" s="696" t="s">
        <v>4637</v>
      </c>
      <c r="C247" s="696" t="s">
        <v>4502</v>
      </c>
      <c r="D247" s="696" t="s">
        <v>4969</v>
      </c>
      <c r="E247" s="696" t="s">
        <v>4970</v>
      </c>
      <c r="F247" s="711">
        <v>73</v>
      </c>
      <c r="G247" s="711">
        <v>643063.57000000007</v>
      </c>
      <c r="H247" s="711">
        <v>1</v>
      </c>
      <c r="I247" s="711">
        <v>8809.09</v>
      </c>
      <c r="J247" s="711">
        <v>49</v>
      </c>
      <c r="K247" s="711">
        <v>431645.41000000003</v>
      </c>
      <c r="L247" s="711">
        <v>0.67123287671232879</v>
      </c>
      <c r="M247" s="711">
        <v>8809.09</v>
      </c>
      <c r="N247" s="711">
        <v>9</v>
      </c>
      <c r="O247" s="711">
        <v>79281.81</v>
      </c>
      <c r="P247" s="701">
        <v>0.12328767123287669</v>
      </c>
      <c r="Q247" s="712">
        <v>8809.09</v>
      </c>
    </row>
    <row r="248" spans="1:17" ht="14.4" customHeight="1" x14ac:dyDescent="0.3">
      <c r="A248" s="695" t="s">
        <v>554</v>
      </c>
      <c r="B248" s="696" t="s">
        <v>4637</v>
      </c>
      <c r="C248" s="696" t="s">
        <v>4502</v>
      </c>
      <c r="D248" s="696" t="s">
        <v>4971</v>
      </c>
      <c r="E248" s="696" t="s">
        <v>4972</v>
      </c>
      <c r="F248" s="711">
        <v>1</v>
      </c>
      <c r="G248" s="711">
        <v>4961.3</v>
      </c>
      <c r="H248" s="711">
        <v>1</v>
      </c>
      <c r="I248" s="711">
        <v>4961.3</v>
      </c>
      <c r="J248" s="711"/>
      <c r="K248" s="711"/>
      <c r="L248" s="711"/>
      <c r="M248" s="711"/>
      <c r="N248" s="711"/>
      <c r="O248" s="711"/>
      <c r="P248" s="701"/>
      <c r="Q248" s="712"/>
    </row>
    <row r="249" spans="1:17" ht="14.4" customHeight="1" x14ac:dyDescent="0.3">
      <c r="A249" s="695" t="s">
        <v>554</v>
      </c>
      <c r="B249" s="696" t="s">
        <v>4637</v>
      </c>
      <c r="C249" s="696" t="s">
        <v>4502</v>
      </c>
      <c r="D249" s="696" t="s">
        <v>4973</v>
      </c>
      <c r="E249" s="696" t="s">
        <v>4974</v>
      </c>
      <c r="F249" s="711">
        <v>115</v>
      </c>
      <c r="G249" s="711">
        <v>476066.4</v>
      </c>
      <c r="H249" s="711">
        <v>1</v>
      </c>
      <c r="I249" s="711">
        <v>4139.7078260869566</v>
      </c>
      <c r="J249" s="711">
        <v>98</v>
      </c>
      <c r="K249" s="711">
        <v>413364</v>
      </c>
      <c r="L249" s="711">
        <v>0.86829064180962989</v>
      </c>
      <c r="M249" s="711">
        <v>4218</v>
      </c>
      <c r="N249" s="711">
        <v>95</v>
      </c>
      <c r="O249" s="711">
        <v>400710</v>
      </c>
      <c r="P249" s="701">
        <v>0.84171031603994728</v>
      </c>
      <c r="Q249" s="712">
        <v>4218</v>
      </c>
    </row>
    <row r="250" spans="1:17" ht="14.4" customHeight="1" x14ac:dyDescent="0.3">
      <c r="A250" s="695" t="s">
        <v>554</v>
      </c>
      <c r="B250" s="696" t="s">
        <v>4637</v>
      </c>
      <c r="C250" s="696" t="s">
        <v>4502</v>
      </c>
      <c r="D250" s="696" t="s">
        <v>4975</v>
      </c>
      <c r="E250" s="696" t="s">
        <v>4976</v>
      </c>
      <c r="F250" s="711"/>
      <c r="G250" s="711"/>
      <c r="H250" s="711"/>
      <c r="I250" s="711"/>
      <c r="J250" s="711">
        <v>2</v>
      </c>
      <c r="K250" s="711">
        <v>39672</v>
      </c>
      <c r="L250" s="711"/>
      <c r="M250" s="711">
        <v>19836</v>
      </c>
      <c r="N250" s="711">
        <v>3</v>
      </c>
      <c r="O250" s="711">
        <v>59508</v>
      </c>
      <c r="P250" s="701"/>
      <c r="Q250" s="712">
        <v>19836</v>
      </c>
    </row>
    <row r="251" spans="1:17" ht="14.4" customHeight="1" x14ac:dyDescent="0.3">
      <c r="A251" s="695" t="s">
        <v>554</v>
      </c>
      <c r="B251" s="696" t="s">
        <v>4637</v>
      </c>
      <c r="C251" s="696" t="s">
        <v>4502</v>
      </c>
      <c r="D251" s="696" t="s">
        <v>4977</v>
      </c>
      <c r="E251" s="696" t="s">
        <v>4978</v>
      </c>
      <c r="F251" s="711"/>
      <c r="G251" s="711"/>
      <c r="H251" s="711"/>
      <c r="I251" s="711"/>
      <c r="J251" s="711">
        <v>2</v>
      </c>
      <c r="K251" s="711">
        <v>8605.9599999999991</v>
      </c>
      <c r="L251" s="711"/>
      <c r="M251" s="711">
        <v>4302.9799999999996</v>
      </c>
      <c r="N251" s="711">
        <v>1</v>
      </c>
      <c r="O251" s="711">
        <v>4302.9799999999996</v>
      </c>
      <c r="P251" s="701"/>
      <c r="Q251" s="712">
        <v>4302.9799999999996</v>
      </c>
    </row>
    <row r="252" spans="1:17" ht="14.4" customHeight="1" x14ac:dyDescent="0.3">
      <c r="A252" s="695" t="s">
        <v>554</v>
      </c>
      <c r="B252" s="696" t="s">
        <v>4637</v>
      </c>
      <c r="C252" s="696" t="s">
        <v>4502</v>
      </c>
      <c r="D252" s="696" t="s">
        <v>4979</v>
      </c>
      <c r="E252" s="696" t="s">
        <v>4980</v>
      </c>
      <c r="F252" s="711">
        <v>41</v>
      </c>
      <c r="G252" s="711">
        <v>4858.5</v>
      </c>
      <c r="H252" s="711">
        <v>1</v>
      </c>
      <c r="I252" s="711">
        <v>118.5</v>
      </c>
      <c r="J252" s="711">
        <v>10</v>
      </c>
      <c r="K252" s="711">
        <v>1185</v>
      </c>
      <c r="L252" s="711">
        <v>0.24390243902439024</v>
      </c>
      <c r="M252" s="711">
        <v>118.5</v>
      </c>
      <c r="N252" s="711">
        <v>26</v>
      </c>
      <c r="O252" s="711">
        <v>3081</v>
      </c>
      <c r="P252" s="701">
        <v>0.63414634146341464</v>
      </c>
      <c r="Q252" s="712">
        <v>118.5</v>
      </c>
    </row>
    <row r="253" spans="1:17" ht="14.4" customHeight="1" x14ac:dyDescent="0.3">
      <c r="A253" s="695" t="s">
        <v>554</v>
      </c>
      <c r="B253" s="696" t="s">
        <v>4637</v>
      </c>
      <c r="C253" s="696" t="s">
        <v>4502</v>
      </c>
      <c r="D253" s="696" t="s">
        <v>4981</v>
      </c>
      <c r="E253" s="696" t="s">
        <v>4980</v>
      </c>
      <c r="F253" s="711"/>
      <c r="G253" s="711"/>
      <c r="H253" s="711"/>
      <c r="I253" s="711"/>
      <c r="J253" s="711">
        <v>6</v>
      </c>
      <c r="K253" s="711">
        <v>1579.8</v>
      </c>
      <c r="L253" s="711"/>
      <c r="M253" s="711">
        <v>263.3</v>
      </c>
      <c r="N253" s="711"/>
      <c r="O253" s="711"/>
      <c r="P253" s="701"/>
      <c r="Q253" s="712"/>
    </row>
    <row r="254" spans="1:17" ht="14.4" customHeight="1" x14ac:dyDescent="0.3">
      <c r="A254" s="695" t="s">
        <v>554</v>
      </c>
      <c r="B254" s="696" t="s">
        <v>4637</v>
      </c>
      <c r="C254" s="696" t="s">
        <v>4502</v>
      </c>
      <c r="D254" s="696" t="s">
        <v>4982</v>
      </c>
      <c r="E254" s="696" t="s">
        <v>4983</v>
      </c>
      <c r="F254" s="711">
        <v>2</v>
      </c>
      <c r="G254" s="711">
        <v>469.6</v>
      </c>
      <c r="H254" s="711">
        <v>1</v>
      </c>
      <c r="I254" s="711">
        <v>234.8</v>
      </c>
      <c r="J254" s="711"/>
      <c r="K254" s="711"/>
      <c r="L254" s="711"/>
      <c r="M254" s="711"/>
      <c r="N254" s="711"/>
      <c r="O254" s="711"/>
      <c r="P254" s="701"/>
      <c r="Q254" s="712"/>
    </row>
    <row r="255" spans="1:17" ht="14.4" customHeight="1" x14ac:dyDescent="0.3">
      <c r="A255" s="695" t="s">
        <v>554</v>
      </c>
      <c r="B255" s="696" t="s">
        <v>4637</v>
      </c>
      <c r="C255" s="696" t="s">
        <v>4502</v>
      </c>
      <c r="D255" s="696" t="s">
        <v>4984</v>
      </c>
      <c r="E255" s="696" t="s">
        <v>4985</v>
      </c>
      <c r="F255" s="711">
        <v>1</v>
      </c>
      <c r="G255" s="711">
        <v>478.8</v>
      </c>
      <c r="H255" s="711">
        <v>1</v>
      </c>
      <c r="I255" s="711">
        <v>478.8</v>
      </c>
      <c r="J255" s="711"/>
      <c r="K255" s="711"/>
      <c r="L255" s="711"/>
      <c r="M255" s="711"/>
      <c r="N255" s="711"/>
      <c r="O255" s="711"/>
      <c r="P255" s="701"/>
      <c r="Q255" s="712"/>
    </row>
    <row r="256" spans="1:17" ht="14.4" customHeight="1" x14ac:dyDescent="0.3">
      <c r="A256" s="695" t="s">
        <v>554</v>
      </c>
      <c r="B256" s="696" t="s">
        <v>4637</v>
      </c>
      <c r="C256" s="696" t="s">
        <v>4502</v>
      </c>
      <c r="D256" s="696" t="s">
        <v>4986</v>
      </c>
      <c r="E256" s="696" t="s">
        <v>4987</v>
      </c>
      <c r="F256" s="711">
        <v>2</v>
      </c>
      <c r="G256" s="711">
        <v>200.6</v>
      </c>
      <c r="H256" s="711">
        <v>1</v>
      </c>
      <c r="I256" s="711">
        <v>100.3</v>
      </c>
      <c r="J256" s="711">
        <v>2</v>
      </c>
      <c r="K256" s="711">
        <v>200.6</v>
      </c>
      <c r="L256" s="711">
        <v>1</v>
      </c>
      <c r="M256" s="711">
        <v>100.3</v>
      </c>
      <c r="N256" s="711">
        <v>4</v>
      </c>
      <c r="O256" s="711">
        <v>401.2</v>
      </c>
      <c r="P256" s="701">
        <v>2</v>
      </c>
      <c r="Q256" s="712">
        <v>100.3</v>
      </c>
    </row>
    <row r="257" spans="1:17" ht="14.4" customHeight="1" x14ac:dyDescent="0.3">
      <c r="A257" s="695" t="s">
        <v>554</v>
      </c>
      <c r="B257" s="696" t="s">
        <v>4637</v>
      </c>
      <c r="C257" s="696" t="s">
        <v>4502</v>
      </c>
      <c r="D257" s="696" t="s">
        <v>4988</v>
      </c>
      <c r="E257" s="696" t="s">
        <v>4989</v>
      </c>
      <c r="F257" s="711"/>
      <c r="G257" s="711"/>
      <c r="H257" s="711"/>
      <c r="I257" s="711"/>
      <c r="J257" s="711">
        <v>10</v>
      </c>
      <c r="K257" s="711">
        <v>104797.09999999998</v>
      </c>
      <c r="L257" s="711"/>
      <c r="M257" s="711">
        <v>10479.709999999997</v>
      </c>
      <c r="N257" s="711">
        <v>20</v>
      </c>
      <c r="O257" s="711">
        <v>209594.2</v>
      </c>
      <c r="P257" s="701"/>
      <c r="Q257" s="712">
        <v>10479.710000000001</v>
      </c>
    </row>
    <row r="258" spans="1:17" ht="14.4" customHeight="1" x14ac:dyDescent="0.3">
      <c r="A258" s="695" t="s">
        <v>554</v>
      </c>
      <c r="B258" s="696" t="s">
        <v>4637</v>
      </c>
      <c r="C258" s="696" t="s">
        <v>4502</v>
      </c>
      <c r="D258" s="696" t="s">
        <v>4990</v>
      </c>
      <c r="E258" s="696" t="s">
        <v>4991</v>
      </c>
      <c r="F258" s="711">
        <v>1</v>
      </c>
      <c r="G258" s="711">
        <v>135.69</v>
      </c>
      <c r="H258" s="711">
        <v>1</v>
      </c>
      <c r="I258" s="711">
        <v>135.69</v>
      </c>
      <c r="J258" s="711"/>
      <c r="K258" s="711"/>
      <c r="L258" s="711"/>
      <c r="M258" s="711"/>
      <c r="N258" s="711">
        <v>6</v>
      </c>
      <c r="O258" s="711">
        <v>814.14</v>
      </c>
      <c r="P258" s="701">
        <v>6</v>
      </c>
      <c r="Q258" s="712">
        <v>135.69</v>
      </c>
    </row>
    <row r="259" spans="1:17" ht="14.4" customHeight="1" x14ac:dyDescent="0.3">
      <c r="A259" s="695" t="s">
        <v>554</v>
      </c>
      <c r="B259" s="696" t="s">
        <v>4637</v>
      </c>
      <c r="C259" s="696" t="s">
        <v>4502</v>
      </c>
      <c r="D259" s="696" t="s">
        <v>4992</v>
      </c>
      <c r="E259" s="696" t="s">
        <v>4993</v>
      </c>
      <c r="F259" s="711">
        <v>2</v>
      </c>
      <c r="G259" s="711">
        <v>2760</v>
      </c>
      <c r="H259" s="711">
        <v>1</v>
      </c>
      <c r="I259" s="711">
        <v>1380</v>
      </c>
      <c r="J259" s="711">
        <v>3</v>
      </c>
      <c r="K259" s="711">
        <v>4140</v>
      </c>
      <c r="L259" s="711">
        <v>1.5</v>
      </c>
      <c r="M259" s="711">
        <v>1380</v>
      </c>
      <c r="N259" s="711">
        <v>4</v>
      </c>
      <c r="O259" s="711">
        <v>5520</v>
      </c>
      <c r="P259" s="701">
        <v>2</v>
      </c>
      <c r="Q259" s="712">
        <v>1380</v>
      </c>
    </row>
    <row r="260" spans="1:17" ht="14.4" customHeight="1" x14ac:dyDescent="0.3">
      <c r="A260" s="695" t="s">
        <v>554</v>
      </c>
      <c r="B260" s="696" t="s">
        <v>4637</v>
      </c>
      <c r="C260" s="696" t="s">
        <v>4502</v>
      </c>
      <c r="D260" s="696" t="s">
        <v>4994</v>
      </c>
      <c r="E260" s="696" t="s">
        <v>4995</v>
      </c>
      <c r="F260" s="711"/>
      <c r="G260" s="711"/>
      <c r="H260" s="711"/>
      <c r="I260" s="711"/>
      <c r="J260" s="711">
        <v>4</v>
      </c>
      <c r="K260" s="711">
        <v>4152</v>
      </c>
      <c r="L260" s="711"/>
      <c r="M260" s="711">
        <v>1038</v>
      </c>
      <c r="N260" s="711">
        <v>1</v>
      </c>
      <c r="O260" s="711">
        <v>1038</v>
      </c>
      <c r="P260" s="701"/>
      <c r="Q260" s="712">
        <v>1038</v>
      </c>
    </row>
    <row r="261" spans="1:17" ht="14.4" customHeight="1" x14ac:dyDescent="0.3">
      <c r="A261" s="695" t="s">
        <v>554</v>
      </c>
      <c r="B261" s="696" t="s">
        <v>4637</v>
      </c>
      <c r="C261" s="696" t="s">
        <v>4502</v>
      </c>
      <c r="D261" s="696" t="s">
        <v>4996</v>
      </c>
      <c r="E261" s="696" t="s">
        <v>4997</v>
      </c>
      <c r="F261" s="711">
        <v>3</v>
      </c>
      <c r="G261" s="711">
        <v>3936</v>
      </c>
      <c r="H261" s="711">
        <v>1</v>
      </c>
      <c r="I261" s="711">
        <v>1312</v>
      </c>
      <c r="J261" s="711">
        <v>4</v>
      </c>
      <c r="K261" s="711">
        <v>5248</v>
      </c>
      <c r="L261" s="711">
        <v>1.3333333333333333</v>
      </c>
      <c r="M261" s="711">
        <v>1312</v>
      </c>
      <c r="N261" s="711">
        <v>4</v>
      </c>
      <c r="O261" s="711">
        <v>5248</v>
      </c>
      <c r="P261" s="701">
        <v>1.3333333333333333</v>
      </c>
      <c r="Q261" s="712">
        <v>1312</v>
      </c>
    </row>
    <row r="262" spans="1:17" ht="14.4" customHeight="1" x14ac:dyDescent="0.3">
      <c r="A262" s="695" t="s">
        <v>554</v>
      </c>
      <c r="B262" s="696" t="s">
        <v>4637</v>
      </c>
      <c r="C262" s="696" t="s">
        <v>4502</v>
      </c>
      <c r="D262" s="696" t="s">
        <v>4998</v>
      </c>
      <c r="E262" s="696" t="s">
        <v>4999</v>
      </c>
      <c r="F262" s="711"/>
      <c r="G262" s="711"/>
      <c r="H262" s="711"/>
      <c r="I262" s="711"/>
      <c r="J262" s="711"/>
      <c r="K262" s="711"/>
      <c r="L262" s="711"/>
      <c r="M262" s="711"/>
      <c r="N262" s="711">
        <v>1</v>
      </c>
      <c r="O262" s="711">
        <v>1560</v>
      </c>
      <c r="P262" s="701"/>
      <c r="Q262" s="712">
        <v>1560</v>
      </c>
    </row>
    <row r="263" spans="1:17" ht="14.4" customHeight="1" x14ac:dyDescent="0.3">
      <c r="A263" s="695" t="s">
        <v>554</v>
      </c>
      <c r="B263" s="696" t="s">
        <v>4637</v>
      </c>
      <c r="C263" s="696" t="s">
        <v>4502</v>
      </c>
      <c r="D263" s="696" t="s">
        <v>4507</v>
      </c>
      <c r="E263" s="696" t="s">
        <v>4491</v>
      </c>
      <c r="F263" s="711">
        <v>11</v>
      </c>
      <c r="G263" s="711">
        <v>770</v>
      </c>
      <c r="H263" s="711">
        <v>1</v>
      </c>
      <c r="I263" s="711">
        <v>70</v>
      </c>
      <c r="J263" s="711">
        <v>20</v>
      </c>
      <c r="K263" s="711">
        <v>1400</v>
      </c>
      <c r="L263" s="711">
        <v>1.8181818181818181</v>
      </c>
      <c r="M263" s="711">
        <v>70</v>
      </c>
      <c r="N263" s="711">
        <v>3</v>
      </c>
      <c r="O263" s="711">
        <v>210</v>
      </c>
      <c r="P263" s="701">
        <v>0.27272727272727271</v>
      </c>
      <c r="Q263" s="712">
        <v>70</v>
      </c>
    </row>
    <row r="264" spans="1:17" ht="14.4" customHeight="1" x14ac:dyDescent="0.3">
      <c r="A264" s="695" t="s">
        <v>554</v>
      </c>
      <c r="B264" s="696" t="s">
        <v>4637</v>
      </c>
      <c r="C264" s="696" t="s">
        <v>4502</v>
      </c>
      <c r="D264" s="696" t="s">
        <v>4509</v>
      </c>
      <c r="E264" s="696" t="s">
        <v>4491</v>
      </c>
      <c r="F264" s="711">
        <v>4</v>
      </c>
      <c r="G264" s="711">
        <v>300</v>
      </c>
      <c r="H264" s="711">
        <v>1</v>
      </c>
      <c r="I264" s="711">
        <v>75</v>
      </c>
      <c r="J264" s="711"/>
      <c r="K264" s="711"/>
      <c r="L264" s="711"/>
      <c r="M264" s="711"/>
      <c r="N264" s="711"/>
      <c r="O264" s="711"/>
      <c r="P264" s="701"/>
      <c r="Q264" s="712"/>
    </row>
    <row r="265" spans="1:17" ht="14.4" customHeight="1" x14ac:dyDescent="0.3">
      <c r="A265" s="695" t="s">
        <v>554</v>
      </c>
      <c r="B265" s="696" t="s">
        <v>4637</v>
      </c>
      <c r="C265" s="696" t="s">
        <v>4502</v>
      </c>
      <c r="D265" s="696" t="s">
        <v>4510</v>
      </c>
      <c r="E265" s="696" t="s">
        <v>4491</v>
      </c>
      <c r="F265" s="711">
        <v>4</v>
      </c>
      <c r="G265" s="711">
        <v>588</v>
      </c>
      <c r="H265" s="711">
        <v>1</v>
      </c>
      <c r="I265" s="711">
        <v>147</v>
      </c>
      <c r="J265" s="711">
        <v>18</v>
      </c>
      <c r="K265" s="711">
        <v>2646</v>
      </c>
      <c r="L265" s="711">
        <v>4.5</v>
      </c>
      <c r="M265" s="711">
        <v>147</v>
      </c>
      <c r="N265" s="711"/>
      <c r="O265" s="711"/>
      <c r="P265" s="701"/>
      <c r="Q265" s="712"/>
    </row>
    <row r="266" spans="1:17" ht="14.4" customHeight="1" x14ac:dyDescent="0.3">
      <c r="A266" s="695" t="s">
        <v>554</v>
      </c>
      <c r="B266" s="696" t="s">
        <v>4637</v>
      </c>
      <c r="C266" s="696" t="s">
        <v>4502</v>
      </c>
      <c r="D266" s="696" t="s">
        <v>4514</v>
      </c>
      <c r="E266" s="696" t="s">
        <v>4491</v>
      </c>
      <c r="F266" s="711">
        <v>40</v>
      </c>
      <c r="G266" s="711">
        <v>5960</v>
      </c>
      <c r="H266" s="711">
        <v>1</v>
      </c>
      <c r="I266" s="711">
        <v>149</v>
      </c>
      <c r="J266" s="711">
        <v>69</v>
      </c>
      <c r="K266" s="711">
        <v>10281</v>
      </c>
      <c r="L266" s="711">
        <v>1.7250000000000001</v>
      </c>
      <c r="M266" s="711">
        <v>149</v>
      </c>
      <c r="N266" s="711">
        <v>2</v>
      </c>
      <c r="O266" s="711">
        <v>298</v>
      </c>
      <c r="P266" s="701">
        <v>0.05</v>
      </c>
      <c r="Q266" s="712">
        <v>149</v>
      </c>
    </row>
    <row r="267" spans="1:17" ht="14.4" customHeight="1" x14ac:dyDescent="0.3">
      <c r="A267" s="695" t="s">
        <v>554</v>
      </c>
      <c r="B267" s="696" t="s">
        <v>4637</v>
      </c>
      <c r="C267" s="696" t="s">
        <v>4502</v>
      </c>
      <c r="D267" s="696" t="s">
        <v>4516</v>
      </c>
      <c r="E267" s="696" t="s">
        <v>4491</v>
      </c>
      <c r="F267" s="711">
        <v>2</v>
      </c>
      <c r="G267" s="711">
        <v>388</v>
      </c>
      <c r="H267" s="711">
        <v>1</v>
      </c>
      <c r="I267" s="711">
        <v>194</v>
      </c>
      <c r="J267" s="711"/>
      <c r="K267" s="711"/>
      <c r="L267" s="711"/>
      <c r="M267" s="711"/>
      <c r="N267" s="711"/>
      <c r="O267" s="711"/>
      <c r="P267" s="701"/>
      <c r="Q267" s="712"/>
    </row>
    <row r="268" spans="1:17" ht="14.4" customHeight="1" x14ac:dyDescent="0.3">
      <c r="A268" s="695" t="s">
        <v>554</v>
      </c>
      <c r="B268" s="696" t="s">
        <v>4637</v>
      </c>
      <c r="C268" s="696" t="s">
        <v>4502</v>
      </c>
      <c r="D268" s="696" t="s">
        <v>4518</v>
      </c>
      <c r="E268" s="696" t="s">
        <v>4491</v>
      </c>
      <c r="F268" s="711">
        <v>2</v>
      </c>
      <c r="G268" s="711">
        <v>494</v>
      </c>
      <c r="H268" s="711">
        <v>1</v>
      </c>
      <c r="I268" s="711">
        <v>247</v>
      </c>
      <c r="J268" s="711">
        <v>2</v>
      </c>
      <c r="K268" s="711">
        <v>494</v>
      </c>
      <c r="L268" s="711">
        <v>1</v>
      </c>
      <c r="M268" s="711">
        <v>247</v>
      </c>
      <c r="N268" s="711"/>
      <c r="O268" s="711"/>
      <c r="P268" s="701"/>
      <c r="Q268" s="712"/>
    </row>
    <row r="269" spans="1:17" ht="14.4" customHeight="1" x14ac:dyDescent="0.3">
      <c r="A269" s="695" t="s">
        <v>554</v>
      </c>
      <c r="B269" s="696" t="s">
        <v>4637</v>
      </c>
      <c r="C269" s="696" t="s">
        <v>4502</v>
      </c>
      <c r="D269" s="696" t="s">
        <v>4520</v>
      </c>
      <c r="E269" s="696" t="s">
        <v>4491</v>
      </c>
      <c r="F269" s="711">
        <v>1</v>
      </c>
      <c r="G269" s="711">
        <v>290</v>
      </c>
      <c r="H269" s="711">
        <v>1</v>
      </c>
      <c r="I269" s="711">
        <v>290</v>
      </c>
      <c r="J269" s="711">
        <v>1</v>
      </c>
      <c r="K269" s="711">
        <v>290</v>
      </c>
      <c r="L269" s="711">
        <v>1</v>
      </c>
      <c r="M269" s="711">
        <v>290</v>
      </c>
      <c r="N269" s="711"/>
      <c r="O269" s="711"/>
      <c r="P269" s="701"/>
      <c r="Q269" s="712"/>
    </row>
    <row r="270" spans="1:17" ht="14.4" customHeight="1" x14ac:dyDescent="0.3">
      <c r="A270" s="695" t="s">
        <v>554</v>
      </c>
      <c r="B270" s="696" t="s">
        <v>4637</v>
      </c>
      <c r="C270" s="696" t="s">
        <v>4502</v>
      </c>
      <c r="D270" s="696" t="s">
        <v>4521</v>
      </c>
      <c r="E270" s="696" t="s">
        <v>4491</v>
      </c>
      <c r="F270" s="711">
        <v>1</v>
      </c>
      <c r="G270" s="711">
        <v>290</v>
      </c>
      <c r="H270" s="711">
        <v>1</v>
      </c>
      <c r="I270" s="711">
        <v>290</v>
      </c>
      <c r="J270" s="711">
        <v>1</v>
      </c>
      <c r="K270" s="711">
        <v>290</v>
      </c>
      <c r="L270" s="711">
        <v>1</v>
      </c>
      <c r="M270" s="711">
        <v>290</v>
      </c>
      <c r="N270" s="711"/>
      <c r="O270" s="711"/>
      <c r="P270" s="701"/>
      <c r="Q270" s="712"/>
    </row>
    <row r="271" spans="1:17" ht="14.4" customHeight="1" x14ac:dyDescent="0.3">
      <c r="A271" s="695" t="s">
        <v>554</v>
      </c>
      <c r="B271" s="696" t="s">
        <v>4637</v>
      </c>
      <c r="C271" s="696" t="s">
        <v>4502</v>
      </c>
      <c r="D271" s="696" t="s">
        <v>5000</v>
      </c>
      <c r="E271" s="696" t="s">
        <v>4491</v>
      </c>
      <c r="F271" s="711"/>
      <c r="G271" s="711"/>
      <c r="H271" s="711"/>
      <c r="I271" s="711"/>
      <c r="J271" s="711">
        <v>1</v>
      </c>
      <c r="K271" s="711">
        <v>112</v>
      </c>
      <c r="L271" s="711"/>
      <c r="M271" s="711">
        <v>112</v>
      </c>
      <c r="N271" s="711"/>
      <c r="O271" s="711"/>
      <c r="P271" s="701"/>
      <c r="Q271" s="712"/>
    </row>
    <row r="272" spans="1:17" ht="14.4" customHeight="1" x14ac:dyDescent="0.3">
      <c r="A272" s="695" t="s">
        <v>554</v>
      </c>
      <c r="B272" s="696" t="s">
        <v>4637</v>
      </c>
      <c r="C272" s="696" t="s">
        <v>4502</v>
      </c>
      <c r="D272" s="696" t="s">
        <v>5001</v>
      </c>
      <c r="E272" s="696" t="s">
        <v>4895</v>
      </c>
      <c r="F272" s="711"/>
      <c r="G272" s="711"/>
      <c r="H272" s="711"/>
      <c r="I272" s="711"/>
      <c r="J272" s="711"/>
      <c r="K272" s="711"/>
      <c r="L272" s="711"/>
      <c r="M272" s="711"/>
      <c r="N272" s="711">
        <v>4</v>
      </c>
      <c r="O272" s="711">
        <v>2070</v>
      </c>
      <c r="P272" s="701"/>
      <c r="Q272" s="712">
        <v>517.5</v>
      </c>
    </row>
    <row r="273" spans="1:17" ht="14.4" customHeight="1" x14ac:dyDescent="0.3">
      <c r="A273" s="695" t="s">
        <v>554</v>
      </c>
      <c r="B273" s="696" t="s">
        <v>4637</v>
      </c>
      <c r="C273" s="696" t="s">
        <v>4502</v>
      </c>
      <c r="D273" s="696" t="s">
        <v>5002</v>
      </c>
      <c r="E273" s="696" t="s">
        <v>5003</v>
      </c>
      <c r="F273" s="711">
        <v>2</v>
      </c>
      <c r="G273" s="711">
        <v>2104.4</v>
      </c>
      <c r="H273" s="711">
        <v>1</v>
      </c>
      <c r="I273" s="711">
        <v>1052.2</v>
      </c>
      <c r="J273" s="711"/>
      <c r="K273" s="711"/>
      <c r="L273" s="711"/>
      <c r="M273" s="711"/>
      <c r="N273" s="711"/>
      <c r="O273" s="711"/>
      <c r="P273" s="701"/>
      <c r="Q273" s="712"/>
    </row>
    <row r="274" spans="1:17" ht="14.4" customHeight="1" x14ac:dyDescent="0.3">
      <c r="A274" s="695" t="s">
        <v>554</v>
      </c>
      <c r="B274" s="696" t="s">
        <v>4637</v>
      </c>
      <c r="C274" s="696" t="s">
        <v>4502</v>
      </c>
      <c r="D274" s="696" t="s">
        <v>5004</v>
      </c>
      <c r="E274" s="696" t="s">
        <v>5005</v>
      </c>
      <c r="F274" s="711">
        <v>120</v>
      </c>
      <c r="G274" s="711">
        <v>145858</v>
      </c>
      <c r="H274" s="711">
        <v>1</v>
      </c>
      <c r="I274" s="711">
        <v>1215.4833333333333</v>
      </c>
      <c r="J274" s="711">
        <v>110</v>
      </c>
      <c r="K274" s="711">
        <v>136620</v>
      </c>
      <c r="L274" s="711">
        <v>0.93666442704548258</v>
      </c>
      <c r="M274" s="711">
        <v>1242</v>
      </c>
      <c r="N274" s="711">
        <v>97</v>
      </c>
      <c r="O274" s="711">
        <v>120474</v>
      </c>
      <c r="P274" s="701">
        <v>0.82596772203101643</v>
      </c>
      <c r="Q274" s="712">
        <v>1242</v>
      </c>
    </row>
    <row r="275" spans="1:17" ht="14.4" customHeight="1" x14ac:dyDescent="0.3">
      <c r="A275" s="695" t="s">
        <v>554</v>
      </c>
      <c r="B275" s="696" t="s">
        <v>4637</v>
      </c>
      <c r="C275" s="696" t="s">
        <v>4502</v>
      </c>
      <c r="D275" s="696" t="s">
        <v>5006</v>
      </c>
      <c r="E275" s="696" t="s">
        <v>5007</v>
      </c>
      <c r="F275" s="711">
        <v>109</v>
      </c>
      <c r="G275" s="711">
        <v>144828</v>
      </c>
      <c r="H275" s="711">
        <v>1</v>
      </c>
      <c r="I275" s="711">
        <v>1328.6972477064221</v>
      </c>
      <c r="J275" s="711">
        <v>109</v>
      </c>
      <c r="K275" s="711">
        <v>147695</v>
      </c>
      <c r="L275" s="711">
        <v>1.0197958958212501</v>
      </c>
      <c r="M275" s="711">
        <v>1355</v>
      </c>
      <c r="N275" s="711">
        <v>97</v>
      </c>
      <c r="O275" s="711">
        <v>131435</v>
      </c>
      <c r="P275" s="701">
        <v>0.90752478802441516</v>
      </c>
      <c r="Q275" s="712">
        <v>1355</v>
      </c>
    </row>
    <row r="276" spans="1:17" ht="14.4" customHeight="1" x14ac:dyDescent="0.3">
      <c r="A276" s="695" t="s">
        <v>554</v>
      </c>
      <c r="B276" s="696" t="s">
        <v>4637</v>
      </c>
      <c r="C276" s="696" t="s">
        <v>4502</v>
      </c>
      <c r="D276" s="696" t="s">
        <v>5008</v>
      </c>
      <c r="E276" s="696" t="s">
        <v>5009</v>
      </c>
      <c r="F276" s="711">
        <v>1</v>
      </c>
      <c r="G276" s="711">
        <v>5026</v>
      </c>
      <c r="H276" s="711">
        <v>1</v>
      </c>
      <c r="I276" s="711">
        <v>5026</v>
      </c>
      <c r="J276" s="711">
        <v>1</v>
      </c>
      <c r="K276" s="711">
        <v>5026</v>
      </c>
      <c r="L276" s="711">
        <v>1</v>
      </c>
      <c r="M276" s="711">
        <v>5026</v>
      </c>
      <c r="N276" s="711"/>
      <c r="O276" s="711"/>
      <c r="P276" s="701"/>
      <c r="Q276" s="712"/>
    </row>
    <row r="277" spans="1:17" ht="14.4" customHeight="1" x14ac:dyDescent="0.3">
      <c r="A277" s="695" t="s">
        <v>554</v>
      </c>
      <c r="B277" s="696" t="s">
        <v>4637</v>
      </c>
      <c r="C277" s="696" t="s">
        <v>4502</v>
      </c>
      <c r="D277" s="696" t="s">
        <v>5010</v>
      </c>
      <c r="E277" s="696" t="s">
        <v>5011</v>
      </c>
      <c r="F277" s="711"/>
      <c r="G277" s="711"/>
      <c r="H277" s="711"/>
      <c r="I277" s="711"/>
      <c r="J277" s="711">
        <v>6</v>
      </c>
      <c r="K277" s="711">
        <v>27756</v>
      </c>
      <c r="L277" s="711"/>
      <c r="M277" s="711">
        <v>4626</v>
      </c>
      <c r="N277" s="711">
        <v>3</v>
      </c>
      <c r="O277" s="711">
        <v>13878</v>
      </c>
      <c r="P277" s="701"/>
      <c r="Q277" s="712">
        <v>4626</v>
      </c>
    </row>
    <row r="278" spans="1:17" ht="14.4" customHeight="1" x14ac:dyDescent="0.3">
      <c r="A278" s="695" t="s">
        <v>554</v>
      </c>
      <c r="B278" s="696" t="s">
        <v>4637</v>
      </c>
      <c r="C278" s="696" t="s">
        <v>4502</v>
      </c>
      <c r="D278" s="696" t="s">
        <v>5012</v>
      </c>
      <c r="E278" s="696" t="s">
        <v>5013</v>
      </c>
      <c r="F278" s="711">
        <v>1</v>
      </c>
      <c r="G278" s="711">
        <v>1154.51</v>
      </c>
      <c r="H278" s="711">
        <v>1</v>
      </c>
      <c r="I278" s="711">
        <v>1154.51</v>
      </c>
      <c r="J278" s="711"/>
      <c r="K278" s="711"/>
      <c r="L278" s="711"/>
      <c r="M278" s="711"/>
      <c r="N278" s="711"/>
      <c r="O278" s="711"/>
      <c r="P278" s="701"/>
      <c r="Q278" s="712"/>
    </row>
    <row r="279" spans="1:17" ht="14.4" customHeight="1" x14ac:dyDescent="0.3">
      <c r="A279" s="695" t="s">
        <v>554</v>
      </c>
      <c r="B279" s="696" t="s">
        <v>4637</v>
      </c>
      <c r="C279" s="696" t="s">
        <v>4502</v>
      </c>
      <c r="D279" s="696" t="s">
        <v>5014</v>
      </c>
      <c r="E279" s="696" t="s">
        <v>5015</v>
      </c>
      <c r="F279" s="711">
        <v>9</v>
      </c>
      <c r="G279" s="711">
        <v>22104</v>
      </c>
      <c r="H279" s="711">
        <v>1</v>
      </c>
      <c r="I279" s="711">
        <v>2456</v>
      </c>
      <c r="J279" s="711">
        <v>5</v>
      </c>
      <c r="K279" s="711">
        <v>12280</v>
      </c>
      <c r="L279" s="711">
        <v>0.55555555555555558</v>
      </c>
      <c r="M279" s="711">
        <v>2456</v>
      </c>
      <c r="N279" s="711">
        <v>8</v>
      </c>
      <c r="O279" s="711">
        <v>19648</v>
      </c>
      <c r="P279" s="701">
        <v>0.88888888888888884</v>
      </c>
      <c r="Q279" s="712">
        <v>2456</v>
      </c>
    </row>
    <row r="280" spans="1:17" ht="14.4" customHeight="1" x14ac:dyDescent="0.3">
      <c r="A280" s="695" t="s">
        <v>554</v>
      </c>
      <c r="B280" s="696" t="s">
        <v>4637</v>
      </c>
      <c r="C280" s="696" t="s">
        <v>4502</v>
      </c>
      <c r="D280" s="696" t="s">
        <v>5016</v>
      </c>
      <c r="E280" s="696" t="s">
        <v>4816</v>
      </c>
      <c r="F280" s="711">
        <v>73</v>
      </c>
      <c r="G280" s="711">
        <v>144905</v>
      </c>
      <c r="H280" s="711">
        <v>1</v>
      </c>
      <c r="I280" s="711">
        <v>1985</v>
      </c>
      <c r="J280" s="711">
        <v>88</v>
      </c>
      <c r="K280" s="711">
        <v>174680</v>
      </c>
      <c r="L280" s="711">
        <v>1.2054794520547945</v>
      </c>
      <c r="M280" s="711">
        <v>1985</v>
      </c>
      <c r="N280" s="711">
        <v>49</v>
      </c>
      <c r="O280" s="711">
        <v>97265</v>
      </c>
      <c r="P280" s="701">
        <v>0.67123287671232879</v>
      </c>
      <c r="Q280" s="712">
        <v>1985</v>
      </c>
    </row>
    <row r="281" spans="1:17" ht="14.4" customHeight="1" x14ac:dyDescent="0.3">
      <c r="A281" s="695" t="s">
        <v>554</v>
      </c>
      <c r="B281" s="696" t="s">
        <v>4637</v>
      </c>
      <c r="C281" s="696" t="s">
        <v>4502</v>
      </c>
      <c r="D281" s="696" t="s">
        <v>5017</v>
      </c>
      <c r="E281" s="696" t="s">
        <v>4816</v>
      </c>
      <c r="F281" s="711">
        <v>27</v>
      </c>
      <c r="G281" s="711">
        <v>53595</v>
      </c>
      <c r="H281" s="711">
        <v>1</v>
      </c>
      <c r="I281" s="711">
        <v>1985</v>
      </c>
      <c r="J281" s="711">
        <v>33</v>
      </c>
      <c r="K281" s="711">
        <v>65505</v>
      </c>
      <c r="L281" s="711">
        <v>1.2222222222222223</v>
      </c>
      <c r="M281" s="711">
        <v>1985</v>
      </c>
      <c r="N281" s="711">
        <v>49</v>
      </c>
      <c r="O281" s="711">
        <v>97265</v>
      </c>
      <c r="P281" s="701">
        <v>1.8148148148148149</v>
      </c>
      <c r="Q281" s="712">
        <v>1985</v>
      </c>
    </row>
    <row r="282" spans="1:17" ht="14.4" customHeight="1" x14ac:dyDescent="0.3">
      <c r="A282" s="695" t="s">
        <v>554</v>
      </c>
      <c r="B282" s="696" t="s">
        <v>4637</v>
      </c>
      <c r="C282" s="696" t="s">
        <v>4502</v>
      </c>
      <c r="D282" s="696" t="s">
        <v>5018</v>
      </c>
      <c r="E282" s="696" t="s">
        <v>5019</v>
      </c>
      <c r="F282" s="711">
        <v>34</v>
      </c>
      <c r="G282" s="711">
        <v>9146</v>
      </c>
      <c r="H282" s="711">
        <v>1</v>
      </c>
      <c r="I282" s="711">
        <v>269</v>
      </c>
      <c r="J282" s="711">
        <v>25</v>
      </c>
      <c r="K282" s="711">
        <v>6725</v>
      </c>
      <c r="L282" s="711">
        <v>0.73529411764705888</v>
      </c>
      <c r="M282" s="711">
        <v>269</v>
      </c>
      <c r="N282" s="711">
        <v>38</v>
      </c>
      <c r="O282" s="711">
        <v>10222</v>
      </c>
      <c r="P282" s="701">
        <v>1.1176470588235294</v>
      </c>
      <c r="Q282" s="712">
        <v>269</v>
      </c>
    </row>
    <row r="283" spans="1:17" ht="14.4" customHeight="1" x14ac:dyDescent="0.3">
      <c r="A283" s="695" t="s">
        <v>554</v>
      </c>
      <c r="B283" s="696" t="s">
        <v>4637</v>
      </c>
      <c r="C283" s="696" t="s">
        <v>4502</v>
      </c>
      <c r="D283" s="696" t="s">
        <v>5020</v>
      </c>
      <c r="E283" s="696" t="s">
        <v>5019</v>
      </c>
      <c r="F283" s="711"/>
      <c r="G283" s="711"/>
      <c r="H283" s="711"/>
      <c r="I283" s="711"/>
      <c r="J283" s="711">
        <v>6</v>
      </c>
      <c r="K283" s="711">
        <v>2220</v>
      </c>
      <c r="L283" s="711"/>
      <c r="M283" s="711">
        <v>370</v>
      </c>
      <c r="N283" s="711">
        <v>11</v>
      </c>
      <c r="O283" s="711">
        <v>4070</v>
      </c>
      <c r="P283" s="701"/>
      <c r="Q283" s="712">
        <v>370</v>
      </c>
    </row>
    <row r="284" spans="1:17" ht="14.4" customHeight="1" x14ac:dyDescent="0.3">
      <c r="A284" s="695" t="s">
        <v>554</v>
      </c>
      <c r="B284" s="696" t="s">
        <v>4637</v>
      </c>
      <c r="C284" s="696" t="s">
        <v>4502</v>
      </c>
      <c r="D284" s="696" t="s">
        <v>5021</v>
      </c>
      <c r="E284" s="696" t="s">
        <v>5022</v>
      </c>
      <c r="F284" s="711">
        <v>11</v>
      </c>
      <c r="G284" s="711">
        <v>116578</v>
      </c>
      <c r="H284" s="711">
        <v>1</v>
      </c>
      <c r="I284" s="711">
        <v>10598</v>
      </c>
      <c r="J284" s="711">
        <v>5</v>
      </c>
      <c r="K284" s="711">
        <v>52990</v>
      </c>
      <c r="L284" s="711">
        <v>0.45454545454545453</v>
      </c>
      <c r="M284" s="711">
        <v>10598</v>
      </c>
      <c r="N284" s="711">
        <v>14</v>
      </c>
      <c r="O284" s="711">
        <v>148372</v>
      </c>
      <c r="P284" s="701">
        <v>1.2727272727272727</v>
      </c>
      <c r="Q284" s="712">
        <v>10598</v>
      </c>
    </row>
    <row r="285" spans="1:17" ht="14.4" customHeight="1" x14ac:dyDescent="0.3">
      <c r="A285" s="695" t="s">
        <v>554</v>
      </c>
      <c r="B285" s="696" t="s">
        <v>4637</v>
      </c>
      <c r="C285" s="696" t="s">
        <v>4502</v>
      </c>
      <c r="D285" s="696" t="s">
        <v>5023</v>
      </c>
      <c r="E285" s="696" t="s">
        <v>5024</v>
      </c>
      <c r="F285" s="711">
        <v>1</v>
      </c>
      <c r="G285" s="711">
        <v>14769</v>
      </c>
      <c r="H285" s="711">
        <v>1</v>
      </c>
      <c r="I285" s="711">
        <v>14769</v>
      </c>
      <c r="J285" s="711">
        <v>1</v>
      </c>
      <c r="K285" s="711">
        <v>14769</v>
      </c>
      <c r="L285" s="711">
        <v>1</v>
      </c>
      <c r="M285" s="711">
        <v>14769</v>
      </c>
      <c r="N285" s="711">
        <v>2</v>
      </c>
      <c r="O285" s="711">
        <v>29538</v>
      </c>
      <c r="P285" s="701">
        <v>2</v>
      </c>
      <c r="Q285" s="712">
        <v>14769</v>
      </c>
    </row>
    <row r="286" spans="1:17" ht="14.4" customHeight="1" x14ac:dyDescent="0.3">
      <c r="A286" s="695" t="s">
        <v>554</v>
      </c>
      <c r="B286" s="696" t="s">
        <v>4637</v>
      </c>
      <c r="C286" s="696" t="s">
        <v>4502</v>
      </c>
      <c r="D286" s="696" t="s">
        <v>5025</v>
      </c>
      <c r="E286" s="696" t="s">
        <v>5026</v>
      </c>
      <c r="F286" s="711">
        <v>3</v>
      </c>
      <c r="G286" s="711">
        <v>8073</v>
      </c>
      <c r="H286" s="711">
        <v>1</v>
      </c>
      <c r="I286" s="711">
        <v>2691</v>
      </c>
      <c r="J286" s="711">
        <v>9</v>
      </c>
      <c r="K286" s="711">
        <v>24219</v>
      </c>
      <c r="L286" s="711">
        <v>3</v>
      </c>
      <c r="M286" s="711">
        <v>2691</v>
      </c>
      <c r="N286" s="711">
        <v>16</v>
      </c>
      <c r="O286" s="711">
        <v>43056</v>
      </c>
      <c r="P286" s="701">
        <v>5.333333333333333</v>
      </c>
      <c r="Q286" s="712">
        <v>2691</v>
      </c>
    </row>
    <row r="287" spans="1:17" ht="14.4" customHeight="1" x14ac:dyDescent="0.3">
      <c r="A287" s="695" t="s">
        <v>554</v>
      </c>
      <c r="B287" s="696" t="s">
        <v>4637</v>
      </c>
      <c r="C287" s="696" t="s">
        <v>4502</v>
      </c>
      <c r="D287" s="696" t="s">
        <v>5027</v>
      </c>
      <c r="E287" s="696" t="s">
        <v>5028</v>
      </c>
      <c r="F287" s="711">
        <v>25</v>
      </c>
      <c r="G287" s="711">
        <v>63925</v>
      </c>
      <c r="H287" s="711">
        <v>1</v>
      </c>
      <c r="I287" s="711">
        <v>2557</v>
      </c>
      <c r="J287" s="711">
        <v>13</v>
      </c>
      <c r="K287" s="711">
        <v>33241</v>
      </c>
      <c r="L287" s="711">
        <v>0.52</v>
      </c>
      <c r="M287" s="711">
        <v>2557</v>
      </c>
      <c r="N287" s="711">
        <v>34</v>
      </c>
      <c r="O287" s="711">
        <v>86938</v>
      </c>
      <c r="P287" s="701">
        <v>1.36</v>
      </c>
      <c r="Q287" s="712">
        <v>2557</v>
      </c>
    </row>
    <row r="288" spans="1:17" ht="14.4" customHeight="1" x14ac:dyDescent="0.3">
      <c r="A288" s="695" t="s">
        <v>554</v>
      </c>
      <c r="B288" s="696" t="s">
        <v>4637</v>
      </c>
      <c r="C288" s="696" t="s">
        <v>4502</v>
      </c>
      <c r="D288" s="696" t="s">
        <v>5029</v>
      </c>
      <c r="E288" s="696" t="s">
        <v>5030</v>
      </c>
      <c r="F288" s="711">
        <v>24</v>
      </c>
      <c r="G288" s="711">
        <v>61368</v>
      </c>
      <c r="H288" s="711">
        <v>1</v>
      </c>
      <c r="I288" s="711">
        <v>2557</v>
      </c>
      <c r="J288" s="711">
        <v>13</v>
      </c>
      <c r="K288" s="711">
        <v>33241</v>
      </c>
      <c r="L288" s="711">
        <v>0.54166666666666663</v>
      </c>
      <c r="M288" s="711">
        <v>2557</v>
      </c>
      <c r="N288" s="711">
        <v>33</v>
      </c>
      <c r="O288" s="711">
        <v>84381</v>
      </c>
      <c r="P288" s="701">
        <v>1.375</v>
      </c>
      <c r="Q288" s="712">
        <v>2557</v>
      </c>
    </row>
    <row r="289" spans="1:17" ht="14.4" customHeight="1" x14ac:dyDescent="0.3">
      <c r="A289" s="695" t="s">
        <v>554</v>
      </c>
      <c r="B289" s="696" t="s">
        <v>4637</v>
      </c>
      <c r="C289" s="696" t="s">
        <v>4502</v>
      </c>
      <c r="D289" s="696" t="s">
        <v>5031</v>
      </c>
      <c r="E289" s="696" t="s">
        <v>5032</v>
      </c>
      <c r="F289" s="711">
        <v>2</v>
      </c>
      <c r="G289" s="711">
        <v>133980</v>
      </c>
      <c r="H289" s="711">
        <v>1</v>
      </c>
      <c r="I289" s="711">
        <v>66990</v>
      </c>
      <c r="J289" s="711"/>
      <c r="K289" s="711"/>
      <c r="L289" s="711"/>
      <c r="M289" s="711"/>
      <c r="N289" s="711"/>
      <c r="O289" s="711"/>
      <c r="P289" s="701"/>
      <c r="Q289" s="712"/>
    </row>
    <row r="290" spans="1:17" ht="14.4" customHeight="1" x14ac:dyDescent="0.3">
      <c r="A290" s="695" t="s">
        <v>554</v>
      </c>
      <c r="B290" s="696" t="s">
        <v>4637</v>
      </c>
      <c r="C290" s="696" t="s">
        <v>4502</v>
      </c>
      <c r="D290" s="696" t="s">
        <v>5033</v>
      </c>
      <c r="E290" s="696" t="s">
        <v>4491</v>
      </c>
      <c r="F290" s="711">
        <v>2</v>
      </c>
      <c r="G290" s="711">
        <v>40236</v>
      </c>
      <c r="H290" s="711">
        <v>1</v>
      </c>
      <c r="I290" s="711">
        <v>20118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554</v>
      </c>
      <c r="B291" s="696" t="s">
        <v>4637</v>
      </c>
      <c r="C291" s="696" t="s">
        <v>4502</v>
      </c>
      <c r="D291" s="696" t="s">
        <v>5034</v>
      </c>
      <c r="E291" s="696" t="s">
        <v>4491</v>
      </c>
      <c r="F291" s="711">
        <v>2</v>
      </c>
      <c r="G291" s="711">
        <v>38430</v>
      </c>
      <c r="H291" s="711">
        <v>1</v>
      </c>
      <c r="I291" s="711">
        <v>19215</v>
      </c>
      <c r="J291" s="711"/>
      <c r="K291" s="711"/>
      <c r="L291" s="711"/>
      <c r="M291" s="711"/>
      <c r="N291" s="711"/>
      <c r="O291" s="711"/>
      <c r="P291" s="701"/>
      <c r="Q291" s="712"/>
    </row>
    <row r="292" spans="1:17" ht="14.4" customHeight="1" x14ac:dyDescent="0.3">
      <c r="A292" s="695" t="s">
        <v>554</v>
      </c>
      <c r="B292" s="696" t="s">
        <v>4637</v>
      </c>
      <c r="C292" s="696" t="s">
        <v>4502</v>
      </c>
      <c r="D292" s="696" t="s">
        <v>5035</v>
      </c>
      <c r="E292" s="696" t="s">
        <v>5036</v>
      </c>
      <c r="F292" s="711">
        <v>11</v>
      </c>
      <c r="G292" s="711">
        <v>10818.61</v>
      </c>
      <c r="H292" s="711">
        <v>1</v>
      </c>
      <c r="I292" s="711">
        <v>983.5100000000001</v>
      </c>
      <c r="J292" s="711"/>
      <c r="K292" s="711"/>
      <c r="L292" s="711"/>
      <c r="M292" s="711"/>
      <c r="N292" s="711">
        <v>13</v>
      </c>
      <c r="O292" s="711">
        <v>12785.63</v>
      </c>
      <c r="P292" s="701">
        <v>1.1818181818181817</v>
      </c>
      <c r="Q292" s="712">
        <v>983.51</v>
      </c>
    </row>
    <row r="293" spans="1:17" ht="14.4" customHeight="1" x14ac:dyDescent="0.3">
      <c r="A293" s="695" t="s">
        <v>554</v>
      </c>
      <c r="B293" s="696" t="s">
        <v>4637</v>
      </c>
      <c r="C293" s="696" t="s">
        <v>4502</v>
      </c>
      <c r="D293" s="696" t="s">
        <v>5037</v>
      </c>
      <c r="E293" s="696" t="s">
        <v>5038</v>
      </c>
      <c r="F293" s="711">
        <v>18</v>
      </c>
      <c r="G293" s="711">
        <v>35723.519999999997</v>
      </c>
      <c r="H293" s="711">
        <v>1</v>
      </c>
      <c r="I293" s="711">
        <v>1984.6399999999999</v>
      </c>
      <c r="J293" s="711">
        <v>9</v>
      </c>
      <c r="K293" s="711">
        <v>17861.759999999998</v>
      </c>
      <c r="L293" s="711">
        <v>0.5</v>
      </c>
      <c r="M293" s="711">
        <v>1984.6399999999999</v>
      </c>
      <c r="N293" s="711">
        <v>11</v>
      </c>
      <c r="O293" s="711">
        <v>21831.039999999997</v>
      </c>
      <c r="P293" s="701">
        <v>0.61111111111111105</v>
      </c>
      <c r="Q293" s="712">
        <v>1984.6399999999996</v>
      </c>
    </row>
    <row r="294" spans="1:17" ht="14.4" customHeight="1" x14ac:dyDescent="0.3">
      <c r="A294" s="695" t="s">
        <v>554</v>
      </c>
      <c r="B294" s="696" t="s">
        <v>4637</v>
      </c>
      <c r="C294" s="696" t="s">
        <v>4502</v>
      </c>
      <c r="D294" s="696" t="s">
        <v>5039</v>
      </c>
      <c r="E294" s="696" t="s">
        <v>5040</v>
      </c>
      <c r="F294" s="711">
        <v>11</v>
      </c>
      <c r="G294" s="711">
        <v>19471.21</v>
      </c>
      <c r="H294" s="711">
        <v>1</v>
      </c>
      <c r="I294" s="711">
        <v>1770.11</v>
      </c>
      <c r="J294" s="711"/>
      <c r="K294" s="711"/>
      <c r="L294" s="711"/>
      <c r="M294" s="711"/>
      <c r="N294" s="711"/>
      <c r="O294" s="711"/>
      <c r="P294" s="701"/>
      <c r="Q294" s="712"/>
    </row>
    <row r="295" spans="1:17" ht="14.4" customHeight="1" x14ac:dyDescent="0.3">
      <c r="A295" s="695" t="s">
        <v>554</v>
      </c>
      <c r="B295" s="696" t="s">
        <v>4637</v>
      </c>
      <c r="C295" s="696" t="s">
        <v>4502</v>
      </c>
      <c r="D295" s="696" t="s">
        <v>5041</v>
      </c>
      <c r="E295" s="696" t="s">
        <v>5042</v>
      </c>
      <c r="F295" s="711"/>
      <c r="G295" s="711"/>
      <c r="H295" s="711"/>
      <c r="I295" s="711"/>
      <c r="J295" s="711">
        <v>1</v>
      </c>
      <c r="K295" s="711">
        <v>22321</v>
      </c>
      <c r="L295" s="711"/>
      <c r="M295" s="711">
        <v>22321</v>
      </c>
      <c r="N295" s="711">
        <v>2</v>
      </c>
      <c r="O295" s="711">
        <v>44642</v>
      </c>
      <c r="P295" s="701"/>
      <c r="Q295" s="712">
        <v>22321</v>
      </c>
    </row>
    <row r="296" spans="1:17" ht="14.4" customHeight="1" x14ac:dyDescent="0.3">
      <c r="A296" s="695" t="s">
        <v>554</v>
      </c>
      <c r="B296" s="696" t="s">
        <v>4637</v>
      </c>
      <c r="C296" s="696" t="s">
        <v>4502</v>
      </c>
      <c r="D296" s="696" t="s">
        <v>5043</v>
      </c>
      <c r="E296" s="696" t="s">
        <v>5044</v>
      </c>
      <c r="F296" s="711"/>
      <c r="G296" s="711"/>
      <c r="H296" s="711"/>
      <c r="I296" s="711"/>
      <c r="J296" s="711">
        <v>2</v>
      </c>
      <c r="K296" s="711">
        <v>3598</v>
      </c>
      <c r="L296" s="711"/>
      <c r="M296" s="711">
        <v>1799</v>
      </c>
      <c r="N296" s="711">
        <v>3</v>
      </c>
      <c r="O296" s="711">
        <v>5397</v>
      </c>
      <c r="P296" s="701"/>
      <c r="Q296" s="712">
        <v>1799</v>
      </c>
    </row>
    <row r="297" spans="1:17" ht="14.4" customHeight="1" x14ac:dyDescent="0.3">
      <c r="A297" s="695" t="s">
        <v>554</v>
      </c>
      <c r="B297" s="696" t="s">
        <v>4637</v>
      </c>
      <c r="C297" s="696" t="s">
        <v>4502</v>
      </c>
      <c r="D297" s="696" t="s">
        <v>5045</v>
      </c>
      <c r="E297" s="696" t="s">
        <v>4491</v>
      </c>
      <c r="F297" s="711">
        <v>2</v>
      </c>
      <c r="G297" s="711">
        <v>127700</v>
      </c>
      <c r="H297" s="711">
        <v>1</v>
      </c>
      <c r="I297" s="711">
        <v>63850</v>
      </c>
      <c r="J297" s="711"/>
      <c r="K297" s="711"/>
      <c r="L297" s="711"/>
      <c r="M297" s="711"/>
      <c r="N297" s="711"/>
      <c r="O297" s="711"/>
      <c r="P297" s="701"/>
      <c r="Q297" s="712"/>
    </row>
    <row r="298" spans="1:17" ht="14.4" customHeight="1" x14ac:dyDescent="0.3">
      <c r="A298" s="695" t="s">
        <v>554</v>
      </c>
      <c r="B298" s="696" t="s">
        <v>4637</v>
      </c>
      <c r="C298" s="696" t="s">
        <v>4502</v>
      </c>
      <c r="D298" s="696" t="s">
        <v>5046</v>
      </c>
      <c r="E298" s="696" t="s">
        <v>5047</v>
      </c>
      <c r="F298" s="711"/>
      <c r="G298" s="711"/>
      <c r="H298" s="711"/>
      <c r="I298" s="711"/>
      <c r="J298" s="711">
        <v>2</v>
      </c>
      <c r="K298" s="711">
        <v>32005.14</v>
      </c>
      <c r="L298" s="711"/>
      <c r="M298" s="711">
        <v>16002.57</v>
      </c>
      <c r="N298" s="711"/>
      <c r="O298" s="711"/>
      <c r="P298" s="701"/>
      <c r="Q298" s="712"/>
    </row>
    <row r="299" spans="1:17" ht="14.4" customHeight="1" x14ac:dyDescent="0.3">
      <c r="A299" s="695" t="s">
        <v>554</v>
      </c>
      <c r="B299" s="696" t="s">
        <v>4637</v>
      </c>
      <c r="C299" s="696" t="s">
        <v>4502</v>
      </c>
      <c r="D299" s="696" t="s">
        <v>5048</v>
      </c>
      <c r="E299" s="696" t="s">
        <v>5049</v>
      </c>
      <c r="F299" s="711">
        <v>14</v>
      </c>
      <c r="G299" s="711">
        <v>71159.5</v>
      </c>
      <c r="H299" s="711">
        <v>1</v>
      </c>
      <c r="I299" s="711">
        <v>5082.8214285714284</v>
      </c>
      <c r="J299" s="711">
        <v>10</v>
      </c>
      <c r="K299" s="711">
        <v>51470</v>
      </c>
      <c r="L299" s="711">
        <v>0.72330468876256859</v>
      </c>
      <c r="M299" s="711">
        <v>5147</v>
      </c>
      <c r="N299" s="711">
        <v>6</v>
      </c>
      <c r="O299" s="711">
        <v>30882</v>
      </c>
      <c r="P299" s="701">
        <v>0.43398281325754118</v>
      </c>
      <c r="Q299" s="712">
        <v>5147</v>
      </c>
    </row>
    <row r="300" spans="1:17" ht="14.4" customHeight="1" x14ac:dyDescent="0.3">
      <c r="A300" s="695" t="s">
        <v>554</v>
      </c>
      <c r="B300" s="696" t="s">
        <v>4637</v>
      </c>
      <c r="C300" s="696" t="s">
        <v>4502</v>
      </c>
      <c r="D300" s="696" t="s">
        <v>5050</v>
      </c>
      <c r="E300" s="696" t="s">
        <v>5051</v>
      </c>
      <c r="F300" s="711"/>
      <c r="G300" s="711"/>
      <c r="H300" s="711"/>
      <c r="I300" s="711"/>
      <c r="J300" s="711">
        <v>1</v>
      </c>
      <c r="K300" s="711">
        <v>30776.89</v>
      </c>
      <c r="L300" s="711"/>
      <c r="M300" s="711">
        <v>30776.89</v>
      </c>
      <c r="N300" s="711"/>
      <c r="O300" s="711"/>
      <c r="P300" s="701"/>
      <c r="Q300" s="712"/>
    </row>
    <row r="301" spans="1:17" ht="14.4" customHeight="1" x14ac:dyDescent="0.3">
      <c r="A301" s="695" t="s">
        <v>554</v>
      </c>
      <c r="B301" s="696" t="s">
        <v>4637</v>
      </c>
      <c r="C301" s="696" t="s">
        <v>4502</v>
      </c>
      <c r="D301" s="696" t="s">
        <v>5052</v>
      </c>
      <c r="E301" s="696" t="s">
        <v>5053</v>
      </c>
      <c r="F301" s="711"/>
      <c r="G301" s="711"/>
      <c r="H301" s="711"/>
      <c r="I301" s="711"/>
      <c r="J301" s="711">
        <v>13</v>
      </c>
      <c r="K301" s="711">
        <v>142972.57</v>
      </c>
      <c r="L301" s="711"/>
      <c r="M301" s="711">
        <v>10997.890000000001</v>
      </c>
      <c r="N301" s="711">
        <v>5</v>
      </c>
      <c r="O301" s="711">
        <v>54989.45</v>
      </c>
      <c r="P301" s="701"/>
      <c r="Q301" s="712">
        <v>10997.89</v>
      </c>
    </row>
    <row r="302" spans="1:17" ht="14.4" customHeight="1" x14ac:dyDescent="0.3">
      <c r="A302" s="695" t="s">
        <v>554</v>
      </c>
      <c r="B302" s="696" t="s">
        <v>4637</v>
      </c>
      <c r="C302" s="696" t="s">
        <v>4502</v>
      </c>
      <c r="D302" s="696" t="s">
        <v>5054</v>
      </c>
      <c r="E302" s="696" t="s">
        <v>5053</v>
      </c>
      <c r="F302" s="711">
        <v>16</v>
      </c>
      <c r="G302" s="711">
        <v>175966.24</v>
      </c>
      <c r="H302" s="711">
        <v>1</v>
      </c>
      <c r="I302" s="711">
        <v>10997.89</v>
      </c>
      <c r="J302" s="711">
        <v>6</v>
      </c>
      <c r="K302" s="711">
        <v>65987.34</v>
      </c>
      <c r="L302" s="711">
        <v>0.375</v>
      </c>
      <c r="M302" s="711">
        <v>10997.89</v>
      </c>
      <c r="N302" s="711">
        <v>4</v>
      </c>
      <c r="O302" s="711">
        <v>43991.56</v>
      </c>
      <c r="P302" s="701">
        <v>0.25</v>
      </c>
      <c r="Q302" s="712">
        <v>10997.89</v>
      </c>
    </row>
    <row r="303" spans="1:17" ht="14.4" customHeight="1" x14ac:dyDescent="0.3">
      <c r="A303" s="695" t="s">
        <v>554</v>
      </c>
      <c r="B303" s="696" t="s">
        <v>4637</v>
      </c>
      <c r="C303" s="696" t="s">
        <v>4502</v>
      </c>
      <c r="D303" s="696" t="s">
        <v>5055</v>
      </c>
      <c r="E303" s="696" t="s">
        <v>5056</v>
      </c>
      <c r="F303" s="711">
        <v>29</v>
      </c>
      <c r="G303" s="711">
        <v>281070.03000000003</v>
      </c>
      <c r="H303" s="711">
        <v>1</v>
      </c>
      <c r="I303" s="711">
        <v>9692.0700000000015</v>
      </c>
      <c r="J303" s="711">
        <v>46</v>
      </c>
      <c r="K303" s="711">
        <v>445835.22000000009</v>
      </c>
      <c r="L303" s="711">
        <v>1.5862068965517242</v>
      </c>
      <c r="M303" s="711">
        <v>9692.0700000000015</v>
      </c>
      <c r="N303" s="711">
        <v>42</v>
      </c>
      <c r="O303" s="711">
        <v>407066.93999999994</v>
      </c>
      <c r="P303" s="701">
        <v>1.4482758620689651</v>
      </c>
      <c r="Q303" s="712">
        <v>9692.0699999999979</v>
      </c>
    </row>
    <row r="304" spans="1:17" ht="14.4" customHeight="1" x14ac:dyDescent="0.3">
      <c r="A304" s="695" t="s">
        <v>554</v>
      </c>
      <c r="B304" s="696" t="s">
        <v>4637</v>
      </c>
      <c r="C304" s="696" t="s">
        <v>4502</v>
      </c>
      <c r="D304" s="696" t="s">
        <v>5057</v>
      </c>
      <c r="E304" s="696" t="s">
        <v>5058</v>
      </c>
      <c r="F304" s="711"/>
      <c r="G304" s="711"/>
      <c r="H304" s="711"/>
      <c r="I304" s="711"/>
      <c r="J304" s="711">
        <v>15</v>
      </c>
      <c r="K304" s="711">
        <v>164968.34999999998</v>
      </c>
      <c r="L304" s="711"/>
      <c r="M304" s="711">
        <v>10997.889999999998</v>
      </c>
      <c r="N304" s="711">
        <v>11</v>
      </c>
      <c r="O304" s="711">
        <v>120976.79</v>
      </c>
      <c r="P304" s="701"/>
      <c r="Q304" s="712">
        <v>10997.89</v>
      </c>
    </row>
    <row r="305" spans="1:17" ht="14.4" customHeight="1" x14ac:dyDescent="0.3">
      <c r="A305" s="695" t="s">
        <v>554</v>
      </c>
      <c r="B305" s="696" t="s">
        <v>4637</v>
      </c>
      <c r="C305" s="696" t="s">
        <v>4502</v>
      </c>
      <c r="D305" s="696" t="s">
        <v>5059</v>
      </c>
      <c r="E305" s="696" t="s">
        <v>5058</v>
      </c>
      <c r="F305" s="711">
        <v>1</v>
      </c>
      <c r="G305" s="711">
        <v>27236.67</v>
      </c>
      <c r="H305" s="711">
        <v>1</v>
      </c>
      <c r="I305" s="711">
        <v>27236.67</v>
      </c>
      <c r="J305" s="711">
        <v>41</v>
      </c>
      <c r="K305" s="711">
        <v>1116703.47</v>
      </c>
      <c r="L305" s="711">
        <v>41</v>
      </c>
      <c r="M305" s="711">
        <v>27236.67</v>
      </c>
      <c r="N305" s="711">
        <v>20</v>
      </c>
      <c r="O305" s="711">
        <v>544733.39999999991</v>
      </c>
      <c r="P305" s="701">
        <v>19.999999999999996</v>
      </c>
      <c r="Q305" s="712">
        <v>27236.669999999995</v>
      </c>
    </row>
    <row r="306" spans="1:17" ht="14.4" customHeight="1" x14ac:dyDescent="0.3">
      <c r="A306" s="695" t="s">
        <v>554</v>
      </c>
      <c r="B306" s="696" t="s">
        <v>4637</v>
      </c>
      <c r="C306" s="696" t="s">
        <v>4502</v>
      </c>
      <c r="D306" s="696" t="s">
        <v>5060</v>
      </c>
      <c r="E306" s="696" t="s">
        <v>5061</v>
      </c>
      <c r="F306" s="711">
        <v>43</v>
      </c>
      <c r="G306" s="711">
        <v>79055.929999999978</v>
      </c>
      <c r="H306" s="711">
        <v>1</v>
      </c>
      <c r="I306" s="711">
        <v>1838.5099999999995</v>
      </c>
      <c r="J306" s="711">
        <v>40</v>
      </c>
      <c r="K306" s="711">
        <v>73540.399999999994</v>
      </c>
      <c r="L306" s="711">
        <v>0.93023255813953509</v>
      </c>
      <c r="M306" s="711">
        <v>1838.5099999999998</v>
      </c>
      <c r="N306" s="711">
        <v>14</v>
      </c>
      <c r="O306" s="711">
        <v>25739.14</v>
      </c>
      <c r="P306" s="701">
        <v>0.32558139534883729</v>
      </c>
      <c r="Q306" s="712">
        <v>1838.51</v>
      </c>
    </row>
    <row r="307" spans="1:17" ht="14.4" customHeight="1" x14ac:dyDescent="0.3">
      <c r="A307" s="695" t="s">
        <v>554</v>
      </c>
      <c r="B307" s="696" t="s">
        <v>4637</v>
      </c>
      <c r="C307" s="696" t="s">
        <v>4502</v>
      </c>
      <c r="D307" s="696" t="s">
        <v>5062</v>
      </c>
      <c r="E307" s="696" t="s">
        <v>5063</v>
      </c>
      <c r="F307" s="711"/>
      <c r="G307" s="711"/>
      <c r="H307" s="711"/>
      <c r="I307" s="711"/>
      <c r="J307" s="711">
        <v>1</v>
      </c>
      <c r="K307" s="711">
        <v>848.78</v>
      </c>
      <c r="L307" s="711"/>
      <c r="M307" s="711">
        <v>848.78</v>
      </c>
      <c r="N307" s="711"/>
      <c r="O307" s="711"/>
      <c r="P307" s="701"/>
      <c r="Q307" s="712"/>
    </row>
    <row r="308" spans="1:17" ht="14.4" customHeight="1" x14ac:dyDescent="0.3">
      <c r="A308" s="695" t="s">
        <v>554</v>
      </c>
      <c r="B308" s="696" t="s">
        <v>4637</v>
      </c>
      <c r="C308" s="696" t="s">
        <v>4502</v>
      </c>
      <c r="D308" s="696" t="s">
        <v>5064</v>
      </c>
      <c r="E308" s="696" t="s">
        <v>5065</v>
      </c>
      <c r="F308" s="711">
        <v>3</v>
      </c>
      <c r="G308" s="711">
        <v>8487.81</v>
      </c>
      <c r="H308" s="711">
        <v>1</v>
      </c>
      <c r="I308" s="711">
        <v>2829.27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554</v>
      </c>
      <c r="B309" s="696" t="s">
        <v>4637</v>
      </c>
      <c r="C309" s="696" t="s">
        <v>4502</v>
      </c>
      <c r="D309" s="696" t="s">
        <v>5066</v>
      </c>
      <c r="E309" s="696" t="s">
        <v>5067</v>
      </c>
      <c r="F309" s="711"/>
      <c r="G309" s="711"/>
      <c r="H309" s="711"/>
      <c r="I309" s="711"/>
      <c r="J309" s="711"/>
      <c r="K309" s="711"/>
      <c r="L309" s="711"/>
      <c r="M309" s="711"/>
      <c r="N309" s="711">
        <v>2</v>
      </c>
      <c r="O309" s="711">
        <v>4259.46</v>
      </c>
      <c r="P309" s="701"/>
      <c r="Q309" s="712">
        <v>2129.73</v>
      </c>
    </row>
    <row r="310" spans="1:17" ht="14.4" customHeight="1" x14ac:dyDescent="0.3">
      <c r="A310" s="695" t="s">
        <v>554</v>
      </c>
      <c r="B310" s="696" t="s">
        <v>4637</v>
      </c>
      <c r="C310" s="696" t="s">
        <v>4502</v>
      </c>
      <c r="D310" s="696" t="s">
        <v>5068</v>
      </c>
      <c r="E310" s="696" t="s">
        <v>5069</v>
      </c>
      <c r="F310" s="711">
        <v>35</v>
      </c>
      <c r="G310" s="711">
        <v>1233272.6000000001</v>
      </c>
      <c r="H310" s="711">
        <v>1</v>
      </c>
      <c r="I310" s="711">
        <v>35236.36</v>
      </c>
      <c r="J310" s="711">
        <v>26</v>
      </c>
      <c r="K310" s="711">
        <v>916145.36</v>
      </c>
      <c r="L310" s="711">
        <v>0.74285714285714277</v>
      </c>
      <c r="M310" s="711">
        <v>35236.36</v>
      </c>
      <c r="N310" s="711">
        <v>91</v>
      </c>
      <c r="O310" s="711">
        <v>3206508.76</v>
      </c>
      <c r="P310" s="701">
        <v>2.5999999999999996</v>
      </c>
      <c r="Q310" s="712">
        <v>35236.36</v>
      </c>
    </row>
    <row r="311" spans="1:17" ht="14.4" customHeight="1" x14ac:dyDescent="0.3">
      <c r="A311" s="695" t="s">
        <v>554</v>
      </c>
      <c r="B311" s="696" t="s">
        <v>4637</v>
      </c>
      <c r="C311" s="696" t="s">
        <v>4502</v>
      </c>
      <c r="D311" s="696" t="s">
        <v>5070</v>
      </c>
      <c r="E311" s="696" t="s">
        <v>5071</v>
      </c>
      <c r="F311" s="711">
        <v>34</v>
      </c>
      <c r="G311" s="711">
        <v>670090.0199999999</v>
      </c>
      <c r="H311" s="711">
        <v>1</v>
      </c>
      <c r="I311" s="711">
        <v>19708.53</v>
      </c>
      <c r="J311" s="711">
        <v>25</v>
      </c>
      <c r="K311" s="711">
        <v>492713.25</v>
      </c>
      <c r="L311" s="711">
        <v>0.73529411764705888</v>
      </c>
      <c r="M311" s="711">
        <v>19708.53</v>
      </c>
      <c r="N311" s="711">
        <v>91</v>
      </c>
      <c r="O311" s="711">
        <v>1793476.2300000002</v>
      </c>
      <c r="P311" s="701">
        <v>2.6764705882352948</v>
      </c>
      <c r="Q311" s="712">
        <v>19708.530000000002</v>
      </c>
    </row>
    <row r="312" spans="1:17" ht="14.4" customHeight="1" x14ac:dyDescent="0.3">
      <c r="A312" s="695" t="s">
        <v>554</v>
      </c>
      <c r="B312" s="696" t="s">
        <v>4637</v>
      </c>
      <c r="C312" s="696" t="s">
        <v>4502</v>
      </c>
      <c r="D312" s="696" t="s">
        <v>5072</v>
      </c>
      <c r="E312" s="696" t="s">
        <v>5073</v>
      </c>
      <c r="F312" s="711">
        <v>34</v>
      </c>
      <c r="G312" s="711">
        <v>317599.44</v>
      </c>
      <c r="H312" s="711">
        <v>1</v>
      </c>
      <c r="I312" s="711">
        <v>9341.16</v>
      </c>
      <c r="J312" s="711">
        <v>27</v>
      </c>
      <c r="K312" s="711">
        <v>252211.32</v>
      </c>
      <c r="L312" s="711">
        <v>0.79411764705882359</v>
      </c>
      <c r="M312" s="711">
        <v>9341.16</v>
      </c>
      <c r="N312" s="711">
        <v>91</v>
      </c>
      <c r="O312" s="711">
        <v>850045.55999999994</v>
      </c>
      <c r="P312" s="701">
        <v>2.6764705882352939</v>
      </c>
      <c r="Q312" s="712">
        <v>9341.16</v>
      </c>
    </row>
    <row r="313" spans="1:17" ht="14.4" customHeight="1" x14ac:dyDescent="0.3">
      <c r="A313" s="695" t="s">
        <v>554</v>
      </c>
      <c r="B313" s="696" t="s">
        <v>4637</v>
      </c>
      <c r="C313" s="696" t="s">
        <v>4502</v>
      </c>
      <c r="D313" s="696" t="s">
        <v>5074</v>
      </c>
      <c r="E313" s="696" t="s">
        <v>5075</v>
      </c>
      <c r="F313" s="711">
        <v>32</v>
      </c>
      <c r="G313" s="711">
        <v>199280.32</v>
      </c>
      <c r="H313" s="711">
        <v>1</v>
      </c>
      <c r="I313" s="711">
        <v>6227.51</v>
      </c>
      <c r="J313" s="711">
        <v>25</v>
      </c>
      <c r="K313" s="711">
        <v>155687.75</v>
      </c>
      <c r="L313" s="711">
        <v>0.78125</v>
      </c>
      <c r="M313" s="711">
        <v>6227.51</v>
      </c>
      <c r="N313" s="711">
        <v>88</v>
      </c>
      <c r="O313" s="711">
        <v>548020.87999999989</v>
      </c>
      <c r="P313" s="701">
        <v>2.7499999999999996</v>
      </c>
      <c r="Q313" s="712">
        <v>6227.5099999999984</v>
      </c>
    </row>
    <row r="314" spans="1:17" ht="14.4" customHeight="1" x14ac:dyDescent="0.3">
      <c r="A314" s="695" t="s">
        <v>554</v>
      </c>
      <c r="B314" s="696" t="s">
        <v>4637</v>
      </c>
      <c r="C314" s="696" t="s">
        <v>4502</v>
      </c>
      <c r="D314" s="696" t="s">
        <v>5076</v>
      </c>
      <c r="E314" s="696" t="s">
        <v>5077</v>
      </c>
      <c r="F314" s="711"/>
      <c r="G314" s="711"/>
      <c r="H314" s="711"/>
      <c r="I314" s="711"/>
      <c r="J314" s="711">
        <v>2</v>
      </c>
      <c r="K314" s="711">
        <v>36790</v>
      </c>
      <c r="L314" s="711"/>
      <c r="M314" s="711">
        <v>18395</v>
      </c>
      <c r="N314" s="711"/>
      <c r="O314" s="711"/>
      <c r="P314" s="701"/>
      <c r="Q314" s="712"/>
    </row>
    <row r="315" spans="1:17" ht="14.4" customHeight="1" x14ac:dyDescent="0.3">
      <c r="A315" s="695" t="s">
        <v>554</v>
      </c>
      <c r="B315" s="696" t="s">
        <v>4637</v>
      </c>
      <c r="C315" s="696" t="s">
        <v>4502</v>
      </c>
      <c r="D315" s="696" t="s">
        <v>5078</v>
      </c>
      <c r="E315" s="696" t="s">
        <v>5079</v>
      </c>
      <c r="F315" s="711">
        <v>2</v>
      </c>
      <c r="G315" s="711">
        <v>79580</v>
      </c>
      <c r="H315" s="711">
        <v>1</v>
      </c>
      <c r="I315" s="711">
        <v>39790</v>
      </c>
      <c r="J315" s="711"/>
      <c r="K315" s="711"/>
      <c r="L315" s="711"/>
      <c r="M315" s="711"/>
      <c r="N315" s="711"/>
      <c r="O315" s="711"/>
      <c r="P315" s="701"/>
      <c r="Q315" s="712"/>
    </row>
    <row r="316" spans="1:17" ht="14.4" customHeight="1" x14ac:dyDescent="0.3">
      <c r="A316" s="695" t="s">
        <v>554</v>
      </c>
      <c r="B316" s="696" t="s">
        <v>4637</v>
      </c>
      <c r="C316" s="696" t="s">
        <v>4502</v>
      </c>
      <c r="D316" s="696" t="s">
        <v>5080</v>
      </c>
      <c r="E316" s="696" t="s">
        <v>5081</v>
      </c>
      <c r="F316" s="711">
        <v>33</v>
      </c>
      <c r="G316" s="711">
        <v>243195</v>
      </c>
      <c r="H316" s="711">
        <v>1</v>
      </c>
      <c r="I316" s="711">
        <v>7369.545454545455</v>
      </c>
      <c r="J316" s="711">
        <v>39</v>
      </c>
      <c r="K316" s="711">
        <v>293007</v>
      </c>
      <c r="L316" s="711">
        <v>1.2048232899525073</v>
      </c>
      <c r="M316" s="711">
        <v>7513</v>
      </c>
      <c r="N316" s="711">
        <v>36</v>
      </c>
      <c r="O316" s="711">
        <v>270468</v>
      </c>
      <c r="P316" s="701">
        <v>1.1121445753407759</v>
      </c>
      <c r="Q316" s="712">
        <v>7513</v>
      </c>
    </row>
    <row r="317" spans="1:17" ht="14.4" customHeight="1" x14ac:dyDescent="0.3">
      <c r="A317" s="695" t="s">
        <v>554</v>
      </c>
      <c r="B317" s="696" t="s">
        <v>4637</v>
      </c>
      <c r="C317" s="696" t="s">
        <v>4502</v>
      </c>
      <c r="D317" s="696" t="s">
        <v>5082</v>
      </c>
      <c r="E317" s="696" t="s">
        <v>4491</v>
      </c>
      <c r="F317" s="711">
        <v>3</v>
      </c>
      <c r="G317" s="711">
        <v>41931</v>
      </c>
      <c r="H317" s="711">
        <v>1</v>
      </c>
      <c r="I317" s="711">
        <v>13977</v>
      </c>
      <c r="J317" s="711"/>
      <c r="K317" s="711"/>
      <c r="L317" s="711"/>
      <c r="M317" s="711"/>
      <c r="N317" s="711"/>
      <c r="O317" s="711"/>
      <c r="P317" s="701"/>
      <c r="Q317" s="712"/>
    </row>
    <row r="318" spans="1:17" ht="14.4" customHeight="1" x14ac:dyDescent="0.3">
      <c r="A318" s="695" t="s">
        <v>554</v>
      </c>
      <c r="B318" s="696" t="s">
        <v>4637</v>
      </c>
      <c r="C318" s="696" t="s">
        <v>4502</v>
      </c>
      <c r="D318" s="696" t="s">
        <v>5083</v>
      </c>
      <c r="E318" s="696" t="s">
        <v>5084</v>
      </c>
      <c r="F318" s="711">
        <v>1</v>
      </c>
      <c r="G318" s="711">
        <v>13990.91</v>
      </c>
      <c r="H318" s="711">
        <v>1</v>
      </c>
      <c r="I318" s="711">
        <v>13990.91</v>
      </c>
      <c r="J318" s="711"/>
      <c r="K318" s="711"/>
      <c r="L318" s="711"/>
      <c r="M318" s="711"/>
      <c r="N318" s="711"/>
      <c r="O318" s="711"/>
      <c r="P318" s="701"/>
      <c r="Q318" s="712"/>
    </row>
    <row r="319" spans="1:17" ht="14.4" customHeight="1" x14ac:dyDescent="0.3">
      <c r="A319" s="695" t="s">
        <v>554</v>
      </c>
      <c r="B319" s="696" t="s">
        <v>4637</v>
      </c>
      <c r="C319" s="696" t="s">
        <v>4502</v>
      </c>
      <c r="D319" s="696" t="s">
        <v>5085</v>
      </c>
      <c r="E319" s="696" t="s">
        <v>4987</v>
      </c>
      <c r="F319" s="711"/>
      <c r="G319" s="711"/>
      <c r="H319" s="711"/>
      <c r="I319" s="711"/>
      <c r="J319" s="711">
        <v>1</v>
      </c>
      <c r="K319" s="711">
        <v>153.9</v>
      </c>
      <c r="L319" s="711"/>
      <c r="M319" s="711">
        <v>153.9</v>
      </c>
      <c r="N319" s="711"/>
      <c r="O319" s="711"/>
      <c r="P319" s="701"/>
      <c r="Q319" s="712"/>
    </row>
    <row r="320" spans="1:17" ht="14.4" customHeight="1" x14ac:dyDescent="0.3">
      <c r="A320" s="695" t="s">
        <v>554</v>
      </c>
      <c r="B320" s="696" t="s">
        <v>4637</v>
      </c>
      <c r="C320" s="696" t="s">
        <v>4502</v>
      </c>
      <c r="D320" s="696" t="s">
        <v>5086</v>
      </c>
      <c r="E320" s="696" t="s">
        <v>5087</v>
      </c>
      <c r="F320" s="711"/>
      <c r="G320" s="711"/>
      <c r="H320" s="711"/>
      <c r="I320" s="711"/>
      <c r="J320" s="711">
        <v>1</v>
      </c>
      <c r="K320" s="711">
        <v>8115.76</v>
      </c>
      <c r="L320" s="711"/>
      <c r="M320" s="711">
        <v>8115.76</v>
      </c>
      <c r="N320" s="711">
        <v>1</v>
      </c>
      <c r="O320" s="711">
        <v>8115.76</v>
      </c>
      <c r="P320" s="701"/>
      <c r="Q320" s="712">
        <v>8115.76</v>
      </c>
    </row>
    <row r="321" spans="1:17" ht="14.4" customHeight="1" x14ac:dyDescent="0.3">
      <c r="A321" s="695" t="s">
        <v>554</v>
      </c>
      <c r="B321" s="696" t="s">
        <v>4637</v>
      </c>
      <c r="C321" s="696" t="s">
        <v>4502</v>
      </c>
      <c r="D321" s="696" t="s">
        <v>5088</v>
      </c>
      <c r="E321" s="696" t="s">
        <v>5089</v>
      </c>
      <c r="F321" s="711">
        <v>1</v>
      </c>
      <c r="G321" s="711">
        <v>3347.2</v>
      </c>
      <c r="H321" s="711">
        <v>1</v>
      </c>
      <c r="I321" s="711">
        <v>3347.2</v>
      </c>
      <c r="J321" s="711"/>
      <c r="K321" s="711"/>
      <c r="L321" s="711"/>
      <c r="M321" s="711"/>
      <c r="N321" s="711"/>
      <c r="O321" s="711"/>
      <c r="P321" s="701"/>
      <c r="Q321" s="712"/>
    </row>
    <row r="322" spans="1:17" ht="14.4" customHeight="1" x14ac:dyDescent="0.3">
      <c r="A322" s="695" t="s">
        <v>554</v>
      </c>
      <c r="B322" s="696" t="s">
        <v>4637</v>
      </c>
      <c r="C322" s="696" t="s">
        <v>4502</v>
      </c>
      <c r="D322" s="696" t="s">
        <v>5090</v>
      </c>
      <c r="E322" s="696" t="s">
        <v>5091</v>
      </c>
      <c r="F322" s="711">
        <v>3</v>
      </c>
      <c r="G322" s="711">
        <v>20888.400000000001</v>
      </c>
      <c r="H322" s="711">
        <v>1</v>
      </c>
      <c r="I322" s="711">
        <v>6962.8</v>
      </c>
      <c r="J322" s="711">
        <v>4</v>
      </c>
      <c r="K322" s="711">
        <v>28180.799999999999</v>
      </c>
      <c r="L322" s="711">
        <v>1.3491124260355027</v>
      </c>
      <c r="M322" s="711">
        <v>7045.2</v>
      </c>
      <c r="N322" s="711">
        <v>11</v>
      </c>
      <c r="O322" s="711">
        <v>77497.2</v>
      </c>
      <c r="P322" s="701">
        <v>3.7100591715976328</v>
      </c>
      <c r="Q322" s="712">
        <v>7045.2</v>
      </c>
    </row>
    <row r="323" spans="1:17" ht="14.4" customHeight="1" x14ac:dyDescent="0.3">
      <c r="A323" s="695" t="s">
        <v>554</v>
      </c>
      <c r="B323" s="696" t="s">
        <v>4637</v>
      </c>
      <c r="C323" s="696" t="s">
        <v>4502</v>
      </c>
      <c r="D323" s="696" t="s">
        <v>5092</v>
      </c>
      <c r="E323" s="696" t="s">
        <v>5093</v>
      </c>
      <c r="F323" s="711">
        <v>55</v>
      </c>
      <c r="G323" s="711">
        <v>87340</v>
      </c>
      <c r="H323" s="711">
        <v>1</v>
      </c>
      <c r="I323" s="711">
        <v>1588</v>
      </c>
      <c r="J323" s="711">
        <v>48</v>
      </c>
      <c r="K323" s="711">
        <v>76224</v>
      </c>
      <c r="L323" s="711">
        <v>0.87272727272727268</v>
      </c>
      <c r="M323" s="711">
        <v>1588</v>
      </c>
      <c r="N323" s="711">
        <v>49</v>
      </c>
      <c r="O323" s="711">
        <v>77812</v>
      </c>
      <c r="P323" s="701">
        <v>0.89090909090909087</v>
      </c>
      <c r="Q323" s="712">
        <v>1588</v>
      </c>
    </row>
    <row r="324" spans="1:17" ht="14.4" customHeight="1" x14ac:dyDescent="0.3">
      <c r="A324" s="695" t="s">
        <v>554</v>
      </c>
      <c r="B324" s="696" t="s">
        <v>4637</v>
      </c>
      <c r="C324" s="696" t="s">
        <v>4502</v>
      </c>
      <c r="D324" s="696" t="s">
        <v>5094</v>
      </c>
      <c r="E324" s="696" t="s">
        <v>5095</v>
      </c>
      <c r="F324" s="711">
        <v>64</v>
      </c>
      <c r="G324" s="711">
        <v>160256</v>
      </c>
      <c r="H324" s="711">
        <v>1</v>
      </c>
      <c r="I324" s="711">
        <v>2504</v>
      </c>
      <c r="J324" s="711">
        <v>80</v>
      </c>
      <c r="K324" s="711">
        <v>200320</v>
      </c>
      <c r="L324" s="711">
        <v>1.25</v>
      </c>
      <c r="M324" s="711">
        <v>2504</v>
      </c>
      <c r="N324" s="711">
        <v>102</v>
      </c>
      <c r="O324" s="711">
        <v>255408</v>
      </c>
      <c r="P324" s="701">
        <v>1.59375</v>
      </c>
      <c r="Q324" s="712">
        <v>2504</v>
      </c>
    </row>
    <row r="325" spans="1:17" ht="14.4" customHeight="1" x14ac:dyDescent="0.3">
      <c r="A325" s="695" t="s">
        <v>554</v>
      </c>
      <c r="B325" s="696" t="s">
        <v>4637</v>
      </c>
      <c r="C325" s="696" t="s">
        <v>4502</v>
      </c>
      <c r="D325" s="696" t="s">
        <v>5096</v>
      </c>
      <c r="E325" s="696" t="s">
        <v>5097</v>
      </c>
      <c r="F325" s="711">
        <v>9.3000000000000007</v>
      </c>
      <c r="G325" s="711">
        <v>35312.1</v>
      </c>
      <c r="H325" s="711">
        <v>1</v>
      </c>
      <c r="I325" s="711">
        <v>3796.9999999999995</v>
      </c>
      <c r="J325" s="711"/>
      <c r="K325" s="711"/>
      <c r="L325" s="711"/>
      <c r="M325" s="711"/>
      <c r="N325" s="711"/>
      <c r="O325" s="711"/>
      <c r="P325" s="701"/>
      <c r="Q325" s="712"/>
    </row>
    <row r="326" spans="1:17" ht="14.4" customHeight="1" x14ac:dyDescent="0.3">
      <c r="A326" s="695" t="s">
        <v>554</v>
      </c>
      <c r="B326" s="696" t="s">
        <v>4637</v>
      </c>
      <c r="C326" s="696" t="s">
        <v>4502</v>
      </c>
      <c r="D326" s="696" t="s">
        <v>5098</v>
      </c>
      <c r="E326" s="696" t="s">
        <v>5099</v>
      </c>
      <c r="F326" s="711">
        <v>5</v>
      </c>
      <c r="G326" s="711">
        <v>109962.00000000001</v>
      </c>
      <c r="H326" s="711">
        <v>1</v>
      </c>
      <c r="I326" s="711">
        <v>21992.400000000001</v>
      </c>
      <c r="J326" s="711">
        <v>5</v>
      </c>
      <c r="K326" s="711">
        <v>109962.00000000001</v>
      </c>
      <c r="L326" s="711">
        <v>1</v>
      </c>
      <c r="M326" s="711">
        <v>21992.400000000001</v>
      </c>
      <c r="N326" s="711">
        <v>9</v>
      </c>
      <c r="O326" s="711">
        <v>197931.60000000003</v>
      </c>
      <c r="P326" s="701">
        <v>1.8</v>
      </c>
      <c r="Q326" s="712">
        <v>21992.400000000005</v>
      </c>
    </row>
    <row r="327" spans="1:17" ht="14.4" customHeight="1" x14ac:dyDescent="0.3">
      <c r="A327" s="695" t="s">
        <v>554</v>
      </c>
      <c r="B327" s="696" t="s">
        <v>4637</v>
      </c>
      <c r="C327" s="696" t="s">
        <v>4502</v>
      </c>
      <c r="D327" s="696" t="s">
        <v>5100</v>
      </c>
      <c r="E327" s="696" t="s">
        <v>5099</v>
      </c>
      <c r="F327" s="711">
        <v>5</v>
      </c>
      <c r="G327" s="711">
        <v>62227.5</v>
      </c>
      <c r="H327" s="711">
        <v>1</v>
      </c>
      <c r="I327" s="711">
        <v>12445.5</v>
      </c>
      <c r="J327" s="711">
        <v>5</v>
      </c>
      <c r="K327" s="711">
        <v>62227.5</v>
      </c>
      <c r="L327" s="711">
        <v>1</v>
      </c>
      <c r="M327" s="711">
        <v>12445.5</v>
      </c>
      <c r="N327" s="711">
        <v>9</v>
      </c>
      <c r="O327" s="711">
        <v>112009.5</v>
      </c>
      <c r="P327" s="701">
        <v>1.8</v>
      </c>
      <c r="Q327" s="712">
        <v>12445.5</v>
      </c>
    </row>
    <row r="328" spans="1:17" ht="14.4" customHeight="1" x14ac:dyDescent="0.3">
      <c r="A328" s="695" t="s">
        <v>554</v>
      </c>
      <c r="B328" s="696" t="s">
        <v>4637</v>
      </c>
      <c r="C328" s="696" t="s">
        <v>4502</v>
      </c>
      <c r="D328" s="696" t="s">
        <v>5101</v>
      </c>
      <c r="E328" s="696" t="s">
        <v>5099</v>
      </c>
      <c r="F328" s="711">
        <v>5</v>
      </c>
      <c r="G328" s="711">
        <v>26466.5</v>
      </c>
      <c r="H328" s="711">
        <v>1</v>
      </c>
      <c r="I328" s="711">
        <v>5293.3</v>
      </c>
      <c r="J328" s="711">
        <v>5</v>
      </c>
      <c r="K328" s="711">
        <v>26466.5</v>
      </c>
      <c r="L328" s="711">
        <v>1</v>
      </c>
      <c r="M328" s="711">
        <v>5293.3</v>
      </c>
      <c r="N328" s="711">
        <v>9</v>
      </c>
      <c r="O328" s="711">
        <v>47639.7</v>
      </c>
      <c r="P328" s="701">
        <v>1.7999999999999998</v>
      </c>
      <c r="Q328" s="712">
        <v>5293.2999999999993</v>
      </c>
    </row>
    <row r="329" spans="1:17" ht="14.4" customHeight="1" x14ac:dyDescent="0.3">
      <c r="A329" s="695" t="s">
        <v>554</v>
      </c>
      <c r="B329" s="696" t="s">
        <v>4637</v>
      </c>
      <c r="C329" s="696" t="s">
        <v>4502</v>
      </c>
      <c r="D329" s="696" t="s">
        <v>5102</v>
      </c>
      <c r="E329" s="696" t="s">
        <v>5103</v>
      </c>
      <c r="F329" s="711">
        <v>1</v>
      </c>
      <c r="G329" s="711">
        <v>22074</v>
      </c>
      <c r="H329" s="711">
        <v>1</v>
      </c>
      <c r="I329" s="711">
        <v>22074</v>
      </c>
      <c r="J329" s="711">
        <v>3</v>
      </c>
      <c r="K329" s="711">
        <v>66222</v>
      </c>
      <c r="L329" s="711">
        <v>3</v>
      </c>
      <c r="M329" s="711">
        <v>22074</v>
      </c>
      <c r="N329" s="711">
        <v>4</v>
      </c>
      <c r="O329" s="711">
        <v>88296</v>
      </c>
      <c r="P329" s="701">
        <v>4</v>
      </c>
      <c r="Q329" s="712">
        <v>22074</v>
      </c>
    </row>
    <row r="330" spans="1:17" ht="14.4" customHeight="1" x14ac:dyDescent="0.3">
      <c r="A330" s="695" t="s">
        <v>554</v>
      </c>
      <c r="B330" s="696" t="s">
        <v>4637</v>
      </c>
      <c r="C330" s="696" t="s">
        <v>4502</v>
      </c>
      <c r="D330" s="696" t="s">
        <v>5104</v>
      </c>
      <c r="E330" s="696" t="s">
        <v>4816</v>
      </c>
      <c r="F330" s="711">
        <v>1</v>
      </c>
      <c r="G330" s="711">
        <v>2088.3000000000002</v>
      </c>
      <c r="H330" s="711">
        <v>1</v>
      </c>
      <c r="I330" s="711">
        <v>2088.3000000000002</v>
      </c>
      <c r="J330" s="711">
        <v>2</v>
      </c>
      <c r="K330" s="711">
        <v>4176.6000000000004</v>
      </c>
      <c r="L330" s="711">
        <v>2</v>
      </c>
      <c r="M330" s="711">
        <v>2088.3000000000002</v>
      </c>
      <c r="N330" s="711"/>
      <c r="O330" s="711"/>
      <c r="P330" s="701"/>
      <c r="Q330" s="712"/>
    </row>
    <row r="331" spans="1:17" ht="14.4" customHeight="1" x14ac:dyDescent="0.3">
      <c r="A331" s="695" t="s">
        <v>554</v>
      </c>
      <c r="B331" s="696" t="s">
        <v>4637</v>
      </c>
      <c r="C331" s="696" t="s">
        <v>4502</v>
      </c>
      <c r="D331" s="696" t="s">
        <v>5105</v>
      </c>
      <c r="E331" s="696" t="s">
        <v>5106</v>
      </c>
      <c r="F331" s="711"/>
      <c r="G331" s="711"/>
      <c r="H331" s="711"/>
      <c r="I331" s="711"/>
      <c r="J331" s="711">
        <v>1</v>
      </c>
      <c r="K331" s="711">
        <v>717.4</v>
      </c>
      <c r="L331" s="711"/>
      <c r="M331" s="711">
        <v>717.4</v>
      </c>
      <c r="N331" s="711"/>
      <c r="O331" s="711"/>
      <c r="P331" s="701"/>
      <c r="Q331" s="712"/>
    </row>
    <row r="332" spans="1:17" ht="14.4" customHeight="1" x14ac:dyDescent="0.3">
      <c r="A332" s="695" t="s">
        <v>554</v>
      </c>
      <c r="B332" s="696" t="s">
        <v>4637</v>
      </c>
      <c r="C332" s="696" t="s">
        <v>4502</v>
      </c>
      <c r="D332" s="696" t="s">
        <v>5107</v>
      </c>
      <c r="E332" s="696" t="s">
        <v>5108</v>
      </c>
      <c r="F332" s="711"/>
      <c r="G332" s="711"/>
      <c r="H332" s="711"/>
      <c r="I332" s="711"/>
      <c r="J332" s="711">
        <v>1</v>
      </c>
      <c r="K332" s="711">
        <v>3662.61</v>
      </c>
      <c r="L332" s="711"/>
      <c r="M332" s="711">
        <v>3662.61</v>
      </c>
      <c r="N332" s="711"/>
      <c r="O332" s="711"/>
      <c r="P332" s="701"/>
      <c r="Q332" s="712"/>
    </row>
    <row r="333" spans="1:17" ht="14.4" customHeight="1" x14ac:dyDescent="0.3">
      <c r="A333" s="695" t="s">
        <v>554</v>
      </c>
      <c r="B333" s="696" t="s">
        <v>4637</v>
      </c>
      <c r="C333" s="696" t="s">
        <v>4502</v>
      </c>
      <c r="D333" s="696" t="s">
        <v>5109</v>
      </c>
      <c r="E333" s="696" t="s">
        <v>5110</v>
      </c>
      <c r="F333" s="711"/>
      <c r="G333" s="711"/>
      <c r="H333" s="711"/>
      <c r="I333" s="711"/>
      <c r="J333" s="711"/>
      <c r="K333" s="711"/>
      <c r="L333" s="711"/>
      <c r="M333" s="711"/>
      <c r="N333" s="711">
        <v>8</v>
      </c>
      <c r="O333" s="711">
        <v>53448</v>
      </c>
      <c r="P333" s="701"/>
      <c r="Q333" s="712">
        <v>6681</v>
      </c>
    </row>
    <row r="334" spans="1:17" ht="14.4" customHeight="1" x14ac:dyDescent="0.3">
      <c r="A334" s="695" t="s">
        <v>554</v>
      </c>
      <c r="B334" s="696" t="s">
        <v>4637</v>
      </c>
      <c r="C334" s="696" t="s">
        <v>4502</v>
      </c>
      <c r="D334" s="696" t="s">
        <v>5111</v>
      </c>
      <c r="E334" s="696" t="s">
        <v>5112</v>
      </c>
      <c r="F334" s="711">
        <v>2</v>
      </c>
      <c r="G334" s="711">
        <v>19778</v>
      </c>
      <c r="H334" s="711">
        <v>1</v>
      </c>
      <c r="I334" s="711">
        <v>9889</v>
      </c>
      <c r="J334" s="711">
        <v>3</v>
      </c>
      <c r="K334" s="711">
        <v>30745.800000000003</v>
      </c>
      <c r="L334" s="711">
        <v>1.5545454545454547</v>
      </c>
      <c r="M334" s="711">
        <v>10248.6</v>
      </c>
      <c r="N334" s="711">
        <v>4</v>
      </c>
      <c r="O334" s="711">
        <v>40994.400000000001</v>
      </c>
      <c r="P334" s="701">
        <v>2.0727272727272728</v>
      </c>
      <c r="Q334" s="712">
        <v>10248.6</v>
      </c>
    </row>
    <row r="335" spans="1:17" ht="14.4" customHeight="1" x14ac:dyDescent="0.3">
      <c r="A335" s="695" t="s">
        <v>554</v>
      </c>
      <c r="B335" s="696" t="s">
        <v>4637</v>
      </c>
      <c r="C335" s="696" t="s">
        <v>4502</v>
      </c>
      <c r="D335" s="696" t="s">
        <v>5113</v>
      </c>
      <c r="E335" s="696" t="s">
        <v>5114</v>
      </c>
      <c r="F335" s="711"/>
      <c r="G335" s="711"/>
      <c r="H335" s="711"/>
      <c r="I335" s="711"/>
      <c r="J335" s="711">
        <v>2</v>
      </c>
      <c r="K335" s="711">
        <v>13596</v>
      </c>
      <c r="L335" s="711"/>
      <c r="M335" s="711">
        <v>6798</v>
      </c>
      <c r="N335" s="711"/>
      <c r="O335" s="711"/>
      <c r="P335" s="701"/>
      <c r="Q335" s="712"/>
    </row>
    <row r="336" spans="1:17" ht="14.4" customHeight="1" x14ac:dyDescent="0.3">
      <c r="A336" s="695" t="s">
        <v>554</v>
      </c>
      <c r="B336" s="696" t="s">
        <v>4637</v>
      </c>
      <c r="C336" s="696" t="s">
        <v>4502</v>
      </c>
      <c r="D336" s="696" t="s">
        <v>5115</v>
      </c>
      <c r="E336" s="696" t="s">
        <v>5116</v>
      </c>
      <c r="F336" s="711">
        <v>1</v>
      </c>
      <c r="G336" s="711">
        <v>6538.21</v>
      </c>
      <c r="H336" s="711">
        <v>1</v>
      </c>
      <c r="I336" s="711">
        <v>6538.21</v>
      </c>
      <c r="J336" s="711">
        <v>1</v>
      </c>
      <c r="K336" s="711">
        <v>6538.21</v>
      </c>
      <c r="L336" s="711">
        <v>1</v>
      </c>
      <c r="M336" s="711">
        <v>6538.21</v>
      </c>
      <c r="N336" s="711">
        <v>2</v>
      </c>
      <c r="O336" s="711">
        <v>13076.42</v>
      </c>
      <c r="P336" s="701">
        <v>2</v>
      </c>
      <c r="Q336" s="712">
        <v>6538.21</v>
      </c>
    </row>
    <row r="337" spans="1:17" ht="14.4" customHeight="1" x14ac:dyDescent="0.3">
      <c r="A337" s="695" t="s">
        <v>554</v>
      </c>
      <c r="B337" s="696" t="s">
        <v>4637</v>
      </c>
      <c r="C337" s="696" t="s">
        <v>4502</v>
      </c>
      <c r="D337" s="696" t="s">
        <v>5117</v>
      </c>
      <c r="E337" s="696" t="s">
        <v>5118</v>
      </c>
      <c r="F337" s="711"/>
      <c r="G337" s="711"/>
      <c r="H337" s="711"/>
      <c r="I337" s="711"/>
      <c r="J337" s="711"/>
      <c r="K337" s="711"/>
      <c r="L337" s="711"/>
      <c r="M337" s="711"/>
      <c r="N337" s="711">
        <v>1</v>
      </c>
      <c r="O337" s="711">
        <v>31407</v>
      </c>
      <c r="P337" s="701"/>
      <c r="Q337" s="712">
        <v>31407</v>
      </c>
    </row>
    <row r="338" spans="1:17" ht="14.4" customHeight="1" x14ac:dyDescent="0.3">
      <c r="A338" s="695" t="s">
        <v>554</v>
      </c>
      <c r="B338" s="696" t="s">
        <v>4637</v>
      </c>
      <c r="C338" s="696" t="s">
        <v>4502</v>
      </c>
      <c r="D338" s="696" t="s">
        <v>5119</v>
      </c>
      <c r="E338" s="696" t="s">
        <v>5120</v>
      </c>
      <c r="F338" s="711">
        <v>1</v>
      </c>
      <c r="G338" s="711">
        <v>15573.44</v>
      </c>
      <c r="H338" s="711">
        <v>1</v>
      </c>
      <c r="I338" s="711">
        <v>15573.44</v>
      </c>
      <c r="J338" s="711"/>
      <c r="K338" s="711"/>
      <c r="L338" s="711"/>
      <c r="M338" s="711"/>
      <c r="N338" s="711"/>
      <c r="O338" s="711"/>
      <c r="P338" s="701"/>
      <c r="Q338" s="712"/>
    </row>
    <row r="339" spans="1:17" ht="14.4" customHeight="1" x14ac:dyDescent="0.3">
      <c r="A339" s="695" t="s">
        <v>554</v>
      </c>
      <c r="B339" s="696" t="s">
        <v>4637</v>
      </c>
      <c r="C339" s="696" t="s">
        <v>4502</v>
      </c>
      <c r="D339" s="696" t="s">
        <v>5121</v>
      </c>
      <c r="E339" s="696" t="s">
        <v>5120</v>
      </c>
      <c r="F339" s="711">
        <v>1</v>
      </c>
      <c r="G339" s="711">
        <v>20623.64</v>
      </c>
      <c r="H339" s="711">
        <v>1</v>
      </c>
      <c r="I339" s="711">
        <v>20623.64</v>
      </c>
      <c r="J339" s="711"/>
      <c r="K339" s="711"/>
      <c r="L339" s="711"/>
      <c r="M339" s="711"/>
      <c r="N339" s="711"/>
      <c r="O339" s="711"/>
      <c r="P339" s="701"/>
      <c r="Q339" s="712"/>
    </row>
    <row r="340" spans="1:17" ht="14.4" customHeight="1" x14ac:dyDescent="0.3">
      <c r="A340" s="695" t="s">
        <v>554</v>
      </c>
      <c r="B340" s="696" t="s">
        <v>4637</v>
      </c>
      <c r="C340" s="696" t="s">
        <v>4502</v>
      </c>
      <c r="D340" s="696" t="s">
        <v>5122</v>
      </c>
      <c r="E340" s="696" t="s">
        <v>5123</v>
      </c>
      <c r="F340" s="711">
        <v>6</v>
      </c>
      <c r="G340" s="711">
        <v>213725.1</v>
      </c>
      <c r="H340" s="711">
        <v>1</v>
      </c>
      <c r="I340" s="711">
        <v>35620.85</v>
      </c>
      <c r="J340" s="711">
        <v>2</v>
      </c>
      <c r="K340" s="711">
        <v>71241.7</v>
      </c>
      <c r="L340" s="711">
        <v>0.33333333333333331</v>
      </c>
      <c r="M340" s="711">
        <v>35620.85</v>
      </c>
      <c r="N340" s="711">
        <v>4</v>
      </c>
      <c r="O340" s="711">
        <v>142483.4</v>
      </c>
      <c r="P340" s="701">
        <v>0.66666666666666663</v>
      </c>
      <c r="Q340" s="712">
        <v>35620.85</v>
      </c>
    </row>
    <row r="341" spans="1:17" ht="14.4" customHeight="1" x14ac:dyDescent="0.3">
      <c r="A341" s="695" t="s">
        <v>554</v>
      </c>
      <c r="B341" s="696" t="s">
        <v>4637</v>
      </c>
      <c r="C341" s="696" t="s">
        <v>4502</v>
      </c>
      <c r="D341" s="696" t="s">
        <v>5124</v>
      </c>
      <c r="E341" s="696" t="s">
        <v>5125</v>
      </c>
      <c r="F341" s="711"/>
      <c r="G341" s="711"/>
      <c r="H341" s="711"/>
      <c r="I341" s="711"/>
      <c r="J341" s="711"/>
      <c r="K341" s="711"/>
      <c r="L341" s="711"/>
      <c r="M341" s="711"/>
      <c r="N341" s="711">
        <v>1</v>
      </c>
      <c r="O341" s="711">
        <v>552.9</v>
      </c>
      <c r="P341" s="701"/>
      <c r="Q341" s="712">
        <v>552.9</v>
      </c>
    </row>
    <row r="342" spans="1:17" ht="14.4" customHeight="1" x14ac:dyDescent="0.3">
      <c r="A342" s="695" t="s">
        <v>554</v>
      </c>
      <c r="B342" s="696" t="s">
        <v>4637</v>
      </c>
      <c r="C342" s="696" t="s">
        <v>4502</v>
      </c>
      <c r="D342" s="696" t="s">
        <v>5126</v>
      </c>
      <c r="E342" s="696" t="s">
        <v>5127</v>
      </c>
      <c r="F342" s="711">
        <v>3</v>
      </c>
      <c r="G342" s="711">
        <v>93397.56</v>
      </c>
      <c r="H342" s="711">
        <v>1</v>
      </c>
      <c r="I342" s="711">
        <v>31132.52</v>
      </c>
      <c r="J342" s="711">
        <v>1</v>
      </c>
      <c r="K342" s="711">
        <v>31132.52</v>
      </c>
      <c r="L342" s="711">
        <v>0.33333333333333337</v>
      </c>
      <c r="M342" s="711">
        <v>31132.52</v>
      </c>
      <c r="N342" s="711">
        <v>1</v>
      </c>
      <c r="O342" s="711">
        <v>31132.52</v>
      </c>
      <c r="P342" s="701">
        <v>0.33333333333333337</v>
      </c>
      <c r="Q342" s="712">
        <v>31132.52</v>
      </c>
    </row>
    <row r="343" spans="1:17" ht="14.4" customHeight="1" x14ac:dyDescent="0.3">
      <c r="A343" s="695" t="s">
        <v>554</v>
      </c>
      <c r="B343" s="696" t="s">
        <v>4637</v>
      </c>
      <c r="C343" s="696" t="s">
        <v>4502</v>
      </c>
      <c r="D343" s="696" t="s">
        <v>5128</v>
      </c>
      <c r="E343" s="696" t="s">
        <v>5127</v>
      </c>
      <c r="F343" s="711">
        <v>1</v>
      </c>
      <c r="G343" s="711">
        <v>24113.08</v>
      </c>
      <c r="H343" s="711">
        <v>1</v>
      </c>
      <c r="I343" s="711">
        <v>24113.08</v>
      </c>
      <c r="J343" s="711">
        <v>1</v>
      </c>
      <c r="K343" s="711">
        <v>24113.08</v>
      </c>
      <c r="L343" s="711">
        <v>1</v>
      </c>
      <c r="M343" s="711">
        <v>24113.08</v>
      </c>
      <c r="N343" s="711">
        <v>2</v>
      </c>
      <c r="O343" s="711">
        <v>48226.16</v>
      </c>
      <c r="P343" s="701">
        <v>2</v>
      </c>
      <c r="Q343" s="712">
        <v>24113.08</v>
      </c>
    </row>
    <row r="344" spans="1:17" ht="14.4" customHeight="1" x14ac:dyDescent="0.3">
      <c r="A344" s="695" t="s">
        <v>554</v>
      </c>
      <c r="B344" s="696" t="s">
        <v>4637</v>
      </c>
      <c r="C344" s="696" t="s">
        <v>4502</v>
      </c>
      <c r="D344" s="696" t="s">
        <v>5129</v>
      </c>
      <c r="E344" s="696" t="s">
        <v>5130</v>
      </c>
      <c r="F344" s="711">
        <v>2</v>
      </c>
      <c r="G344" s="711">
        <v>47381.22</v>
      </c>
      <c r="H344" s="711">
        <v>1</v>
      </c>
      <c r="I344" s="711">
        <v>23690.61</v>
      </c>
      <c r="J344" s="711">
        <v>2</v>
      </c>
      <c r="K344" s="711">
        <v>47381.22</v>
      </c>
      <c r="L344" s="711">
        <v>1</v>
      </c>
      <c r="M344" s="711">
        <v>23690.61</v>
      </c>
      <c r="N344" s="711">
        <v>2</v>
      </c>
      <c r="O344" s="711">
        <v>47381.22</v>
      </c>
      <c r="P344" s="701">
        <v>1</v>
      </c>
      <c r="Q344" s="712">
        <v>23690.61</v>
      </c>
    </row>
    <row r="345" spans="1:17" ht="14.4" customHeight="1" x14ac:dyDescent="0.3">
      <c r="A345" s="695" t="s">
        <v>554</v>
      </c>
      <c r="B345" s="696" t="s">
        <v>4637</v>
      </c>
      <c r="C345" s="696" t="s">
        <v>4502</v>
      </c>
      <c r="D345" s="696" t="s">
        <v>5131</v>
      </c>
      <c r="E345" s="696" t="s">
        <v>5132</v>
      </c>
      <c r="F345" s="711">
        <v>2</v>
      </c>
      <c r="G345" s="711">
        <v>25672.94</v>
      </c>
      <c r="H345" s="711">
        <v>1</v>
      </c>
      <c r="I345" s="711">
        <v>12836.47</v>
      </c>
      <c r="J345" s="711">
        <v>2</v>
      </c>
      <c r="K345" s="711">
        <v>25672.94</v>
      </c>
      <c r="L345" s="711">
        <v>1</v>
      </c>
      <c r="M345" s="711">
        <v>12836.47</v>
      </c>
      <c r="N345" s="711">
        <v>3</v>
      </c>
      <c r="O345" s="711">
        <v>38509.409999999996</v>
      </c>
      <c r="P345" s="701">
        <v>1.5</v>
      </c>
      <c r="Q345" s="712">
        <v>12836.47</v>
      </c>
    </row>
    <row r="346" spans="1:17" ht="14.4" customHeight="1" x14ac:dyDescent="0.3">
      <c r="A346" s="695" t="s">
        <v>554</v>
      </c>
      <c r="B346" s="696" t="s">
        <v>4637</v>
      </c>
      <c r="C346" s="696" t="s">
        <v>4502</v>
      </c>
      <c r="D346" s="696" t="s">
        <v>5133</v>
      </c>
      <c r="E346" s="696" t="s">
        <v>5132</v>
      </c>
      <c r="F346" s="711"/>
      <c r="G346" s="711"/>
      <c r="H346" s="711"/>
      <c r="I346" s="711"/>
      <c r="J346" s="711">
        <v>4</v>
      </c>
      <c r="K346" s="711">
        <v>51345.88</v>
      </c>
      <c r="L346" s="711"/>
      <c r="M346" s="711">
        <v>12836.47</v>
      </c>
      <c r="N346" s="711">
        <v>4</v>
      </c>
      <c r="O346" s="711">
        <v>51345.88</v>
      </c>
      <c r="P346" s="701"/>
      <c r="Q346" s="712">
        <v>12836.47</v>
      </c>
    </row>
    <row r="347" spans="1:17" ht="14.4" customHeight="1" x14ac:dyDescent="0.3">
      <c r="A347" s="695" t="s">
        <v>554</v>
      </c>
      <c r="B347" s="696" t="s">
        <v>4637</v>
      </c>
      <c r="C347" s="696" t="s">
        <v>4502</v>
      </c>
      <c r="D347" s="696" t="s">
        <v>5134</v>
      </c>
      <c r="E347" s="696" t="s">
        <v>5130</v>
      </c>
      <c r="F347" s="711">
        <v>1</v>
      </c>
      <c r="G347" s="711">
        <v>16638.669999999998</v>
      </c>
      <c r="H347" s="711">
        <v>1</v>
      </c>
      <c r="I347" s="711">
        <v>16638.669999999998</v>
      </c>
      <c r="J347" s="711">
        <v>2</v>
      </c>
      <c r="K347" s="711">
        <v>33277.339999999997</v>
      </c>
      <c r="L347" s="711">
        <v>2</v>
      </c>
      <c r="M347" s="711">
        <v>16638.669999999998</v>
      </c>
      <c r="N347" s="711">
        <v>5</v>
      </c>
      <c r="O347" s="711">
        <v>83193.349999999991</v>
      </c>
      <c r="P347" s="701">
        <v>5</v>
      </c>
      <c r="Q347" s="712">
        <v>16638.669999999998</v>
      </c>
    </row>
    <row r="348" spans="1:17" ht="14.4" customHeight="1" x14ac:dyDescent="0.3">
      <c r="A348" s="695" t="s">
        <v>554</v>
      </c>
      <c r="B348" s="696" t="s">
        <v>4637</v>
      </c>
      <c r="C348" s="696" t="s">
        <v>4502</v>
      </c>
      <c r="D348" s="696" t="s">
        <v>5135</v>
      </c>
      <c r="E348" s="696" t="s">
        <v>5132</v>
      </c>
      <c r="F348" s="711">
        <v>1</v>
      </c>
      <c r="G348" s="711">
        <v>14916.31</v>
      </c>
      <c r="H348" s="711">
        <v>1</v>
      </c>
      <c r="I348" s="711">
        <v>14916.31</v>
      </c>
      <c r="J348" s="711"/>
      <c r="K348" s="711"/>
      <c r="L348" s="711"/>
      <c r="M348" s="711"/>
      <c r="N348" s="711">
        <v>2</v>
      </c>
      <c r="O348" s="711">
        <v>29832.62</v>
      </c>
      <c r="P348" s="701">
        <v>2</v>
      </c>
      <c r="Q348" s="712">
        <v>14916.31</v>
      </c>
    </row>
    <row r="349" spans="1:17" ht="14.4" customHeight="1" x14ac:dyDescent="0.3">
      <c r="A349" s="695" t="s">
        <v>554</v>
      </c>
      <c r="B349" s="696" t="s">
        <v>4637</v>
      </c>
      <c r="C349" s="696" t="s">
        <v>4502</v>
      </c>
      <c r="D349" s="696" t="s">
        <v>5136</v>
      </c>
      <c r="E349" s="696" t="s">
        <v>5132</v>
      </c>
      <c r="F349" s="711">
        <v>2</v>
      </c>
      <c r="G349" s="711">
        <v>25672.94</v>
      </c>
      <c r="H349" s="711">
        <v>1</v>
      </c>
      <c r="I349" s="711">
        <v>12836.47</v>
      </c>
      <c r="J349" s="711">
        <v>1</v>
      </c>
      <c r="K349" s="711">
        <v>12836.47</v>
      </c>
      <c r="L349" s="711">
        <v>0.5</v>
      </c>
      <c r="M349" s="711">
        <v>12836.47</v>
      </c>
      <c r="N349" s="711">
        <v>2</v>
      </c>
      <c r="O349" s="711">
        <v>25672.94</v>
      </c>
      <c r="P349" s="701">
        <v>1</v>
      </c>
      <c r="Q349" s="712">
        <v>12836.47</v>
      </c>
    </row>
    <row r="350" spans="1:17" ht="14.4" customHeight="1" x14ac:dyDescent="0.3">
      <c r="A350" s="695" t="s">
        <v>554</v>
      </c>
      <c r="B350" s="696" t="s">
        <v>4637</v>
      </c>
      <c r="C350" s="696" t="s">
        <v>4502</v>
      </c>
      <c r="D350" s="696" t="s">
        <v>5137</v>
      </c>
      <c r="E350" s="696" t="s">
        <v>5138</v>
      </c>
      <c r="F350" s="711"/>
      <c r="G350" s="711"/>
      <c r="H350" s="711"/>
      <c r="I350" s="711"/>
      <c r="J350" s="711">
        <v>1</v>
      </c>
      <c r="K350" s="711">
        <v>8949.9</v>
      </c>
      <c r="L350" s="711"/>
      <c r="M350" s="711">
        <v>8949.9</v>
      </c>
      <c r="N350" s="711"/>
      <c r="O350" s="711"/>
      <c r="P350" s="701"/>
      <c r="Q350" s="712"/>
    </row>
    <row r="351" spans="1:17" ht="14.4" customHeight="1" x14ac:dyDescent="0.3">
      <c r="A351" s="695" t="s">
        <v>554</v>
      </c>
      <c r="B351" s="696" t="s">
        <v>4637</v>
      </c>
      <c r="C351" s="696" t="s">
        <v>4502</v>
      </c>
      <c r="D351" s="696" t="s">
        <v>5139</v>
      </c>
      <c r="E351" s="696" t="s">
        <v>5140</v>
      </c>
      <c r="F351" s="711"/>
      <c r="G351" s="711"/>
      <c r="H351" s="711"/>
      <c r="I351" s="711"/>
      <c r="J351" s="711">
        <v>1</v>
      </c>
      <c r="K351" s="711">
        <v>31190.959999999999</v>
      </c>
      <c r="L351" s="711"/>
      <c r="M351" s="711">
        <v>31190.959999999999</v>
      </c>
      <c r="N351" s="711"/>
      <c r="O351" s="711"/>
      <c r="P351" s="701"/>
      <c r="Q351" s="712"/>
    </row>
    <row r="352" spans="1:17" ht="14.4" customHeight="1" x14ac:dyDescent="0.3">
      <c r="A352" s="695" t="s">
        <v>554</v>
      </c>
      <c r="B352" s="696" t="s">
        <v>4637</v>
      </c>
      <c r="C352" s="696" t="s">
        <v>4502</v>
      </c>
      <c r="D352" s="696" t="s">
        <v>5141</v>
      </c>
      <c r="E352" s="696" t="s">
        <v>5142</v>
      </c>
      <c r="F352" s="711">
        <v>1</v>
      </c>
      <c r="G352" s="711">
        <v>14513.24</v>
      </c>
      <c r="H352" s="711">
        <v>1</v>
      </c>
      <c r="I352" s="711">
        <v>14513.24</v>
      </c>
      <c r="J352" s="711">
        <v>1</v>
      </c>
      <c r="K352" s="711">
        <v>14513.24</v>
      </c>
      <c r="L352" s="711">
        <v>1</v>
      </c>
      <c r="M352" s="711">
        <v>14513.24</v>
      </c>
      <c r="N352" s="711">
        <v>3</v>
      </c>
      <c r="O352" s="711">
        <v>43500</v>
      </c>
      <c r="P352" s="701">
        <v>2.997263188647056</v>
      </c>
      <c r="Q352" s="712">
        <v>14500</v>
      </c>
    </row>
    <row r="353" spans="1:17" ht="14.4" customHeight="1" x14ac:dyDescent="0.3">
      <c r="A353" s="695" t="s">
        <v>554</v>
      </c>
      <c r="B353" s="696" t="s">
        <v>4637</v>
      </c>
      <c r="C353" s="696" t="s">
        <v>4502</v>
      </c>
      <c r="D353" s="696" t="s">
        <v>5143</v>
      </c>
      <c r="E353" s="696" t="s">
        <v>5144</v>
      </c>
      <c r="F353" s="711">
        <v>1</v>
      </c>
      <c r="G353" s="711">
        <v>25674.06</v>
      </c>
      <c r="H353" s="711">
        <v>1</v>
      </c>
      <c r="I353" s="711">
        <v>25674.06</v>
      </c>
      <c r="J353" s="711">
        <v>2</v>
      </c>
      <c r="K353" s="711">
        <v>51348.12</v>
      </c>
      <c r="L353" s="711">
        <v>2</v>
      </c>
      <c r="M353" s="711">
        <v>25674.06</v>
      </c>
      <c r="N353" s="711">
        <v>1</v>
      </c>
      <c r="O353" s="711">
        <v>25674.06</v>
      </c>
      <c r="P353" s="701">
        <v>1</v>
      </c>
      <c r="Q353" s="712">
        <v>25674.06</v>
      </c>
    </row>
    <row r="354" spans="1:17" ht="14.4" customHeight="1" x14ac:dyDescent="0.3">
      <c r="A354" s="695" t="s">
        <v>554</v>
      </c>
      <c r="B354" s="696" t="s">
        <v>4637</v>
      </c>
      <c r="C354" s="696" t="s">
        <v>4502</v>
      </c>
      <c r="D354" s="696" t="s">
        <v>5145</v>
      </c>
      <c r="E354" s="696" t="s">
        <v>5146</v>
      </c>
      <c r="F354" s="711">
        <v>1</v>
      </c>
      <c r="G354" s="711">
        <v>24581.55</v>
      </c>
      <c r="H354" s="711">
        <v>1</v>
      </c>
      <c r="I354" s="711">
        <v>24581.55</v>
      </c>
      <c r="J354" s="711">
        <v>2</v>
      </c>
      <c r="K354" s="711">
        <v>49163.1</v>
      </c>
      <c r="L354" s="711">
        <v>2</v>
      </c>
      <c r="M354" s="711">
        <v>24581.55</v>
      </c>
      <c r="N354" s="711">
        <v>1</v>
      </c>
      <c r="O354" s="711">
        <v>24581.55</v>
      </c>
      <c r="P354" s="701">
        <v>1</v>
      </c>
      <c r="Q354" s="712">
        <v>24581.55</v>
      </c>
    </row>
    <row r="355" spans="1:17" ht="14.4" customHeight="1" x14ac:dyDescent="0.3">
      <c r="A355" s="695" t="s">
        <v>554</v>
      </c>
      <c r="B355" s="696" t="s">
        <v>4637</v>
      </c>
      <c r="C355" s="696" t="s">
        <v>4502</v>
      </c>
      <c r="D355" s="696" t="s">
        <v>5147</v>
      </c>
      <c r="E355" s="696" t="s">
        <v>5148</v>
      </c>
      <c r="F355" s="711">
        <v>1</v>
      </c>
      <c r="G355" s="711">
        <v>7101.34</v>
      </c>
      <c r="H355" s="711">
        <v>1</v>
      </c>
      <c r="I355" s="711">
        <v>7101.34</v>
      </c>
      <c r="J355" s="711">
        <v>2</v>
      </c>
      <c r="K355" s="711">
        <v>14202.68</v>
      </c>
      <c r="L355" s="711">
        <v>2</v>
      </c>
      <c r="M355" s="711">
        <v>7101.34</v>
      </c>
      <c r="N355" s="711">
        <v>1</v>
      </c>
      <c r="O355" s="711">
        <v>7101.34</v>
      </c>
      <c r="P355" s="701">
        <v>1</v>
      </c>
      <c r="Q355" s="712">
        <v>7101.34</v>
      </c>
    </row>
    <row r="356" spans="1:17" ht="14.4" customHeight="1" x14ac:dyDescent="0.3">
      <c r="A356" s="695" t="s">
        <v>554</v>
      </c>
      <c r="B356" s="696" t="s">
        <v>4637</v>
      </c>
      <c r="C356" s="696" t="s">
        <v>4502</v>
      </c>
      <c r="D356" s="696" t="s">
        <v>5149</v>
      </c>
      <c r="E356" s="696" t="s">
        <v>5150</v>
      </c>
      <c r="F356" s="711"/>
      <c r="G356" s="711"/>
      <c r="H356" s="711"/>
      <c r="I356" s="711"/>
      <c r="J356" s="711">
        <v>1</v>
      </c>
      <c r="K356" s="711">
        <v>19587.27</v>
      </c>
      <c r="L356" s="711"/>
      <c r="M356" s="711">
        <v>19587.27</v>
      </c>
      <c r="N356" s="711">
        <v>2</v>
      </c>
      <c r="O356" s="711">
        <v>39174.54</v>
      </c>
      <c r="P356" s="701"/>
      <c r="Q356" s="712">
        <v>19587.27</v>
      </c>
    </row>
    <row r="357" spans="1:17" ht="14.4" customHeight="1" x14ac:dyDescent="0.3">
      <c r="A357" s="695" t="s">
        <v>554</v>
      </c>
      <c r="B357" s="696" t="s">
        <v>4637</v>
      </c>
      <c r="C357" s="696" t="s">
        <v>4502</v>
      </c>
      <c r="D357" s="696" t="s">
        <v>5151</v>
      </c>
      <c r="E357" s="696" t="s">
        <v>5152</v>
      </c>
      <c r="F357" s="711"/>
      <c r="G357" s="711"/>
      <c r="H357" s="711"/>
      <c r="I357" s="711"/>
      <c r="J357" s="711">
        <v>1</v>
      </c>
      <c r="K357" s="711">
        <v>9223.64</v>
      </c>
      <c r="L357" s="711"/>
      <c r="M357" s="711">
        <v>9223.64</v>
      </c>
      <c r="N357" s="711">
        <v>2</v>
      </c>
      <c r="O357" s="711">
        <v>18447.28</v>
      </c>
      <c r="P357" s="701"/>
      <c r="Q357" s="712">
        <v>9223.64</v>
      </c>
    </row>
    <row r="358" spans="1:17" ht="14.4" customHeight="1" x14ac:dyDescent="0.3">
      <c r="A358" s="695" t="s">
        <v>554</v>
      </c>
      <c r="B358" s="696" t="s">
        <v>4637</v>
      </c>
      <c r="C358" s="696" t="s">
        <v>4502</v>
      </c>
      <c r="D358" s="696" t="s">
        <v>5153</v>
      </c>
      <c r="E358" s="696" t="s">
        <v>5154</v>
      </c>
      <c r="F358" s="711">
        <v>2</v>
      </c>
      <c r="G358" s="711">
        <v>23214.54</v>
      </c>
      <c r="H358" s="711">
        <v>1</v>
      </c>
      <c r="I358" s="711">
        <v>11607.27</v>
      </c>
      <c r="J358" s="711">
        <v>1</v>
      </c>
      <c r="K358" s="711">
        <v>11607.27</v>
      </c>
      <c r="L358" s="711">
        <v>0.5</v>
      </c>
      <c r="M358" s="711">
        <v>11607.27</v>
      </c>
      <c r="N358" s="711">
        <v>1</v>
      </c>
      <c r="O358" s="711">
        <v>11607.27</v>
      </c>
      <c r="P358" s="701">
        <v>0.5</v>
      </c>
      <c r="Q358" s="712">
        <v>11607.27</v>
      </c>
    </row>
    <row r="359" spans="1:17" ht="14.4" customHeight="1" x14ac:dyDescent="0.3">
      <c r="A359" s="695" t="s">
        <v>554</v>
      </c>
      <c r="B359" s="696" t="s">
        <v>4637</v>
      </c>
      <c r="C359" s="696" t="s">
        <v>4502</v>
      </c>
      <c r="D359" s="696" t="s">
        <v>5155</v>
      </c>
      <c r="E359" s="696" t="s">
        <v>5156</v>
      </c>
      <c r="F359" s="711">
        <v>3</v>
      </c>
      <c r="G359" s="711">
        <v>19146</v>
      </c>
      <c r="H359" s="711">
        <v>1</v>
      </c>
      <c r="I359" s="711">
        <v>6382</v>
      </c>
      <c r="J359" s="711">
        <v>13</v>
      </c>
      <c r="K359" s="711">
        <v>82966</v>
      </c>
      <c r="L359" s="711">
        <v>4.333333333333333</v>
      </c>
      <c r="M359" s="711">
        <v>6382</v>
      </c>
      <c r="N359" s="711">
        <v>9</v>
      </c>
      <c r="O359" s="711">
        <v>57438</v>
      </c>
      <c r="P359" s="701">
        <v>3</v>
      </c>
      <c r="Q359" s="712">
        <v>6382</v>
      </c>
    </row>
    <row r="360" spans="1:17" ht="14.4" customHeight="1" x14ac:dyDescent="0.3">
      <c r="A360" s="695" t="s">
        <v>554</v>
      </c>
      <c r="B360" s="696" t="s">
        <v>4637</v>
      </c>
      <c r="C360" s="696" t="s">
        <v>4502</v>
      </c>
      <c r="D360" s="696" t="s">
        <v>5157</v>
      </c>
      <c r="E360" s="696" t="s">
        <v>5158</v>
      </c>
      <c r="F360" s="711"/>
      <c r="G360" s="711"/>
      <c r="H360" s="711"/>
      <c r="I360" s="711"/>
      <c r="J360" s="711">
        <v>5</v>
      </c>
      <c r="K360" s="711">
        <v>3893</v>
      </c>
      <c r="L360" s="711"/>
      <c r="M360" s="711">
        <v>778.6</v>
      </c>
      <c r="N360" s="711">
        <v>6</v>
      </c>
      <c r="O360" s="711">
        <v>4671.6000000000004</v>
      </c>
      <c r="P360" s="701"/>
      <c r="Q360" s="712">
        <v>778.6</v>
      </c>
    </row>
    <row r="361" spans="1:17" ht="14.4" customHeight="1" x14ac:dyDescent="0.3">
      <c r="A361" s="695" t="s">
        <v>554</v>
      </c>
      <c r="B361" s="696" t="s">
        <v>4637</v>
      </c>
      <c r="C361" s="696" t="s">
        <v>4502</v>
      </c>
      <c r="D361" s="696" t="s">
        <v>5159</v>
      </c>
      <c r="E361" s="696" t="s">
        <v>5160</v>
      </c>
      <c r="F361" s="711"/>
      <c r="G361" s="711"/>
      <c r="H361" s="711"/>
      <c r="I361" s="711"/>
      <c r="J361" s="711">
        <v>1</v>
      </c>
      <c r="K361" s="711">
        <v>64169.67</v>
      </c>
      <c r="L361" s="711"/>
      <c r="M361" s="711">
        <v>64169.67</v>
      </c>
      <c r="N361" s="711">
        <v>2</v>
      </c>
      <c r="O361" s="711">
        <v>128339.34</v>
      </c>
      <c r="P361" s="701"/>
      <c r="Q361" s="712">
        <v>64169.67</v>
      </c>
    </row>
    <row r="362" spans="1:17" ht="14.4" customHeight="1" x14ac:dyDescent="0.3">
      <c r="A362" s="695" t="s">
        <v>554</v>
      </c>
      <c r="B362" s="696" t="s">
        <v>4637</v>
      </c>
      <c r="C362" s="696" t="s">
        <v>4502</v>
      </c>
      <c r="D362" s="696" t="s">
        <v>5161</v>
      </c>
      <c r="E362" s="696" t="s">
        <v>5160</v>
      </c>
      <c r="F362" s="711"/>
      <c r="G362" s="711"/>
      <c r="H362" s="711"/>
      <c r="I362" s="711"/>
      <c r="J362" s="711">
        <v>1</v>
      </c>
      <c r="K362" s="711">
        <v>53474.71</v>
      </c>
      <c r="L362" s="711"/>
      <c r="M362" s="711">
        <v>53474.71</v>
      </c>
      <c r="N362" s="711">
        <v>1</v>
      </c>
      <c r="O362" s="711">
        <v>53474.71</v>
      </c>
      <c r="P362" s="701"/>
      <c r="Q362" s="712">
        <v>53474.71</v>
      </c>
    </row>
    <row r="363" spans="1:17" ht="14.4" customHeight="1" x14ac:dyDescent="0.3">
      <c r="A363" s="695" t="s">
        <v>554</v>
      </c>
      <c r="B363" s="696" t="s">
        <v>4637</v>
      </c>
      <c r="C363" s="696" t="s">
        <v>4502</v>
      </c>
      <c r="D363" s="696" t="s">
        <v>5162</v>
      </c>
      <c r="E363" s="696" t="s">
        <v>4491</v>
      </c>
      <c r="F363" s="711"/>
      <c r="G363" s="711"/>
      <c r="H363" s="711"/>
      <c r="I363" s="711"/>
      <c r="J363" s="711">
        <v>1</v>
      </c>
      <c r="K363" s="711">
        <v>15950.67</v>
      </c>
      <c r="L363" s="711"/>
      <c r="M363" s="711">
        <v>15950.67</v>
      </c>
      <c r="N363" s="711"/>
      <c r="O363" s="711"/>
      <c r="P363" s="701"/>
      <c r="Q363" s="712"/>
    </row>
    <row r="364" spans="1:17" ht="14.4" customHeight="1" x14ac:dyDescent="0.3">
      <c r="A364" s="695" t="s">
        <v>554</v>
      </c>
      <c r="B364" s="696" t="s">
        <v>4637</v>
      </c>
      <c r="C364" s="696" t="s">
        <v>4502</v>
      </c>
      <c r="D364" s="696" t="s">
        <v>5163</v>
      </c>
      <c r="E364" s="696" t="s">
        <v>5164</v>
      </c>
      <c r="F364" s="711"/>
      <c r="G364" s="711"/>
      <c r="H364" s="711"/>
      <c r="I364" s="711"/>
      <c r="J364" s="711">
        <v>2</v>
      </c>
      <c r="K364" s="711">
        <v>6810.98</v>
      </c>
      <c r="L364" s="711"/>
      <c r="M364" s="711">
        <v>3405.49</v>
      </c>
      <c r="N364" s="711"/>
      <c r="O364" s="711"/>
      <c r="P364" s="701"/>
      <c r="Q364" s="712"/>
    </row>
    <row r="365" spans="1:17" ht="14.4" customHeight="1" x14ac:dyDescent="0.3">
      <c r="A365" s="695" t="s">
        <v>554</v>
      </c>
      <c r="B365" s="696" t="s">
        <v>4637</v>
      </c>
      <c r="C365" s="696" t="s">
        <v>4502</v>
      </c>
      <c r="D365" s="696" t="s">
        <v>5165</v>
      </c>
      <c r="E365" s="696" t="s">
        <v>5166</v>
      </c>
      <c r="F365" s="711"/>
      <c r="G365" s="711"/>
      <c r="H365" s="711"/>
      <c r="I365" s="711"/>
      <c r="J365" s="711">
        <v>1</v>
      </c>
      <c r="K365" s="711">
        <v>19433.599999999999</v>
      </c>
      <c r="L365" s="711"/>
      <c r="M365" s="711">
        <v>19433.599999999999</v>
      </c>
      <c r="N365" s="711"/>
      <c r="O365" s="711"/>
      <c r="P365" s="701"/>
      <c r="Q365" s="712"/>
    </row>
    <row r="366" spans="1:17" ht="14.4" customHeight="1" x14ac:dyDescent="0.3">
      <c r="A366" s="695" t="s">
        <v>554</v>
      </c>
      <c r="B366" s="696" t="s">
        <v>4637</v>
      </c>
      <c r="C366" s="696" t="s">
        <v>4502</v>
      </c>
      <c r="D366" s="696" t="s">
        <v>5167</v>
      </c>
      <c r="E366" s="696" t="s">
        <v>5168</v>
      </c>
      <c r="F366" s="711">
        <v>236</v>
      </c>
      <c r="G366" s="711">
        <v>450288</v>
      </c>
      <c r="H366" s="711">
        <v>1</v>
      </c>
      <c r="I366" s="711">
        <v>1908</v>
      </c>
      <c r="J366" s="711">
        <v>151</v>
      </c>
      <c r="K366" s="711">
        <v>288108</v>
      </c>
      <c r="L366" s="711">
        <v>0.63983050847457623</v>
      </c>
      <c r="M366" s="711">
        <v>1908</v>
      </c>
      <c r="N366" s="711">
        <v>157</v>
      </c>
      <c r="O366" s="711">
        <v>299556</v>
      </c>
      <c r="P366" s="701">
        <v>0.6652542372881356</v>
      </c>
      <c r="Q366" s="712">
        <v>1908</v>
      </c>
    </row>
    <row r="367" spans="1:17" ht="14.4" customHeight="1" x14ac:dyDescent="0.3">
      <c r="A367" s="695" t="s">
        <v>554</v>
      </c>
      <c r="B367" s="696" t="s">
        <v>4637</v>
      </c>
      <c r="C367" s="696" t="s">
        <v>4502</v>
      </c>
      <c r="D367" s="696" t="s">
        <v>5169</v>
      </c>
      <c r="E367" s="696" t="s">
        <v>5170</v>
      </c>
      <c r="F367" s="711">
        <v>3</v>
      </c>
      <c r="G367" s="711">
        <v>16515</v>
      </c>
      <c r="H367" s="711">
        <v>1</v>
      </c>
      <c r="I367" s="711">
        <v>5505</v>
      </c>
      <c r="J367" s="711">
        <v>1</v>
      </c>
      <c r="K367" s="711">
        <v>5505</v>
      </c>
      <c r="L367" s="711">
        <v>0.33333333333333331</v>
      </c>
      <c r="M367" s="711">
        <v>5505</v>
      </c>
      <c r="N367" s="711"/>
      <c r="O367" s="711"/>
      <c r="P367" s="701"/>
      <c r="Q367" s="712"/>
    </row>
    <row r="368" spans="1:17" ht="14.4" customHeight="1" x14ac:dyDescent="0.3">
      <c r="A368" s="695" t="s">
        <v>554</v>
      </c>
      <c r="B368" s="696" t="s">
        <v>4637</v>
      </c>
      <c r="C368" s="696" t="s">
        <v>4502</v>
      </c>
      <c r="D368" s="696" t="s">
        <v>5171</v>
      </c>
      <c r="E368" s="696" t="s">
        <v>5172</v>
      </c>
      <c r="F368" s="711"/>
      <c r="G368" s="711"/>
      <c r="H368" s="711"/>
      <c r="I368" s="711"/>
      <c r="J368" s="711">
        <v>1</v>
      </c>
      <c r="K368" s="711">
        <v>1872</v>
      </c>
      <c r="L368" s="711"/>
      <c r="M368" s="711">
        <v>1872</v>
      </c>
      <c r="N368" s="711"/>
      <c r="O368" s="711"/>
      <c r="P368" s="701"/>
      <c r="Q368" s="712"/>
    </row>
    <row r="369" spans="1:17" ht="14.4" customHeight="1" x14ac:dyDescent="0.3">
      <c r="A369" s="695" t="s">
        <v>554</v>
      </c>
      <c r="B369" s="696" t="s">
        <v>4637</v>
      </c>
      <c r="C369" s="696" t="s">
        <v>4502</v>
      </c>
      <c r="D369" s="696" t="s">
        <v>5173</v>
      </c>
      <c r="E369" s="696" t="s">
        <v>5174</v>
      </c>
      <c r="F369" s="711"/>
      <c r="G369" s="711"/>
      <c r="H369" s="711"/>
      <c r="I369" s="711"/>
      <c r="J369" s="711"/>
      <c r="K369" s="711"/>
      <c r="L369" s="711"/>
      <c r="M369" s="711"/>
      <c r="N369" s="711">
        <v>1</v>
      </c>
      <c r="O369" s="711">
        <v>1562.8</v>
      </c>
      <c r="P369" s="701"/>
      <c r="Q369" s="712">
        <v>1562.8</v>
      </c>
    </row>
    <row r="370" spans="1:17" ht="14.4" customHeight="1" x14ac:dyDescent="0.3">
      <c r="A370" s="695" t="s">
        <v>554</v>
      </c>
      <c r="B370" s="696" t="s">
        <v>4637</v>
      </c>
      <c r="C370" s="696" t="s">
        <v>4502</v>
      </c>
      <c r="D370" s="696" t="s">
        <v>5175</v>
      </c>
      <c r="E370" s="696" t="s">
        <v>5176</v>
      </c>
      <c r="F370" s="711"/>
      <c r="G370" s="711"/>
      <c r="H370" s="711"/>
      <c r="I370" s="711"/>
      <c r="J370" s="711"/>
      <c r="K370" s="711"/>
      <c r="L370" s="711"/>
      <c r="M370" s="711"/>
      <c r="N370" s="711">
        <v>2</v>
      </c>
      <c r="O370" s="711">
        <v>15262</v>
      </c>
      <c r="P370" s="701"/>
      <c r="Q370" s="712">
        <v>7631</v>
      </c>
    </row>
    <row r="371" spans="1:17" ht="14.4" customHeight="1" x14ac:dyDescent="0.3">
      <c r="A371" s="695" t="s">
        <v>554</v>
      </c>
      <c r="B371" s="696" t="s">
        <v>4637</v>
      </c>
      <c r="C371" s="696" t="s">
        <v>4502</v>
      </c>
      <c r="D371" s="696" t="s">
        <v>5177</v>
      </c>
      <c r="E371" s="696" t="s">
        <v>5178</v>
      </c>
      <c r="F371" s="711"/>
      <c r="G371" s="711"/>
      <c r="H371" s="711"/>
      <c r="I371" s="711"/>
      <c r="J371" s="711"/>
      <c r="K371" s="711"/>
      <c r="L371" s="711"/>
      <c r="M371" s="711"/>
      <c r="N371" s="711">
        <v>2</v>
      </c>
      <c r="O371" s="711">
        <v>63844.14</v>
      </c>
      <c r="P371" s="701"/>
      <c r="Q371" s="712">
        <v>31922.07</v>
      </c>
    </row>
    <row r="372" spans="1:17" ht="14.4" customHeight="1" x14ac:dyDescent="0.3">
      <c r="A372" s="695" t="s">
        <v>554</v>
      </c>
      <c r="B372" s="696" t="s">
        <v>4637</v>
      </c>
      <c r="C372" s="696" t="s">
        <v>4502</v>
      </c>
      <c r="D372" s="696" t="s">
        <v>5179</v>
      </c>
      <c r="E372" s="696" t="s">
        <v>5180</v>
      </c>
      <c r="F372" s="711"/>
      <c r="G372" s="711"/>
      <c r="H372" s="711"/>
      <c r="I372" s="711"/>
      <c r="J372" s="711"/>
      <c r="K372" s="711"/>
      <c r="L372" s="711"/>
      <c r="M372" s="711"/>
      <c r="N372" s="711">
        <v>1</v>
      </c>
      <c r="O372" s="711">
        <v>318</v>
      </c>
      <c r="P372" s="701"/>
      <c r="Q372" s="712">
        <v>318</v>
      </c>
    </row>
    <row r="373" spans="1:17" ht="14.4" customHeight="1" x14ac:dyDescent="0.3">
      <c r="A373" s="695" t="s">
        <v>554</v>
      </c>
      <c r="B373" s="696" t="s">
        <v>4637</v>
      </c>
      <c r="C373" s="696" t="s">
        <v>4502</v>
      </c>
      <c r="D373" s="696" t="s">
        <v>5181</v>
      </c>
      <c r="E373" s="696" t="s">
        <v>5182</v>
      </c>
      <c r="F373" s="711"/>
      <c r="G373" s="711"/>
      <c r="H373" s="711"/>
      <c r="I373" s="711"/>
      <c r="J373" s="711"/>
      <c r="K373" s="711"/>
      <c r="L373" s="711"/>
      <c r="M373" s="711"/>
      <c r="N373" s="711">
        <v>1</v>
      </c>
      <c r="O373" s="711">
        <v>8487.82</v>
      </c>
      <c r="P373" s="701"/>
      <c r="Q373" s="712">
        <v>8487.82</v>
      </c>
    </row>
    <row r="374" spans="1:17" ht="14.4" customHeight="1" x14ac:dyDescent="0.3">
      <c r="A374" s="695" t="s">
        <v>554</v>
      </c>
      <c r="B374" s="696" t="s">
        <v>4637</v>
      </c>
      <c r="C374" s="696" t="s">
        <v>4502</v>
      </c>
      <c r="D374" s="696" t="s">
        <v>5183</v>
      </c>
      <c r="E374" s="696" t="s">
        <v>5184</v>
      </c>
      <c r="F374" s="711"/>
      <c r="G374" s="711"/>
      <c r="H374" s="711"/>
      <c r="I374" s="711"/>
      <c r="J374" s="711"/>
      <c r="K374" s="711"/>
      <c r="L374" s="711"/>
      <c r="M374" s="711"/>
      <c r="N374" s="711">
        <v>1</v>
      </c>
      <c r="O374" s="711">
        <v>16247.77</v>
      </c>
      <c r="P374" s="701"/>
      <c r="Q374" s="712">
        <v>16247.77</v>
      </c>
    </row>
    <row r="375" spans="1:17" ht="14.4" customHeight="1" x14ac:dyDescent="0.3">
      <c r="A375" s="695" t="s">
        <v>554</v>
      </c>
      <c r="B375" s="696" t="s">
        <v>4637</v>
      </c>
      <c r="C375" s="696" t="s">
        <v>4502</v>
      </c>
      <c r="D375" s="696" t="s">
        <v>5185</v>
      </c>
      <c r="E375" s="696" t="s">
        <v>5186</v>
      </c>
      <c r="F375" s="711"/>
      <c r="G375" s="711"/>
      <c r="H375" s="711"/>
      <c r="I375" s="711"/>
      <c r="J375" s="711"/>
      <c r="K375" s="711"/>
      <c r="L375" s="711"/>
      <c r="M375" s="711"/>
      <c r="N375" s="711">
        <v>1</v>
      </c>
      <c r="O375" s="711">
        <v>563</v>
      </c>
      <c r="P375" s="701"/>
      <c r="Q375" s="712">
        <v>563</v>
      </c>
    </row>
    <row r="376" spans="1:17" ht="14.4" customHeight="1" x14ac:dyDescent="0.3">
      <c r="A376" s="695" t="s">
        <v>554</v>
      </c>
      <c r="B376" s="696" t="s">
        <v>4637</v>
      </c>
      <c r="C376" s="696" t="s">
        <v>4502</v>
      </c>
      <c r="D376" s="696" t="s">
        <v>5187</v>
      </c>
      <c r="E376" s="696" t="s">
        <v>5160</v>
      </c>
      <c r="F376" s="711"/>
      <c r="G376" s="711"/>
      <c r="H376" s="711"/>
      <c r="I376" s="711"/>
      <c r="J376" s="711"/>
      <c r="K376" s="711"/>
      <c r="L376" s="711"/>
      <c r="M376" s="711"/>
      <c r="N376" s="711">
        <v>2</v>
      </c>
      <c r="O376" s="711">
        <v>43879.839999999997</v>
      </c>
      <c r="P376" s="701"/>
      <c r="Q376" s="712">
        <v>21939.919999999998</v>
      </c>
    </row>
    <row r="377" spans="1:17" ht="14.4" customHeight="1" x14ac:dyDescent="0.3">
      <c r="A377" s="695" t="s">
        <v>554</v>
      </c>
      <c r="B377" s="696" t="s">
        <v>4637</v>
      </c>
      <c r="C377" s="696" t="s">
        <v>4502</v>
      </c>
      <c r="D377" s="696" t="s">
        <v>5188</v>
      </c>
      <c r="E377" s="696" t="s">
        <v>5189</v>
      </c>
      <c r="F377" s="711"/>
      <c r="G377" s="711"/>
      <c r="H377" s="711"/>
      <c r="I377" s="711"/>
      <c r="J377" s="711"/>
      <c r="K377" s="711"/>
      <c r="L377" s="711"/>
      <c r="M377" s="711"/>
      <c r="N377" s="711">
        <v>1</v>
      </c>
      <c r="O377" s="711">
        <v>13899</v>
      </c>
      <c r="P377" s="701"/>
      <c r="Q377" s="712">
        <v>13899</v>
      </c>
    </row>
    <row r="378" spans="1:17" ht="14.4" customHeight="1" x14ac:dyDescent="0.3">
      <c r="A378" s="695" t="s">
        <v>554</v>
      </c>
      <c r="B378" s="696" t="s">
        <v>4637</v>
      </c>
      <c r="C378" s="696" t="s">
        <v>4502</v>
      </c>
      <c r="D378" s="696" t="s">
        <v>5190</v>
      </c>
      <c r="E378" s="696" t="s">
        <v>5191</v>
      </c>
      <c r="F378" s="711"/>
      <c r="G378" s="711"/>
      <c r="H378" s="711"/>
      <c r="I378" s="711"/>
      <c r="J378" s="711"/>
      <c r="K378" s="711"/>
      <c r="L378" s="711"/>
      <c r="M378" s="711"/>
      <c r="N378" s="711">
        <v>1</v>
      </c>
      <c r="O378" s="711">
        <v>1379</v>
      </c>
      <c r="P378" s="701"/>
      <c r="Q378" s="712">
        <v>1379</v>
      </c>
    </row>
    <row r="379" spans="1:17" ht="14.4" customHeight="1" x14ac:dyDescent="0.3">
      <c r="A379" s="695" t="s">
        <v>554</v>
      </c>
      <c r="B379" s="696" t="s">
        <v>4637</v>
      </c>
      <c r="C379" s="696" t="s">
        <v>4502</v>
      </c>
      <c r="D379" s="696" t="s">
        <v>5192</v>
      </c>
      <c r="E379" s="696" t="s">
        <v>5193</v>
      </c>
      <c r="F379" s="711">
        <v>4</v>
      </c>
      <c r="G379" s="711">
        <v>19138.900000000001</v>
      </c>
      <c r="H379" s="711">
        <v>1</v>
      </c>
      <c r="I379" s="711">
        <v>4784.7250000000004</v>
      </c>
      <c r="J379" s="711"/>
      <c r="K379" s="711"/>
      <c r="L379" s="711"/>
      <c r="M379" s="711"/>
      <c r="N379" s="711"/>
      <c r="O379" s="711"/>
      <c r="P379" s="701"/>
      <c r="Q379" s="712"/>
    </row>
    <row r="380" spans="1:17" ht="14.4" customHeight="1" x14ac:dyDescent="0.3">
      <c r="A380" s="695" t="s">
        <v>554</v>
      </c>
      <c r="B380" s="696" t="s">
        <v>4637</v>
      </c>
      <c r="C380" s="696" t="s">
        <v>4502</v>
      </c>
      <c r="D380" s="696" t="s">
        <v>5194</v>
      </c>
      <c r="E380" s="696" t="s">
        <v>5195</v>
      </c>
      <c r="F380" s="711">
        <v>1</v>
      </c>
      <c r="G380" s="711">
        <v>5123</v>
      </c>
      <c r="H380" s="711">
        <v>1</v>
      </c>
      <c r="I380" s="711">
        <v>5123</v>
      </c>
      <c r="J380" s="711"/>
      <c r="K380" s="711"/>
      <c r="L380" s="711"/>
      <c r="M380" s="711"/>
      <c r="N380" s="711"/>
      <c r="O380" s="711"/>
      <c r="P380" s="701"/>
      <c r="Q380" s="712"/>
    </row>
    <row r="381" spans="1:17" ht="14.4" customHeight="1" x14ac:dyDescent="0.3">
      <c r="A381" s="695" t="s">
        <v>554</v>
      </c>
      <c r="B381" s="696" t="s">
        <v>4637</v>
      </c>
      <c r="C381" s="696" t="s">
        <v>4502</v>
      </c>
      <c r="D381" s="696" t="s">
        <v>5196</v>
      </c>
      <c r="E381" s="696" t="s">
        <v>5197</v>
      </c>
      <c r="F381" s="711">
        <v>2</v>
      </c>
      <c r="G381" s="711">
        <v>29520</v>
      </c>
      <c r="H381" s="711">
        <v>1</v>
      </c>
      <c r="I381" s="711">
        <v>14760</v>
      </c>
      <c r="J381" s="711">
        <v>5</v>
      </c>
      <c r="K381" s="711">
        <v>73800</v>
      </c>
      <c r="L381" s="711">
        <v>2.5</v>
      </c>
      <c r="M381" s="711">
        <v>14760</v>
      </c>
      <c r="N381" s="711">
        <v>2</v>
      </c>
      <c r="O381" s="711">
        <v>29520</v>
      </c>
      <c r="P381" s="701">
        <v>1</v>
      </c>
      <c r="Q381" s="712">
        <v>14760</v>
      </c>
    </row>
    <row r="382" spans="1:17" ht="14.4" customHeight="1" x14ac:dyDescent="0.3">
      <c r="A382" s="695" t="s">
        <v>554</v>
      </c>
      <c r="B382" s="696" t="s">
        <v>4637</v>
      </c>
      <c r="C382" s="696" t="s">
        <v>4502</v>
      </c>
      <c r="D382" s="696" t="s">
        <v>5198</v>
      </c>
      <c r="E382" s="696" t="s">
        <v>5199</v>
      </c>
      <c r="F382" s="711"/>
      <c r="G382" s="711"/>
      <c r="H382" s="711"/>
      <c r="I382" s="711"/>
      <c r="J382" s="711">
        <v>1</v>
      </c>
      <c r="K382" s="711">
        <v>2898.09</v>
      </c>
      <c r="L382" s="711"/>
      <c r="M382" s="711">
        <v>2898.09</v>
      </c>
      <c r="N382" s="711"/>
      <c r="O382" s="711"/>
      <c r="P382" s="701"/>
      <c r="Q382" s="712"/>
    </row>
    <row r="383" spans="1:17" ht="14.4" customHeight="1" x14ac:dyDescent="0.3">
      <c r="A383" s="695" t="s">
        <v>554</v>
      </c>
      <c r="B383" s="696" t="s">
        <v>4637</v>
      </c>
      <c r="C383" s="696" t="s">
        <v>4502</v>
      </c>
      <c r="D383" s="696" t="s">
        <v>5200</v>
      </c>
      <c r="E383" s="696" t="s">
        <v>5201</v>
      </c>
      <c r="F383" s="711"/>
      <c r="G383" s="711"/>
      <c r="H383" s="711"/>
      <c r="I383" s="711"/>
      <c r="J383" s="711"/>
      <c r="K383" s="711"/>
      <c r="L383" s="711"/>
      <c r="M383" s="711"/>
      <c r="N383" s="711">
        <v>1</v>
      </c>
      <c r="O383" s="711">
        <v>17800</v>
      </c>
      <c r="P383" s="701"/>
      <c r="Q383" s="712">
        <v>17800</v>
      </c>
    </row>
    <row r="384" spans="1:17" ht="14.4" customHeight="1" x14ac:dyDescent="0.3">
      <c r="A384" s="695" t="s">
        <v>554</v>
      </c>
      <c r="B384" s="696" t="s">
        <v>4637</v>
      </c>
      <c r="C384" s="696" t="s">
        <v>4502</v>
      </c>
      <c r="D384" s="696" t="s">
        <v>5202</v>
      </c>
      <c r="E384" s="696" t="s">
        <v>5203</v>
      </c>
      <c r="F384" s="711"/>
      <c r="G384" s="711"/>
      <c r="H384" s="711"/>
      <c r="I384" s="711"/>
      <c r="J384" s="711"/>
      <c r="K384" s="711"/>
      <c r="L384" s="711"/>
      <c r="M384" s="711"/>
      <c r="N384" s="711">
        <v>2</v>
      </c>
      <c r="O384" s="711">
        <v>18240</v>
      </c>
      <c r="P384" s="701"/>
      <c r="Q384" s="712">
        <v>9120</v>
      </c>
    </row>
    <row r="385" spans="1:17" ht="14.4" customHeight="1" x14ac:dyDescent="0.3">
      <c r="A385" s="695" t="s">
        <v>554</v>
      </c>
      <c r="B385" s="696" t="s">
        <v>4637</v>
      </c>
      <c r="C385" s="696" t="s">
        <v>4502</v>
      </c>
      <c r="D385" s="696" t="s">
        <v>5204</v>
      </c>
      <c r="E385" s="696" t="s">
        <v>5205</v>
      </c>
      <c r="F385" s="711"/>
      <c r="G385" s="711"/>
      <c r="H385" s="711"/>
      <c r="I385" s="711"/>
      <c r="J385" s="711"/>
      <c r="K385" s="711"/>
      <c r="L385" s="711"/>
      <c r="M385" s="711"/>
      <c r="N385" s="711">
        <v>1</v>
      </c>
      <c r="O385" s="711">
        <v>2469.6</v>
      </c>
      <c r="P385" s="701"/>
      <c r="Q385" s="712">
        <v>2469.6</v>
      </c>
    </row>
    <row r="386" spans="1:17" ht="14.4" customHeight="1" x14ac:dyDescent="0.3">
      <c r="A386" s="695" t="s">
        <v>554</v>
      </c>
      <c r="B386" s="696" t="s">
        <v>4637</v>
      </c>
      <c r="C386" s="696" t="s">
        <v>4502</v>
      </c>
      <c r="D386" s="696" t="s">
        <v>5206</v>
      </c>
      <c r="E386" s="696" t="s">
        <v>5207</v>
      </c>
      <c r="F386" s="711"/>
      <c r="G386" s="711"/>
      <c r="H386" s="711"/>
      <c r="I386" s="711"/>
      <c r="J386" s="711"/>
      <c r="K386" s="711"/>
      <c r="L386" s="711"/>
      <c r="M386" s="711"/>
      <c r="N386" s="711">
        <v>3</v>
      </c>
      <c r="O386" s="711">
        <v>2240.1</v>
      </c>
      <c r="P386" s="701"/>
      <c r="Q386" s="712">
        <v>746.69999999999993</v>
      </c>
    </row>
    <row r="387" spans="1:17" ht="14.4" customHeight="1" x14ac:dyDescent="0.3">
      <c r="A387" s="695" t="s">
        <v>554</v>
      </c>
      <c r="B387" s="696" t="s">
        <v>4637</v>
      </c>
      <c r="C387" s="696" t="s">
        <v>4502</v>
      </c>
      <c r="D387" s="696" t="s">
        <v>5208</v>
      </c>
      <c r="E387" s="696" t="s">
        <v>5051</v>
      </c>
      <c r="F387" s="711"/>
      <c r="G387" s="711"/>
      <c r="H387" s="711"/>
      <c r="I387" s="711"/>
      <c r="J387" s="711"/>
      <c r="K387" s="711"/>
      <c r="L387" s="711"/>
      <c r="M387" s="711"/>
      <c r="N387" s="711">
        <v>1</v>
      </c>
      <c r="O387" s="711">
        <v>30776.89</v>
      </c>
      <c r="P387" s="701"/>
      <c r="Q387" s="712">
        <v>30776.89</v>
      </c>
    </row>
    <row r="388" spans="1:17" ht="14.4" customHeight="1" x14ac:dyDescent="0.3">
      <c r="A388" s="695" t="s">
        <v>554</v>
      </c>
      <c r="B388" s="696" t="s">
        <v>4637</v>
      </c>
      <c r="C388" s="696" t="s">
        <v>4502</v>
      </c>
      <c r="D388" s="696" t="s">
        <v>5209</v>
      </c>
      <c r="E388" s="696" t="s">
        <v>4818</v>
      </c>
      <c r="F388" s="711"/>
      <c r="G388" s="711"/>
      <c r="H388" s="711"/>
      <c r="I388" s="711"/>
      <c r="J388" s="711">
        <v>1</v>
      </c>
      <c r="K388" s="711">
        <v>226.8</v>
      </c>
      <c r="L388" s="711"/>
      <c r="M388" s="711">
        <v>226.8</v>
      </c>
      <c r="N388" s="711">
        <v>2</v>
      </c>
      <c r="O388" s="711">
        <v>453.6</v>
      </c>
      <c r="P388" s="701"/>
      <c r="Q388" s="712">
        <v>226.8</v>
      </c>
    </row>
    <row r="389" spans="1:17" ht="14.4" customHeight="1" x14ac:dyDescent="0.3">
      <c r="A389" s="695" t="s">
        <v>554</v>
      </c>
      <c r="B389" s="696" t="s">
        <v>4637</v>
      </c>
      <c r="C389" s="696" t="s">
        <v>4502</v>
      </c>
      <c r="D389" s="696" t="s">
        <v>5210</v>
      </c>
      <c r="E389" s="696" t="s">
        <v>5211</v>
      </c>
      <c r="F389" s="711"/>
      <c r="G389" s="711"/>
      <c r="H389" s="711"/>
      <c r="I389" s="711"/>
      <c r="J389" s="711"/>
      <c r="K389" s="711"/>
      <c r="L389" s="711"/>
      <c r="M389" s="711"/>
      <c r="N389" s="711">
        <v>1</v>
      </c>
      <c r="O389" s="711">
        <v>25590</v>
      </c>
      <c r="P389" s="701"/>
      <c r="Q389" s="712">
        <v>25590</v>
      </c>
    </row>
    <row r="390" spans="1:17" ht="14.4" customHeight="1" x14ac:dyDescent="0.3">
      <c r="A390" s="695" t="s">
        <v>554</v>
      </c>
      <c r="B390" s="696" t="s">
        <v>4637</v>
      </c>
      <c r="C390" s="696" t="s">
        <v>4502</v>
      </c>
      <c r="D390" s="696" t="s">
        <v>5212</v>
      </c>
      <c r="E390" s="696" t="s">
        <v>5213</v>
      </c>
      <c r="F390" s="711">
        <v>1</v>
      </c>
      <c r="G390" s="711">
        <v>455</v>
      </c>
      <c r="H390" s="711">
        <v>1</v>
      </c>
      <c r="I390" s="711">
        <v>455</v>
      </c>
      <c r="J390" s="711"/>
      <c r="K390" s="711"/>
      <c r="L390" s="711"/>
      <c r="M390" s="711"/>
      <c r="N390" s="711"/>
      <c r="O390" s="711"/>
      <c r="P390" s="701"/>
      <c r="Q390" s="712"/>
    </row>
    <row r="391" spans="1:17" ht="14.4" customHeight="1" x14ac:dyDescent="0.3">
      <c r="A391" s="695" t="s">
        <v>554</v>
      </c>
      <c r="B391" s="696" t="s">
        <v>4637</v>
      </c>
      <c r="C391" s="696" t="s">
        <v>4502</v>
      </c>
      <c r="D391" s="696" t="s">
        <v>5214</v>
      </c>
      <c r="E391" s="696" t="s">
        <v>4816</v>
      </c>
      <c r="F391" s="711">
        <v>4</v>
      </c>
      <c r="G391" s="711">
        <v>8208</v>
      </c>
      <c r="H391" s="711">
        <v>1</v>
      </c>
      <c r="I391" s="711">
        <v>2052</v>
      </c>
      <c r="J391" s="711">
        <v>3</v>
      </c>
      <c r="K391" s="711">
        <v>6156</v>
      </c>
      <c r="L391" s="711">
        <v>0.75</v>
      </c>
      <c r="M391" s="711">
        <v>2052</v>
      </c>
      <c r="N391" s="711">
        <v>6</v>
      </c>
      <c r="O391" s="711">
        <v>12312</v>
      </c>
      <c r="P391" s="701">
        <v>1.5</v>
      </c>
      <c r="Q391" s="712">
        <v>2052</v>
      </c>
    </row>
    <row r="392" spans="1:17" ht="14.4" customHeight="1" x14ac:dyDescent="0.3">
      <c r="A392" s="695" t="s">
        <v>554</v>
      </c>
      <c r="B392" s="696" t="s">
        <v>4637</v>
      </c>
      <c r="C392" s="696" t="s">
        <v>4502</v>
      </c>
      <c r="D392" s="696" t="s">
        <v>5215</v>
      </c>
      <c r="E392" s="696" t="s">
        <v>5216</v>
      </c>
      <c r="F392" s="711">
        <v>1</v>
      </c>
      <c r="G392" s="711">
        <v>492</v>
      </c>
      <c r="H392" s="711">
        <v>1</v>
      </c>
      <c r="I392" s="711">
        <v>492</v>
      </c>
      <c r="J392" s="711"/>
      <c r="K392" s="711"/>
      <c r="L392" s="711"/>
      <c r="M392" s="711"/>
      <c r="N392" s="711"/>
      <c r="O392" s="711"/>
      <c r="P392" s="701"/>
      <c r="Q392" s="712"/>
    </row>
    <row r="393" spans="1:17" ht="14.4" customHeight="1" x14ac:dyDescent="0.3">
      <c r="A393" s="695" t="s">
        <v>554</v>
      </c>
      <c r="B393" s="696" t="s">
        <v>4637</v>
      </c>
      <c r="C393" s="696" t="s">
        <v>4502</v>
      </c>
      <c r="D393" s="696" t="s">
        <v>5217</v>
      </c>
      <c r="E393" s="696" t="s">
        <v>5218</v>
      </c>
      <c r="F393" s="711"/>
      <c r="G393" s="711"/>
      <c r="H393" s="711"/>
      <c r="I393" s="711"/>
      <c r="J393" s="711">
        <v>10</v>
      </c>
      <c r="K393" s="711">
        <v>10550.2</v>
      </c>
      <c r="L393" s="711"/>
      <c r="M393" s="711">
        <v>1055.02</v>
      </c>
      <c r="N393" s="711"/>
      <c r="O393" s="711"/>
      <c r="P393" s="701"/>
      <c r="Q393" s="712"/>
    </row>
    <row r="394" spans="1:17" ht="14.4" customHeight="1" x14ac:dyDescent="0.3">
      <c r="A394" s="695" t="s">
        <v>554</v>
      </c>
      <c r="B394" s="696" t="s">
        <v>4637</v>
      </c>
      <c r="C394" s="696" t="s">
        <v>4502</v>
      </c>
      <c r="D394" s="696" t="s">
        <v>5219</v>
      </c>
      <c r="E394" s="696" t="s">
        <v>5220</v>
      </c>
      <c r="F394" s="711"/>
      <c r="G394" s="711"/>
      <c r="H394" s="711"/>
      <c r="I394" s="711"/>
      <c r="J394" s="711"/>
      <c r="K394" s="711"/>
      <c r="L394" s="711"/>
      <c r="M394" s="711"/>
      <c r="N394" s="711">
        <v>9</v>
      </c>
      <c r="O394" s="711">
        <v>11193.75</v>
      </c>
      <c r="P394" s="701"/>
      <c r="Q394" s="712">
        <v>1243.75</v>
      </c>
    </row>
    <row r="395" spans="1:17" ht="14.4" customHeight="1" x14ac:dyDescent="0.3">
      <c r="A395" s="695" t="s">
        <v>554</v>
      </c>
      <c r="B395" s="696" t="s">
        <v>4637</v>
      </c>
      <c r="C395" s="696" t="s">
        <v>4502</v>
      </c>
      <c r="D395" s="696" t="s">
        <v>5221</v>
      </c>
      <c r="E395" s="696" t="s">
        <v>5222</v>
      </c>
      <c r="F395" s="711"/>
      <c r="G395" s="711"/>
      <c r="H395" s="711"/>
      <c r="I395" s="711"/>
      <c r="J395" s="711"/>
      <c r="K395" s="711"/>
      <c r="L395" s="711"/>
      <c r="M395" s="711"/>
      <c r="N395" s="711">
        <v>1</v>
      </c>
      <c r="O395" s="711">
        <v>20136</v>
      </c>
      <c r="P395" s="701"/>
      <c r="Q395" s="712">
        <v>20136</v>
      </c>
    </row>
    <row r="396" spans="1:17" ht="14.4" customHeight="1" x14ac:dyDescent="0.3">
      <c r="A396" s="695" t="s">
        <v>554</v>
      </c>
      <c r="B396" s="696" t="s">
        <v>4637</v>
      </c>
      <c r="C396" s="696" t="s">
        <v>4502</v>
      </c>
      <c r="D396" s="696" t="s">
        <v>5223</v>
      </c>
      <c r="E396" s="696" t="s">
        <v>5216</v>
      </c>
      <c r="F396" s="711">
        <v>1</v>
      </c>
      <c r="G396" s="711">
        <v>349</v>
      </c>
      <c r="H396" s="711">
        <v>1</v>
      </c>
      <c r="I396" s="711">
        <v>349</v>
      </c>
      <c r="J396" s="711"/>
      <c r="K396" s="711"/>
      <c r="L396" s="711"/>
      <c r="M396" s="711"/>
      <c r="N396" s="711"/>
      <c r="O396" s="711"/>
      <c r="P396" s="701"/>
      <c r="Q396" s="712"/>
    </row>
    <row r="397" spans="1:17" ht="14.4" customHeight="1" x14ac:dyDescent="0.3">
      <c r="A397" s="695" t="s">
        <v>554</v>
      </c>
      <c r="B397" s="696" t="s">
        <v>4637</v>
      </c>
      <c r="C397" s="696" t="s">
        <v>4502</v>
      </c>
      <c r="D397" s="696" t="s">
        <v>5224</v>
      </c>
      <c r="E397" s="696" t="s">
        <v>5225</v>
      </c>
      <c r="F397" s="711"/>
      <c r="G397" s="711"/>
      <c r="H397" s="711"/>
      <c r="I397" s="711"/>
      <c r="J397" s="711"/>
      <c r="K397" s="711"/>
      <c r="L397" s="711"/>
      <c r="M397" s="711"/>
      <c r="N397" s="711">
        <v>1</v>
      </c>
      <c r="O397" s="711">
        <v>11774.13</v>
      </c>
      <c r="P397" s="701"/>
      <c r="Q397" s="712">
        <v>11774.13</v>
      </c>
    </row>
    <row r="398" spans="1:17" ht="14.4" customHeight="1" x14ac:dyDescent="0.3">
      <c r="A398" s="695" t="s">
        <v>554</v>
      </c>
      <c r="B398" s="696" t="s">
        <v>4637</v>
      </c>
      <c r="C398" s="696" t="s">
        <v>4502</v>
      </c>
      <c r="D398" s="696" t="s">
        <v>5226</v>
      </c>
      <c r="E398" s="696" t="s">
        <v>5216</v>
      </c>
      <c r="F398" s="711">
        <v>2</v>
      </c>
      <c r="G398" s="711">
        <v>852</v>
      </c>
      <c r="H398" s="711">
        <v>1</v>
      </c>
      <c r="I398" s="711">
        <v>426</v>
      </c>
      <c r="J398" s="711"/>
      <c r="K398" s="711"/>
      <c r="L398" s="711"/>
      <c r="M398" s="711"/>
      <c r="N398" s="711"/>
      <c r="O398" s="711"/>
      <c r="P398" s="701"/>
      <c r="Q398" s="712"/>
    </row>
    <row r="399" spans="1:17" ht="14.4" customHeight="1" x14ac:dyDescent="0.3">
      <c r="A399" s="695" t="s">
        <v>554</v>
      </c>
      <c r="B399" s="696" t="s">
        <v>4637</v>
      </c>
      <c r="C399" s="696" t="s">
        <v>4502</v>
      </c>
      <c r="D399" s="696" t="s">
        <v>5227</v>
      </c>
      <c r="E399" s="696" t="s">
        <v>5228</v>
      </c>
      <c r="F399" s="711">
        <v>2</v>
      </c>
      <c r="G399" s="711">
        <v>640.6</v>
      </c>
      <c r="H399" s="711">
        <v>1</v>
      </c>
      <c r="I399" s="711">
        <v>320.3</v>
      </c>
      <c r="J399" s="711"/>
      <c r="K399" s="711"/>
      <c r="L399" s="711"/>
      <c r="M399" s="711"/>
      <c r="N399" s="711"/>
      <c r="O399" s="711"/>
      <c r="P399" s="701"/>
      <c r="Q399" s="712"/>
    </row>
    <row r="400" spans="1:17" ht="14.4" customHeight="1" x14ac:dyDescent="0.3">
      <c r="A400" s="695" t="s">
        <v>554</v>
      </c>
      <c r="B400" s="696" t="s">
        <v>4637</v>
      </c>
      <c r="C400" s="696" t="s">
        <v>4502</v>
      </c>
      <c r="D400" s="696" t="s">
        <v>5229</v>
      </c>
      <c r="E400" s="696" t="s">
        <v>5230</v>
      </c>
      <c r="F400" s="711">
        <v>1</v>
      </c>
      <c r="G400" s="711">
        <v>55819.58</v>
      </c>
      <c r="H400" s="711">
        <v>1</v>
      </c>
      <c r="I400" s="711">
        <v>55819.58</v>
      </c>
      <c r="J400" s="711"/>
      <c r="K400" s="711"/>
      <c r="L400" s="711"/>
      <c r="M400" s="711"/>
      <c r="N400" s="711"/>
      <c r="O400" s="711"/>
      <c r="P400" s="701"/>
      <c r="Q400" s="712"/>
    </row>
    <row r="401" spans="1:17" ht="14.4" customHeight="1" x14ac:dyDescent="0.3">
      <c r="A401" s="695" t="s">
        <v>554</v>
      </c>
      <c r="B401" s="696" t="s">
        <v>4637</v>
      </c>
      <c r="C401" s="696" t="s">
        <v>4502</v>
      </c>
      <c r="D401" s="696" t="s">
        <v>5231</v>
      </c>
      <c r="E401" s="696" t="s">
        <v>5232</v>
      </c>
      <c r="F401" s="711">
        <v>1</v>
      </c>
      <c r="G401" s="711">
        <v>9215</v>
      </c>
      <c r="H401" s="711">
        <v>1</v>
      </c>
      <c r="I401" s="711">
        <v>9215</v>
      </c>
      <c r="J401" s="711"/>
      <c r="K401" s="711"/>
      <c r="L401" s="711"/>
      <c r="M401" s="711"/>
      <c r="N401" s="711">
        <v>1</v>
      </c>
      <c r="O401" s="711">
        <v>9215</v>
      </c>
      <c r="P401" s="701">
        <v>1</v>
      </c>
      <c r="Q401" s="712">
        <v>9215</v>
      </c>
    </row>
    <row r="402" spans="1:17" ht="14.4" customHeight="1" x14ac:dyDescent="0.3">
      <c r="A402" s="695" t="s">
        <v>554</v>
      </c>
      <c r="B402" s="696" t="s">
        <v>4637</v>
      </c>
      <c r="C402" s="696" t="s">
        <v>4502</v>
      </c>
      <c r="D402" s="696" t="s">
        <v>5233</v>
      </c>
      <c r="E402" s="696" t="s">
        <v>5234</v>
      </c>
      <c r="F402" s="711">
        <v>1</v>
      </c>
      <c r="G402" s="711">
        <v>26471</v>
      </c>
      <c r="H402" s="711">
        <v>1</v>
      </c>
      <c r="I402" s="711">
        <v>26471</v>
      </c>
      <c r="J402" s="711"/>
      <c r="K402" s="711"/>
      <c r="L402" s="711"/>
      <c r="M402" s="711"/>
      <c r="N402" s="711"/>
      <c r="O402" s="711"/>
      <c r="P402" s="701"/>
      <c r="Q402" s="712"/>
    </row>
    <row r="403" spans="1:17" ht="14.4" customHeight="1" x14ac:dyDescent="0.3">
      <c r="A403" s="695" t="s">
        <v>554</v>
      </c>
      <c r="B403" s="696" t="s">
        <v>4637</v>
      </c>
      <c r="C403" s="696" t="s">
        <v>4502</v>
      </c>
      <c r="D403" s="696" t="s">
        <v>5235</v>
      </c>
      <c r="E403" s="696" t="s">
        <v>5236</v>
      </c>
      <c r="F403" s="711"/>
      <c r="G403" s="711"/>
      <c r="H403" s="711"/>
      <c r="I403" s="711"/>
      <c r="J403" s="711">
        <v>1</v>
      </c>
      <c r="K403" s="711">
        <v>45352.31</v>
      </c>
      <c r="L403" s="711"/>
      <c r="M403" s="711">
        <v>45352.31</v>
      </c>
      <c r="N403" s="711"/>
      <c r="O403" s="711"/>
      <c r="P403" s="701"/>
      <c r="Q403" s="712"/>
    </row>
    <row r="404" spans="1:17" ht="14.4" customHeight="1" x14ac:dyDescent="0.3">
      <c r="A404" s="695" t="s">
        <v>554</v>
      </c>
      <c r="B404" s="696" t="s">
        <v>4637</v>
      </c>
      <c r="C404" s="696" t="s">
        <v>4502</v>
      </c>
      <c r="D404" s="696" t="s">
        <v>5237</v>
      </c>
      <c r="E404" s="696" t="s">
        <v>5238</v>
      </c>
      <c r="F404" s="711"/>
      <c r="G404" s="711"/>
      <c r="H404" s="711"/>
      <c r="I404" s="711"/>
      <c r="J404" s="711">
        <v>1</v>
      </c>
      <c r="K404" s="711">
        <v>34467.379999999997</v>
      </c>
      <c r="L404" s="711"/>
      <c r="M404" s="711">
        <v>34467.379999999997</v>
      </c>
      <c r="N404" s="711"/>
      <c r="O404" s="711"/>
      <c r="P404" s="701"/>
      <c r="Q404" s="712"/>
    </row>
    <row r="405" spans="1:17" ht="14.4" customHeight="1" x14ac:dyDescent="0.3">
      <c r="A405" s="695" t="s">
        <v>554</v>
      </c>
      <c r="B405" s="696" t="s">
        <v>4637</v>
      </c>
      <c r="C405" s="696" t="s">
        <v>4502</v>
      </c>
      <c r="D405" s="696" t="s">
        <v>5239</v>
      </c>
      <c r="E405" s="696" t="s">
        <v>5238</v>
      </c>
      <c r="F405" s="711"/>
      <c r="G405" s="711"/>
      <c r="H405" s="711"/>
      <c r="I405" s="711"/>
      <c r="J405" s="711">
        <v>1</v>
      </c>
      <c r="K405" s="711">
        <v>20316.87</v>
      </c>
      <c r="L405" s="711"/>
      <c r="M405" s="711">
        <v>20316.87</v>
      </c>
      <c r="N405" s="711"/>
      <c r="O405" s="711"/>
      <c r="P405" s="701"/>
      <c r="Q405" s="712"/>
    </row>
    <row r="406" spans="1:17" ht="14.4" customHeight="1" x14ac:dyDescent="0.3">
      <c r="A406" s="695" t="s">
        <v>554</v>
      </c>
      <c r="B406" s="696" t="s">
        <v>4637</v>
      </c>
      <c r="C406" s="696" t="s">
        <v>4502</v>
      </c>
      <c r="D406" s="696" t="s">
        <v>5240</v>
      </c>
      <c r="E406" s="696" t="s">
        <v>5241</v>
      </c>
      <c r="F406" s="711"/>
      <c r="G406" s="711"/>
      <c r="H406" s="711"/>
      <c r="I406" s="711"/>
      <c r="J406" s="711"/>
      <c r="K406" s="711"/>
      <c r="L406" s="711"/>
      <c r="M406" s="711"/>
      <c r="N406" s="711">
        <v>1</v>
      </c>
      <c r="O406" s="711">
        <v>26480</v>
      </c>
      <c r="P406" s="701"/>
      <c r="Q406" s="712">
        <v>26480</v>
      </c>
    </row>
    <row r="407" spans="1:17" ht="14.4" customHeight="1" x14ac:dyDescent="0.3">
      <c r="A407" s="695" t="s">
        <v>554</v>
      </c>
      <c r="B407" s="696" t="s">
        <v>4637</v>
      </c>
      <c r="C407" s="696" t="s">
        <v>4502</v>
      </c>
      <c r="D407" s="696" t="s">
        <v>5242</v>
      </c>
      <c r="E407" s="696" t="s">
        <v>5243</v>
      </c>
      <c r="F407" s="711"/>
      <c r="G407" s="711"/>
      <c r="H407" s="711"/>
      <c r="I407" s="711"/>
      <c r="J407" s="711"/>
      <c r="K407" s="711"/>
      <c r="L407" s="711"/>
      <c r="M407" s="711"/>
      <c r="N407" s="711">
        <v>2</v>
      </c>
      <c r="O407" s="711">
        <v>27200</v>
      </c>
      <c r="P407" s="701"/>
      <c r="Q407" s="712">
        <v>13600</v>
      </c>
    </row>
    <row r="408" spans="1:17" ht="14.4" customHeight="1" x14ac:dyDescent="0.3">
      <c r="A408" s="695" t="s">
        <v>554</v>
      </c>
      <c r="B408" s="696" t="s">
        <v>4637</v>
      </c>
      <c r="C408" s="696" t="s">
        <v>4502</v>
      </c>
      <c r="D408" s="696" t="s">
        <v>5244</v>
      </c>
      <c r="E408" s="696" t="s">
        <v>5245</v>
      </c>
      <c r="F408" s="711"/>
      <c r="G408" s="711"/>
      <c r="H408" s="711"/>
      <c r="I408" s="711"/>
      <c r="J408" s="711"/>
      <c r="K408" s="711"/>
      <c r="L408" s="711"/>
      <c r="M408" s="711"/>
      <c r="N408" s="711">
        <v>4</v>
      </c>
      <c r="O408" s="711">
        <v>29457.599999999999</v>
      </c>
      <c r="P408" s="701"/>
      <c r="Q408" s="712">
        <v>7364.4</v>
      </c>
    </row>
    <row r="409" spans="1:17" ht="14.4" customHeight="1" x14ac:dyDescent="0.3">
      <c r="A409" s="695" t="s">
        <v>554</v>
      </c>
      <c r="B409" s="696" t="s">
        <v>4637</v>
      </c>
      <c r="C409" s="696" t="s">
        <v>4502</v>
      </c>
      <c r="D409" s="696" t="s">
        <v>5246</v>
      </c>
      <c r="E409" s="696" t="s">
        <v>5247</v>
      </c>
      <c r="F409" s="711"/>
      <c r="G409" s="711"/>
      <c r="H409" s="711"/>
      <c r="I409" s="711"/>
      <c r="J409" s="711"/>
      <c r="K409" s="711"/>
      <c r="L409" s="711"/>
      <c r="M409" s="711"/>
      <c r="N409" s="711">
        <v>1</v>
      </c>
      <c r="O409" s="711">
        <v>14900</v>
      </c>
      <c r="P409" s="701"/>
      <c r="Q409" s="712">
        <v>14900</v>
      </c>
    </row>
    <row r="410" spans="1:17" ht="14.4" customHeight="1" x14ac:dyDescent="0.3">
      <c r="A410" s="695" t="s">
        <v>554</v>
      </c>
      <c r="B410" s="696" t="s">
        <v>4637</v>
      </c>
      <c r="C410" s="696" t="s">
        <v>4502</v>
      </c>
      <c r="D410" s="696" t="s">
        <v>5248</v>
      </c>
      <c r="E410" s="696" t="s">
        <v>5249</v>
      </c>
      <c r="F410" s="711"/>
      <c r="G410" s="711"/>
      <c r="H410" s="711"/>
      <c r="I410" s="711"/>
      <c r="J410" s="711"/>
      <c r="K410" s="711"/>
      <c r="L410" s="711"/>
      <c r="M410" s="711"/>
      <c r="N410" s="711">
        <v>1</v>
      </c>
      <c r="O410" s="711">
        <v>989</v>
      </c>
      <c r="P410" s="701"/>
      <c r="Q410" s="712">
        <v>989</v>
      </c>
    </row>
    <row r="411" spans="1:17" ht="14.4" customHeight="1" x14ac:dyDescent="0.3">
      <c r="A411" s="695" t="s">
        <v>554</v>
      </c>
      <c r="B411" s="696" t="s">
        <v>4637</v>
      </c>
      <c r="C411" s="696" t="s">
        <v>4502</v>
      </c>
      <c r="D411" s="696" t="s">
        <v>5250</v>
      </c>
      <c r="E411" s="696" t="s">
        <v>5251</v>
      </c>
      <c r="F411" s="711"/>
      <c r="G411" s="711"/>
      <c r="H411" s="711"/>
      <c r="I411" s="711"/>
      <c r="J411" s="711"/>
      <c r="K411" s="711"/>
      <c r="L411" s="711"/>
      <c r="M411" s="711"/>
      <c r="N411" s="711">
        <v>1</v>
      </c>
      <c r="O411" s="711">
        <v>46318.2</v>
      </c>
      <c r="P411" s="701"/>
      <c r="Q411" s="712">
        <v>46318.2</v>
      </c>
    </row>
    <row r="412" spans="1:17" ht="14.4" customHeight="1" x14ac:dyDescent="0.3">
      <c r="A412" s="695" t="s">
        <v>554</v>
      </c>
      <c r="B412" s="696" t="s">
        <v>4637</v>
      </c>
      <c r="C412" s="696" t="s">
        <v>4502</v>
      </c>
      <c r="D412" s="696" t="s">
        <v>5252</v>
      </c>
      <c r="E412" s="696" t="s">
        <v>5253</v>
      </c>
      <c r="F412" s="711"/>
      <c r="G412" s="711"/>
      <c r="H412" s="711"/>
      <c r="I412" s="711"/>
      <c r="J412" s="711"/>
      <c r="K412" s="711"/>
      <c r="L412" s="711"/>
      <c r="M412" s="711"/>
      <c r="N412" s="711">
        <v>1</v>
      </c>
      <c r="O412" s="711">
        <v>7837</v>
      </c>
      <c r="P412" s="701"/>
      <c r="Q412" s="712">
        <v>7837</v>
      </c>
    </row>
    <row r="413" spans="1:17" ht="14.4" customHeight="1" x14ac:dyDescent="0.3">
      <c r="A413" s="695" t="s">
        <v>554</v>
      </c>
      <c r="B413" s="696" t="s">
        <v>4637</v>
      </c>
      <c r="C413" s="696" t="s">
        <v>4502</v>
      </c>
      <c r="D413" s="696" t="s">
        <v>5254</v>
      </c>
      <c r="E413" s="696" t="s">
        <v>5238</v>
      </c>
      <c r="F413" s="711"/>
      <c r="G413" s="711"/>
      <c r="H413" s="711"/>
      <c r="I413" s="711"/>
      <c r="J413" s="711">
        <v>1</v>
      </c>
      <c r="K413" s="711">
        <v>35000.07</v>
      </c>
      <c r="L413" s="711"/>
      <c r="M413" s="711">
        <v>35000.07</v>
      </c>
      <c r="N413" s="711"/>
      <c r="O413" s="711"/>
      <c r="P413" s="701"/>
      <c r="Q413" s="712"/>
    </row>
    <row r="414" spans="1:17" ht="14.4" customHeight="1" x14ac:dyDescent="0.3">
      <c r="A414" s="695" t="s">
        <v>554</v>
      </c>
      <c r="B414" s="696" t="s">
        <v>4637</v>
      </c>
      <c r="C414" s="696" t="s">
        <v>4502</v>
      </c>
      <c r="D414" s="696" t="s">
        <v>5255</v>
      </c>
      <c r="E414" s="696" t="s">
        <v>5256</v>
      </c>
      <c r="F414" s="711"/>
      <c r="G414" s="711"/>
      <c r="H414" s="711"/>
      <c r="I414" s="711"/>
      <c r="J414" s="711"/>
      <c r="K414" s="711"/>
      <c r="L414" s="711"/>
      <c r="M414" s="711"/>
      <c r="N414" s="711">
        <v>1</v>
      </c>
      <c r="O414" s="711">
        <v>3436.22</v>
      </c>
      <c r="P414" s="701"/>
      <c r="Q414" s="712">
        <v>3436.22</v>
      </c>
    </row>
    <row r="415" spans="1:17" ht="14.4" customHeight="1" x14ac:dyDescent="0.3">
      <c r="A415" s="695" t="s">
        <v>554</v>
      </c>
      <c r="B415" s="696" t="s">
        <v>4637</v>
      </c>
      <c r="C415" s="696" t="s">
        <v>4522</v>
      </c>
      <c r="D415" s="696" t="s">
        <v>5257</v>
      </c>
      <c r="E415" s="696" t="s">
        <v>5258</v>
      </c>
      <c r="F415" s="711">
        <v>34</v>
      </c>
      <c r="G415" s="711">
        <v>6290</v>
      </c>
      <c r="H415" s="711">
        <v>1</v>
      </c>
      <c r="I415" s="711">
        <v>185</v>
      </c>
      <c r="J415" s="711">
        <v>66</v>
      </c>
      <c r="K415" s="711">
        <v>12210</v>
      </c>
      <c r="L415" s="711">
        <v>1.9411764705882353</v>
      </c>
      <c r="M415" s="711">
        <v>185</v>
      </c>
      <c r="N415" s="711">
        <v>48</v>
      </c>
      <c r="O415" s="711">
        <v>8928</v>
      </c>
      <c r="P415" s="701">
        <v>1.41939586645469</v>
      </c>
      <c r="Q415" s="712">
        <v>186</v>
      </c>
    </row>
    <row r="416" spans="1:17" ht="14.4" customHeight="1" x14ac:dyDescent="0.3">
      <c r="A416" s="695" t="s">
        <v>554</v>
      </c>
      <c r="B416" s="696" t="s">
        <v>4637</v>
      </c>
      <c r="C416" s="696" t="s">
        <v>4522</v>
      </c>
      <c r="D416" s="696" t="s">
        <v>5259</v>
      </c>
      <c r="E416" s="696" t="s">
        <v>5260</v>
      </c>
      <c r="F416" s="711"/>
      <c r="G416" s="711"/>
      <c r="H416" s="711"/>
      <c r="I416" s="711"/>
      <c r="J416" s="711"/>
      <c r="K416" s="711"/>
      <c r="L416" s="711"/>
      <c r="M416" s="711"/>
      <c r="N416" s="711">
        <v>3</v>
      </c>
      <c r="O416" s="711">
        <v>2073</v>
      </c>
      <c r="P416" s="701"/>
      <c r="Q416" s="712">
        <v>691</v>
      </c>
    </row>
    <row r="417" spans="1:17" ht="14.4" customHeight="1" x14ac:dyDescent="0.3">
      <c r="A417" s="695" t="s">
        <v>554</v>
      </c>
      <c r="B417" s="696" t="s">
        <v>4637</v>
      </c>
      <c r="C417" s="696" t="s">
        <v>4522</v>
      </c>
      <c r="D417" s="696" t="s">
        <v>4537</v>
      </c>
      <c r="E417" s="696" t="s">
        <v>4538</v>
      </c>
      <c r="F417" s="711">
        <v>3</v>
      </c>
      <c r="G417" s="711">
        <v>369</v>
      </c>
      <c r="H417" s="711">
        <v>1</v>
      </c>
      <c r="I417" s="711">
        <v>123</v>
      </c>
      <c r="J417" s="711"/>
      <c r="K417" s="711"/>
      <c r="L417" s="711"/>
      <c r="M417" s="711"/>
      <c r="N417" s="711">
        <v>1</v>
      </c>
      <c r="O417" s="711">
        <v>200</v>
      </c>
      <c r="P417" s="701">
        <v>0.54200542005420049</v>
      </c>
      <c r="Q417" s="712">
        <v>200</v>
      </c>
    </row>
    <row r="418" spans="1:17" ht="14.4" customHeight="1" x14ac:dyDescent="0.3">
      <c r="A418" s="695" t="s">
        <v>554</v>
      </c>
      <c r="B418" s="696" t="s">
        <v>4637</v>
      </c>
      <c r="C418" s="696" t="s">
        <v>4522</v>
      </c>
      <c r="D418" s="696" t="s">
        <v>4539</v>
      </c>
      <c r="E418" s="696" t="s">
        <v>4540</v>
      </c>
      <c r="F418" s="711">
        <v>54</v>
      </c>
      <c r="G418" s="711">
        <v>7992</v>
      </c>
      <c r="H418" s="711">
        <v>1</v>
      </c>
      <c r="I418" s="711">
        <v>148</v>
      </c>
      <c r="J418" s="711">
        <v>57</v>
      </c>
      <c r="K418" s="711">
        <v>8493</v>
      </c>
      <c r="L418" s="711">
        <v>1.0626876876876876</v>
      </c>
      <c r="M418" s="711">
        <v>149</v>
      </c>
      <c r="N418" s="711">
        <v>66</v>
      </c>
      <c r="O418" s="711">
        <v>14515</v>
      </c>
      <c r="P418" s="701">
        <v>1.8161911911911912</v>
      </c>
      <c r="Q418" s="712">
        <v>219.92424242424244</v>
      </c>
    </row>
    <row r="419" spans="1:17" ht="14.4" customHeight="1" x14ac:dyDescent="0.3">
      <c r="A419" s="695" t="s">
        <v>554</v>
      </c>
      <c r="B419" s="696" t="s">
        <v>4637</v>
      </c>
      <c r="C419" s="696" t="s">
        <v>4522</v>
      </c>
      <c r="D419" s="696" t="s">
        <v>4541</v>
      </c>
      <c r="E419" s="696" t="s">
        <v>4542</v>
      </c>
      <c r="F419" s="711"/>
      <c r="G419" s="711"/>
      <c r="H419" s="711"/>
      <c r="I419" s="711"/>
      <c r="J419" s="711">
        <v>4</v>
      </c>
      <c r="K419" s="711">
        <v>896</v>
      </c>
      <c r="L419" s="711"/>
      <c r="M419" s="711">
        <v>224</v>
      </c>
      <c r="N419" s="711"/>
      <c r="O419" s="711"/>
      <c r="P419" s="701"/>
      <c r="Q419" s="712"/>
    </row>
    <row r="420" spans="1:17" ht="14.4" customHeight="1" x14ac:dyDescent="0.3">
      <c r="A420" s="695" t="s">
        <v>554</v>
      </c>
      <c r="B420" s="696" t="s">
        <v>4637</v>
      </c>
      <c r="C420" s="696" t="s">
        <v>4522</v>
      </c>
      <c r="D420" s="696" t="s">
        <v>4545</v>
      </c>
      <c r="E420" s="696" t="s">
        <v>4546</v>
      </c>
      <c r="F420" s="711">
        <v>135</v>
      </c>
      <c r="G420" s="711">
        <v>12285</v>
      </c>
      <c r="H420" s="711">
        <v>1</v>
      </c>
      <c r="I420" s="711">
        <v>91</v>
      </c>
      <c r="J420" s="711">
        <v>106</v>
      </c>
      <c r="K420" s="711">
        <v>9646</v>
      </c>
      <c r="L420" s="711">
        <v>0.78518518518518521</v>
      </c>
      <c r="M420" s="711">
        <v>91</v>
      </c>
      <c r="N420" s="711">
        <v>109</v>
      </c>
      <c r="O420" s="711">
        <v>10009</v>
      </c>
      <c r="P420" s="701">
        <v>0.81473341473341476</v>
      </c>
      <c r="Q420" s="712">
        <v>91.825688073394502</v>
      </c>
    </row>
    <row r="421" spans="1:17" ht="14.4" customHeight="1" x14ac:dyDescent="0.3">
      <c r="A421" s="695" t="s">
        <v>554</v>
      </c>
      <c r="B421" s="696" t="s">
        <v>4637</v>
      </c>
      <c r="C421" s="696" t="s">
        <v>4522</v>
      </c>
      <c r="D421" s="696" t="s">
        <v>5261</v>
      </c>
      <c r="E421" s="696" t="s">
        <v>5262</v>
      </c>
      <c r="F421" s="711"/>
      <c r="G421" s="711"/>
      <c r="H421" s="711"/>
      <c r="I421" s="711"/>
      <c r="J421" s="711"/>
      <c r="K421" s="711"/>
      <c r="L421" s="711"/>
      <c r="M421" s="711"/>
      <c r="N421" s="711">
        <v>1</v>
      </c>
      <c r="O421" s="711">
        <v>3154</v>
      </c>
      <c r="P421" s="701"/>
      <c r="Q421" s="712">
        <v>3154</v>
      </c>
    </row>
    <row r="422" spans="1:17" ht="14.4" customHeight="1" x14ac:dyDescent="0.3">
      <c r="A422" s="695" t="s">
        <v>554</v>
      </c>
      <c r="B422" s="696" t="s">
        <v>4637</v>
      </c>
      <c r="C422" s="696" t="s">
        <v>4522</v>
      </c>
      <c r="D422" s="696" t="s">
        <v>5263</v>
      </c>
      <c r="E422" s="696" t="s">
        <v>5264</v>
      </c>
      <c r="F422" s="711"/>
      <c r="G422" s="711"/>
      <c r="H422" s="711"/>
      <c r="I422" s="711"/>
      <c r="J422" s="711">
        <v>1</v>
      </c>
      <c r="K422" s="711">
        <v>2327</v>
      </c>
      <c r="L422" s="711"/>
      <c r="M422" s="711">
        <v>2327</v>
      </c>
      <c r="N422" s="711">
        <v>1</v>
      </c>
      <c r="O422" s="711">
        <v>2348</v>
      </c>
      <c r="P422" s="701"/>
      <c r="Q422" s="712">
        <v>2348</v>
      </c>
    </row>
    <row r="423" spans="1:17" ht="14.4" customHeight="1" x14ac:dyDescent="0.3">
      <c r="A423" s="695" t="s">
        <v>554</v>
      </c>
      <c r="B423" s="696" t="s">
        <v>4637</v>
      </c>
      <c r="C423" s="696" t="s">
        <v>4522</v>
      </c>
      <c r="D423" s="696" t="s">
        <v>5265</v>
      </c>
      <c r="E423" s="696" t="s">
        <v>5266</v>
      </c>
      <c r="F423" s="711">
        <v>3</v>
      </c>
      <c r="G423" s="711">
        <v>15921</v>
      </c>
      <c r="H423" s="711">
        <v>1</v>
      </c>
      <c r="I423" s="711">
        <v>5307</v>
      </c>
      <c r="J423" s="711"/>
      <c r="K423" s="711"/>
      <c r="L423" s="711"/>
      <c r="M423" s="711"/>
      <c r="N423" s="711">
        <v>2</v>
      </c>
      <c r="O423" s="711">
        <v>10646</v>
      </c>
      <c r="P423" s="701">
        <v>0.66867659066641538</v>
      </c>
      <c r="Q423" s="712">
        <v>5323</v>
      </c>
    </row>
    <row r="424" spans="1:17" ht="14.4" customHeight="1" x14ac:dyDescent="0.3">
      <c r="A424" s="695" t="s">
        <v>554</v>
      </c>
      <c r="B424" s="696" t="s">
        <v>4637</v>
      </c>
      <c r="C424" s="696" t="s">
        <v>4522</v>
      </c>
      <c r="D424" s="696" t="s">
        <v>5267</v>
      </c>
      <c r="E424" s="696" t="s">
        <v>5268</v>
      </c>
      <c r="F424" s="711"/>
      <c r="G424" s="711"/>
      <c r="H424" s="711"/>
      <c r="I424" s="711"/>
      <c r="J424" s="711"/>
      <c r="K424" s="711"/>
      <c r="L424" s="711"/>
      <c r="M424" s="711"/>
      <c r="N424" s="711">
        <v>1</v>
      </c>
      <c r="O424" s="711">
        <v>1534</v>
      </c>
      <c r="P424" s="701"/>
      <c r="Q424" s="712">
        <v>1534</v>
      </c>
    </row>
    <row r="425" spans="1:17" ht="14.4" customHeight="1" x14ac:dyDescent="0.3">
      <c r="A425" s="695" t="s">
        <v>554</v>
      </c>
      <c r="B425" s="696" t="s">
        <v>4637</v>
      </c>
      <c r="C425" s="696" t="s">
        <v>4522</v>
      </c>
      <c r="D425" s="696" t="s">
        <v>5269</v>
      </c>
      <c r="E425" s="696" t="s">
        <v>5270</v>
      </c>
      <c r="F425" s="711"/>
      <c r="G425" s="711"/>
      <c r="H425" s="711"/>
      <c r="I425" s="711"/>
      <c r="J425" s="711">
        <v>1</v>
      </c>
      <c r="K425" s="711">
        <v>3031</v>
      </c>
      <c r="L425" s="711"/>
      <c r="M425" s="711">
        <v>3031</v>
      </c>
      <c r="N425" s="711">
        <v>1</v>
      </c>
      <c r="O425" s="711">
        <v>3031</v>
      </c>
      <c r="P425" s="701"/>
      <c r="Q425" s="712">
        <v>3031</v>
      </c>
    </row>
    <row r="426" spans="1:17" ht="14.4" customHeight="1" x14ac:dyDescent="0.3">
      <c r="A426" s="695" t="s">
        <v>554</v>
      </c>
      <c r="B426" s="696" t="s">
        <v>4637</v>
      </c>
      <c r="C426" s="696" t="s">
        <v>4522</v>
      </c>
      <c r="D426" s="696" t="s">
        <v>5271</v>
      </c>
      <c r="E426" s="696" t="s">
        <v>5272</v>
      </c>
      <c r="F426" s="711"/>
      <c r="G426" s="711"/>
      <c r="H426" s="711"/>
      <c r="I426" s="711"/>
      <c r="J426" s="711">
        <v>2</v>
      </c>
      <c r="K426" s="711">
        <v>4826</v>
      </c>
      <c r="L426" s="711"/>
      <c r="M426" s="711">
        <v>2413</v>
      </c>
      <c r="N426" s="711"/>
      <c r="O426" s="711"/>
      <c r="P426" s="701"/>
      <c r="Q426" s="712"/>
    </row>
    <row r="427" spans="1:17" ht="14.4" customHeight="1" x14ac:dyDescent="0.3">
      <c r="A427" s="695" t="s">
        <v>554</v>
      </c>
      <c r="B427" s="696" t="s">
        <v>4637</v>
      </c>
      <c r="C427" s="696" t="s">
        <v>4522</v>
      </c>
      <c r="D427" s="696" t="s">
        <v>5273</v>
      </c>
      <c r="E427" s="696" t="s">
        <v>5274</v>
      </c>
      <c r="F427" s="711"/>
      <c r="G427" s="711"/>
      <c r="H427" s="711"/>
      <c r="I427" s="711"/>
      <c r="J427" s="711">
        <v>1</v>
      </c>
      <c r="K427" s="711">
        <v>2396</v>
      </c>
      <c r="L427" s="711"/>
      <c r="M427" s="711">
        <v>2396</v>
      </c>
      <c r="N427" s="711">
        <v>1</v>
      </c>
      <c r="O427" s="711">
        <v>2396</v>
      </c>
      <c r="P427" s="701"/>
      <c r="Q427" s="712">
        <v>2396</v>
      </c>
    </row>
    <row r="428" spans="1:17" ht="14.4" customHeight="1" x14ac:dyDescent="0.3">
      <c r="A428" s="695" t="s">
        <v>554</v>
      </c>
      <c r="B428" s="696" t="s">
        <v>4637</v>
      </c>
      <c r="C428" s="696" t="s">
        <v>4522</v>
      </c>
      <c r="D428" s="696" t="s">
        <v>5275</v>
      </c>
      <c r="E428" s="696" t="s">
        <v>5276</v>
      </c>
      <c r="F428" s="711">
        <v>62</v>
      </c>
      <c r="G428" s="711">
        <v>56048</v>
      </c>
      <c r="H428" s="711">
        <v>1</v>
      </c>
      <c r="I428" s="711">
        <v>904</v>
      </c>
      <c r="J428" s="711">
        <v>57</v>
      </c>
      <c r="K428" s="711">
        <v>51864</v>
      </c>
      <c r="L428" s="711">
        <v>0.92534970025692265</v>
      </c>
      <c r="M428" s="711">
        <v>909.89473684210532</v>
      </c>
      <c r="N428" s="711">
        <v>46</v>
      </c>
      <c r="O428" s="711">
        <v>42040</v>
      </c>
      <c r="P428" s="701">
        <v>0.75007136739937197</v>
      </c>
      <c r="Q428" s="712">
        <v>913.91304347826087</v>
      </c>
    </row>
    <row r="429" spans="1:17" ht="14.4" customHeight="1" x14ac:dyDescent="0.3">
      <c r="A429" s="695" t="s">
        <v>554</v>
      </c>
      <c r="B429" s="696" t="s">
        <v>4637</v>
      </c>
      <c r="C429" s="696" t="s">
        <v>4522</v>
      </c>
      <c r="D429" s="696" t="s">
        <v>5277</v>
      </c>
      <c r="E429" s="696" t="s">
        <v>5278</v>
      </c>
      <c r="F429" s="711"/>
      <c r="G429" s="711"/>
      <c r="H429" s="711"/>
      <c r="I429" s="711"/>
      <c r="J429" s="711">
        <v>1</v>
      </c>
      <c r="K429" s="711">
        <v>1213</v>
      </c>
      <c r="L429" s="711"/>
      <c r="M429" s="711">
        <v>1213</v>
      </c>
      <c r="N429" s="711"/>
      <c r="O429" s="711"/>
      <c r="P429" s="701"/>
      <c r="Q429" s="712"/>
    </row>
    <row r="430" spans="1:17" ht="14.4" customHeight="1" x14ac:dyDescent="0.3">
      <c r="A430" s="695" t="s">
        <v>554</v>
      </c>
      <c r="B430" s="696" t="s">
        <v>4637</v>
      </c>
      <c r="C430" s="696" t="s">
        <v>4522</v>
      </c>
      <c r="D430" s="696" t="s">
        <v>5279</v>
      </c>
      <c r="E430" s="696" t="s">
        <v>5280</v>
      </c>
      <c r="F430" s="711">
        <v>1</v>
      </c>
      <c r="G430" s="711">
        <v>2323</v>
      </c>
      <c r="H430" s="711">
        <v>1</v>
      </c>
      <c r="I430" s="711">
        <v>2323</v>
      </c>
      <c r="J430" s="711">
        <v>1</v>
      </c>
      <c r="K430" s="711">
        <v>2335</v>
      </c>
      <c r="L430" s="711">
        <v>1.0051657339647009</v>
      </c>
      <c r="M430" s="711">
        <v>2335</v>
      </c>
      <c r="N430" s="711"/>
      <c r="O430" s="711"/>
      <c r="P430" s="701"/>
      <c r="Q430" s="712"/>
    </row>
    <row r="431" spans="1:17" ht="14.4" customHeight="1" x14ac:dyDescent="0.3">
      <c r="A431" s="695" t="s">
        <v>554</v>
      </c>
      <c r="B431" s="696" t="s">
        <v>4637</v>
      </c>
      <c r="C431" s="696" t="s">
        <v>4522</v>
      </c>
      <c r="D431" s="696" t="s">
        <v>4547</v>
      </c>
      <c r="E431" s="696" t="s">
        <v>4548</v>
      </c>
      <c r="F431" s="711"/>
      <c r="G431" s="711"/>
      <c r="H431" s="711"/>
      <c r="I431" s="711"/>
      <c r="J431" s="711"/>
      <c r="K431" s="711"/>
      <c r="L431" s="711"/>
      <c r="M431" s="711"/>
      <c r="N431" s="711">
        <v>1</v>
      </c>
      <c r="O431" s="711">
        <v>1634</v>
      </c>
      <c r="P431" s="701"/>
      <c r="Q431" s="712">
        <v>1634</v>
      </c>
    </row>
    <row r="432" spans="1:17" ht="14.4" customHeight="1" x14ac:dyDescent="0.3">
      <c r="A432" s="695" t="s">
        <v>554</v>
      </c>
      <c r="B432" s="696" t="s">
        <v>4637</v>
      </c>
      <c r="C432" s="696" t="s">
        <v>4522</v>
      </c>
      <c r="D432" s="696" t="s">
        <v>4549</v>
      </c>
      <c r="E432" s="696" t="s">
        <v>4550</v>
      </c>
      <c r="F432" s="711"/>
      <c r="G432" s="711"/>
      <c r="H432" s="711"/>
      <c r="I432" s="711"/>
      <c r="J432" s="711"/>
      <c r="K432" s="711"/>
      <c r="L432" s="711"/>
      <c r="M432" s="711"/>
      <c r="N432" s="711">
        <v>1</v>
      </c>
      <c r="O432" s="711">
        <v>1335</v>
      </c>
      <c r="P432" s="701"/>
      <c r="Q432" s="712">
        <v>1335</v>
      </c>
    </row>
    <row r="433" spans="1:17" ht="14.4" customHeight="1" x14ac:dyDescent="0.3">
      <c r="A433" s="695" t="s">
        <v>554</v>
      </c>
      <c r="B433" s="696" t="s">
        <v>4637</v>
      </c>
      <c r="C433" s="696" t="s">
        <v>4522</v>
      </c>
      <c r="D433" s="696" t="s">
        <v>4552</v>
      </c>
      <c r="E433" s="696" t="s">
        <v>4553</v>
      </c>
      <c r="F433" s="711">
        <v>858</v>
      </c>
      <c r="G433" s="711">
        <v>188760</v>
      </c>
      <c r="H433" s="711">
        <v>1</v>
      </c>
      <c r="I433" s="711">
        <v>220</v>
      </c>
      <c r="J433" s="711">
        <v>895</v>
      </c>
      <c r="K433" s="711">
        <v>207628</v>
      </c>
      <c r="L433" s="711">
        <v>1.0999576181394364</v>
      </c>
      <c r="M433" s="711">
        <v>231.98659217877096</v>
      </c>
      <c r="N433" s="711">
        <v>964</v>
      </c>
      <c r="O433" s="711">
        <v>224368</v>
      </c>
      <c r="P433" s="701">
        <v>1.1886416613689341</v>
      </c>
      <c r="Q433" s="712">
        <v>232.74688796680499</v>
      </c>
    </row>
    <row r="434" spans="1:17" ht="14.4" customHeight="1" x14ac:dyDescent="0.3">
      <c r="A434" s="695" t="s">
        <v>554</v>
      </c>
      <c r="B434" s="696" t="s">
        <v>4637</v>
      </c>
      <c r="C434" s="696" t="s">
        <v>4522</v>
      </c>
      <c r="D434" s="696" t="s">
        <v>5281</v>
      </c>
      <c r="E434" s="696" t="s">
        <v>5282</v>
      </c>
      <c r="F434" s="711">
        <v>265</v>
      </c>
      <c r="G434" s="711">
        <v>1318110</v>
      </c>
      <c r="H434" s="711">
        <v>1</v>
      </c>
      <c r="I434" s="711">
        <v>4974</v>
      </c>
      <c r="J434" s="711">
        <v>279</v>
      </c>
      <c r="K434" s="711">
        <v>1390815</v>
      </c>
      <c r="L434" s="711">
        <v>1.0551585224298428</v>
      </c>
      <c r="M434" s="711">
        <v>4985</v>
      </c>
      <c r="N434" s="711">
        <v>306</v>
      </c>
      <c r="O434" s="711">
        <v>1527480</v>
      </c>
      <c r="P434" s="701">
        <v>1.1588410678926644</v>
      </c>
      <c r="Q434" s="712">
        <v>4991.7647058823532</v>
      </c>
    </row>
    <row r="435" spans="1:17" ht="14.4" customHeight="1" x14ac:dyDescent="0.3">
      <c r="A435" s="695" t="s">
        <v>554</v>
      </c>
      <c r="B435" s="696" t="s">
        <v>4637</v>
      </c>
      <c r="C435" s="696" t="s">
        <v>4522</v>
      </c>
      <c r="D435" s="696" t="s">
        <v>5283</v>
      </c>
      <c r="E435" s="696" t="s">
        <v>5284</v>
      </c>
      <c r="F435" s="711">
        <v>4</v>
      </c>
      <c r="G435" s="711">
        <v>19168</v>
      </c>
      <c r="H435" s="711">
        <v>1</v>
      </c>
      <c r="I435" s="711">
        <v>4792</v>
      </c>
      <c r="J435" s="711">
        <v>7</v>
      </c>
      <c r="K435" s="711">
        <v>33705</v>
      </c>
      <c r="L435" s="711">
        <v>1.7583994156928213</v>
      </c>
      <c r="M435" s="711">
        <v>4815</v>
      </c>
      <c r="N435" s="711">
        <v>7</v>
      </c>
      <c r="O435" s="711">
        <v>33957</v>
      </c>
      <c r="P435" s="701">
        <v>1.77154632721202</v>
      </c>
      <c r="Q435" s="712">
        <v>4851</v>
      </c>
    </row>
    <row r="436" spans="1:17" ht="14.4" customHeight="1" x14ac:dyDescent="0.3">
      <c r="A436" s="695" t="s">
        <v>554</v>
      </c>
      <c r="B436" s="696" t="s">
        <v>4637</v>
      </c>
      <c r="C436" s="696" t="s">
        <v>4522</v>
      </c>
      <c r="D436" s="696" t="s">
        <v>4558</v>
      </c>
      <c r="E436" s="696" t="s">
        <v>4559</v>
      </c>
      <c r="F436" s="711"/>
      <c r="G436" s="711"/>
      <c r="H436" s="711"/>
      <c r="I436" s="711"/>
      <c r="J436" s="711">
        <v>1</v>
      </c>
      <c r="K436" s="711">
        <v>638</v>
      </c>
      <c r="L436" s="711"/>
      <c r="M436" s="711">
        <v>638</v>
      </c>
      <c r="N436" s="711"/>
      <c r="O436" s="711"/>
      <c r="P436" s="701"/>
      <c r="Q436" s="712"/>
    </row>
    <row r="437" spans="1:17" ht="14.4" customHeight="1" x14ac:dyDescent="0.3">
      <c r="A437" s="695" t="s">
        <v>554</v>
      </c>
      <c r="B437" s="696" t="s">
        <v>4637</v>
      </c>
      <c r="C437" s="696" t="s">
        <v>4522</v>
      </c>
      <c r="D437" s="696" t="s">
        <v>5285</v>
      </c>
      <c r="E437" s="696" t="s">
        <v>5286</v>
      </c>
      <c r="F437" s="711"/>
      <c r="G437" s="711"/>
      <c r="H437" s="711"/>
      <c r="I437" s="711"/>
      <c r="J437" s="711"/>
      <c r="K437" s="711"/>
      <c r="L437" s="711"/>
      <c r="M437" s="711"/>
      <c r="N437" s="711">
        <v>1</v>
      </c>
      <c r="O437" s="711">
        <v>2222</v>
      </c>
      <c r="P437" s="701"/>
      <c r="Q437" s="712">
        <v>2222</v>
      </c>
    </row>
    <row r="438" spans="1:17" ht="14.4" customHeight="1" x14ac:dyDescent="0.3">
      <c r="A438" s="695" t="s">
        <v>554</v>
      </c>
      <c r="B438" s="696" t="s">
        <v>4637</v>
      </c>
      <c r="C438" s="696" t="s">
        <v>4522</v>
      </c>
      <c r="D438" s="696" t="s">
        <v>5287</v>
      </c>
      <c r="E438" s="696" t="s">
        <v>5288</v>
      </c>
      <c r="F438" s="711">
        <v>2</v>
      </c>
      <c r="G438" s="711">
        <v>5364</v>
      </c>
      <c r="H438" s="711">
        <v>1</v>
      </c>
      <c r="I438" s="711">
        <v>2682</v>
      </c>
      <c r="J438" s="711">
        <v>7</v>
      </c>
      <c r="K438" s="711">
        <v>18858</v>
      </c>
      <c r="L438" s="711">
        <v>3.5156599552572705</v>
      </c>
      <c r="M438" s="711">
        <v>2694</v>
      </c>
      <c r="N438" s="711">
        <v>7</v>
      </c>
      <c r="O438" s="711">
        <v>18984</v>
      </c>
      <c r="P438" s="701">
        <v>3.5391498881431769</v>
      </c>
      <c r="Q438" s="712">
        <v>2712</v>
      </c>
    </row>
    <row r="439" spans="1:17" ht="14.4" customHeight="1" x14ac:dyDescent="0.3">
      <c r="A439" s="695" t="s">
        <v>554</v>
      </c>
      <c r="B439" s="696" t="s">
        <v>4637</v>
      </c>
      <c r="C439" s="696" t="s">
        <v>4522</v>
      </c>
      <c r="D439" s="696" t="s">
        <v>5289</v>
      </c>
      <c r="E439" s="696" t="s">
        <v>5290</v>
      </c>
      <c r="F439" s="711">
        <v>1</v>
      </c>
      <c r="G439" s="711">
        <v>6100</v>
      </c>
      <c r="H439" s="711">
        <v>1</v>
      </c>
      <c r="I439" s="711">
        <v>6100</v>
      </c>
      <c r="J439" s="711">
        <v>1</v>
      </c>
      <c r="K439" s="711">
        <v>6123</v>
      </c>
      <c r="L439" s="711">
        <v>1.0037704918032786</v>
      </c>
      <c r="M439" s="711">
        <v>6123</v>
      </c>
      <c r="N439" s="711">
        <v>3</v>
      </c>
      <c r="O439" s="711">
        <v>18409</v>
      </c>
      <c r="P439" s="701">
        <v>3.0178688524590163</v>
      </c>
      <c r="Q439" s="712">
        <v>6136.333333333333</v>
      </c>
    </row>
    <row r="440" spans="1:17" ht="14.4" customHeight="1" x14ac:dyDescent="0.3">
      <c r="A440" s="695" t="s">
        <v>554</v>
      </c>
      <c r="B440" s="696" t="s">
        <v>4637</v>
      </c>
      <c r="C440" s="696" t="s">
        <v>4522</v>
      </c>
      <c r="D440" s="696" t="s">
        <v>5291</v>
      </c>
      <c r="E440" s="696" t="s">
        <v>5292</v>
      </c>
      <c r="F440" s="711"/>
      <c r="G440" s="711"/>
      <c r="H440" s="711"/>
      <c r="I440" s="711"/>
      <c r="J440" s="711">
        <v>1</v>
      </c>
      <c r="K440" s="711">
        <v>1487</v>
      </c>
      <c r="L440" s="711"/>
      <c r="M440" s="711">
        <v>1487</v>
      </c>
      <c r="N440" s="711"/>
      <c r="O440" s="711"/>
      <c r="P440" s="701"/>
      <c r="Q440" s="712"/>
    </row>
    <row r="441" spans="1:17" ht="14.4" customHeight="1" x14ac:dyDescent="0.3">
      <c r="A441" s="695" t="s">
        <v>554</v>
      </c>
      <c r="B441" s="696" t="s">
        <v>4637</v>
      </c>
      <c r="C441" s="696" t="s">
        <v>4522</v>
      </c>
      <c r="D441" s="696" t="s">
        <v>5293</v>
      </c>
      <c r="E441" s="696" t="s">
        <v>5294</v>
      </c>
      <c r="F441" s="711"/>
      <c r="G441" s="711"/>
      <c r="H441" s="711"/>
      <c r="I441" s="711"/>
      <c r="J441" s="711"/>
      <c r="K441" s="711"/>
      <c r="L441" s="711"/>
      <c r="M441" s="711"/>
      <c r="N441" s="711">
        <v>1</v>
      </c>
      <c r="O441" s="711">
        <v>3107</v>
      </c>
      <c r="P441" s="701"/>
      <c r="Q441" s="712">
        <v>3107</v>
      </c>
    </row>
    <row r="442" spans="1:17" ht="14.4" customHeight="1" x14ac:dyDescent="0.3">
      <c r="A442" s="695" t="s">
        <v>554</v>
      </c>
      <c r="B442" s="696" t="s">
        <v>4637</v>
      </c>
      <c r="C442" s="696" t="s">
        <v>4522</v>
      </c>
      <c r="D442" s="696" t="s">
        <v>5295</v>
      </c>
      <c r="E442" s="696" t="s">
        <v>5296</v>
      </c>
      <c r="F442" s="711">
        <v>4</v>
      </c>
      <c r="G442" s="711">
        <v>10936</v>
      </c>
      <c r="H442" s="711">
        <v>1</v>
      </c>
      <c r="I442" s="711">
        <v>2734</v>
      </c>
      <c r="J442" s="711">
        <v>3</v>
      </c>
      <c r="K442" s="711">
        <v>8253</v>
      </c>
      <c r="L442" s="711">
        <v>0.75466349670811994</v>
      </c>
      <c r="M442" s="711">
        <v>2751</v>
      </c>
      <c r="N442" s="711">
        <v>5</v>
      </c>
      <c r="O442" s="711">
        <v>13815</v>
      </c>
      <c r="P442" s="701">
        <v>1.2632589612289686</v>
      </c>
      <c r="Q442" s="712">
        <v>2763</v>
      </c>
    </row>
    <row r="443" spans="1:17" ht="14.4" customHeight="1" x14ac:dyDescent="0.3">
      <c r="A443" s="695" t="s">
        <v>554</v>
      </c>
      <c r="B443" s="696" t="s">
        <v>4637</v>
      </c>
      <c r="C443" s="696" t="s">
        <v>4522</v>
      </c>
      <c r="D443" s="696" t="s">
        <v>5297</v>
      </c>
      <c r="E443" s="696" t="s">
        <v>5298</v>
      </c>
      <c r="F443" s="711"/>
      <c r="G443" s="711"/>
      <c r="H443" s="711"/>
      <c r="I443" s="711"/>
      <c r="J443" s="711"/>
      <c r="K443" s="711"/>
      <c r="L443" s="711"/>
      <c r="M443" s="711"/>
      <c r="N443" s="711">
        <v>4</v>
      </c>
      <c r="O443" s="711">
        <v>12505</v>
      </c>
      <c r="P443" s="701"/>
      <c r="Q443" s="712">
        <v>3126.25</v>
      </c>
    </row>
    <row r="444" spans="1:17" ht="14.4" customHeight="1" x14ac:dyDescent="0.3">
      <c r="A444" s="695" t="s">
        <v>554</v>
      </c>
      <c r="B444" s="696" t="s">
        <v>4637</v>
      </c>
      <c r="C444" s="696" t="s">
        <v>4522</v>
      </c>
      <c r="D444" s="696" t="s">
        <v>5299</v>
      </c>
      <c r="E444" s="696" t="s">
        <v>5300</v>
      </c>
      <c r="F444" s="711">
        <v>126</v>
      </c>
      <c r="G444" s="711">
        <v>800478</v>
      </c>
      <c r="H444" s="711">
        <v>1</v>
      </c>
      <c r="I444" s="711">
        <v>6353</v>
      </c>
      <c r="J444" s="711">
        <v>132</v>
      </c>
      <c r="K444" s="711">
        <v>841632</v>
      </c>
      <c r="L444" s="711">
        <v>1.0514117814605772</v>
      </c>
      <c r="M444" s="711">
        <v>6376</v>
      </c>
      <c r="N444" s="711">
        <v>104</v>
      </c>
      <c r="O444" s="711">
        <v>664864</v>
      </c>
      <c r="P444" s="701">
        <v>0.83058372622358145</v>
      </c>
      <c r="Q444" s="712">
        <v>6392.9230769230771</v>
      </c>
    </row>
    <row r="445" spans="1:17" ht="14.4" customHeight="1" x14ac:dyDescent="0.3">
      <c r="A445" s="695" t="s">
        <v>554</v>
      </c>
      <c r="B445" s="696" t="s">
        <v>4637</v>
      </c>
      <c r="C445" s="696" t="s">
        <v>4522</v>
      </c>
      <c r="D445" s="696" t="s">
        <v>5301</v>
      </c>
      <c r="E445" s="696" t="s">
        <v>5302</v>
      </c>
      <c r="F445" s="711">
        <v>6</v>
      </c>
      <c r="G445" s="711">
        <v>3936</v>
      </c>
      <c r="H445" s="711">
        <v>1</v>
      </c>
      <c r="I445" s="711">
        <v>656</v>
      </c>
      <c r="J445" s="711">
        <v>6</v>
      </c>
      <c r="K445" s="711">
        <v>3972</v>
      </c>
      <c r="L445" s="711">
        <v>1.0091463414634145</v>
      </c>
      <c r="M445" s="711">
        <v>662</v>
      </c>
      <c r="N445" s="711">
        <v>6</v>
      </c>
      <c r="O445" s="711">
        <v>3982</v>
      </c>
      <c r="P445" s="701">
        <v>1.0116869918699187</v>
      </c>
      <c r="Q445" s="712">
        <v>663.66666666666663</v>
      </c>
    </row>
    <row r="446" spans="1:17" ht="14.4" customHeight="1" x14ac:dyDescent="0.3">
      <c r="A446" s="695" t="s">
        <v>554</v>
      </c>
      <c r="B446" s="696" t="s">
        <v>4637</v>
      </c>
      <c r="C446" s="696" t="s">
        <v>4522</v>
      </c>
      <c r="D446" s="696" t="s">
        <v>5303</v>
      </c>
      <c r="E446" s="696" t="s">
        <v>5304</v>
      </c>
      <c r="F446" s="711"/>
      <c r="G446" s="711"/>
      <c r="H446" s="711"/>
      <c r="I446" s="711"/>
      <c r="J446" s="711">
        <v>2</v>
      </c>
      <c r="K446" s="711">
        <v>10286</v>
      </c>
      <c r="L446" s="711"/>
      <c r="M446" s="711">
        <v>5143</v>
      </c>
      <c r="N446" s="711">
        <v>2</v>
      </c>
      <c r="O446" s="711">
        <v>10354</v>
      </c>
      <c r="P446" s="701"/>
      <c r="Q446" s="712">
        <v>5177</v>
      </c>
    </row>
    <row r="447" spans="1:17" ht="14.4" customHeight="1" x14ac:dyDescent="0.3">
      <c r="A447" s="695" t="s">
        <v>554</v>
      </c>
      <c r="B447" s="696" t="s">
        <v>4637</v>
      </c>
      <c r="C447" s="696" t="s">
        <v>4522</v>
      </c>
      <c r="D447" s="696" t="s">
        <v>5305</v>
      </c>
      <c r="E447" s="696" t="s">
        <v>5306</v>
      </c>
      <c r="F447" s="711">
        <v>6</v>
      </c>
      <c r="G447" s="711">
        <v>27876</v>
      </c>
      <c r="H447" s="711">
        <v>1</v>
      </c>
      <c r="I447" s="711">
        <v>4646</v>
      </c>
      <c r="J447" s="711">
        <v>6</v>
      </c>
      <c r="K447" s="711">
        <v>27996</v>
      </c>
      <c r="L447" s="711">
        <v>1.0043047783039174</v>
      </c>
      <c r="M447" s="711">
        <v>4666</v>
      </c>
      <c r="N447" s="711">
        <v>15</v>
      </c>
      <c r="O447" s="711">
        <v>70160</v>
      </c>
      <c r="P447" s="701">
        <v>2.5168603816903428</v>
      </c>
      <c r="Q447" s="712">
        <v>4677.333333333333</v>
      </c>
    </row>
    <row r="448" spans="1:17" ht="14.4" customHeight="1" x14ac:dyDescent="0.3">
      <c r="A448" s="695" t="s">
        <v>554</v>
      </c>
      <c r="B448" s="696" t="s">
        <v>4637</v>
      </c>
      <c r="C448" s="696" t="s">
        <v>4522</v>
      </c>
      <c r="D448" s="696" t="s">
        <v>5307</v>
      </c>
      <c r="E448" s="696" t="s">
        <v>5308</v>
      </c>
      <c r="F448" s="711"/>
      <c r="G448" s="711"/>
      <c r="H448" s="711"/>
      <c r="I448" s="711"/>
      <c r="J448" s="711">
        <v>2</v>
      </c>
      <c r="K448" s="711">
        <v>10294</v>
      </c>
      <c r="L448" s="711"/>
      <c r="M448" s="711">
        <v>5147</v>
      </c>
      <c r="N448" s="711"/>
      <c r="O448" s="711"/>
      <c r="P448" s="701"/>
      <c r="Q448" s="712"/>
    </row>
    <row r="449" spans="1:17" ht="14.4" customHeight="1" x14ac:dyDescent="0.3">
      <c r="A449" s="695" t="s">
        <v>554</v>
      </c>
      <c r="B449" s="696" t="s">
        <v>4637</v>
      </c>
      <c r="C449" s="696" t="s">
        <v>4522</v>
      </c>
      <c r="D449" s="696" t="s">
        <v>5309</v>
      </c>
      <c r="E449" s="696" t="s">
        <v>5310</v>
      </c>
      <c r="F449" s="711">
        <v>2</v>
      </c>
      <c r="G449" s="711">
        <v>7060</v>
      </c>
      <c r="H449" s="711">
        <v>1</v>
      </c>
      <c r="I449" s="711">
        <v>3530</v>
      </c>
      <c r="J449" s="711">
        <v>2</v>
      </c>
      <c r="K449" s="711">
        <v>7092</v>
      </c>
      <c r="L449" s="711">
        <v>1.0045325779036827</v>
      </c>
      <c r="M449" s="711">
        <v>3546</v>
      </c>
      <c r="N449" s="711"/>
      <c r="O449" s="711"/>
      <c r="P449" s="701"/>
      <c r="Q449" s="712"/>
    </row>
    <row r="450" spans="1:17" ht="14.4" customHeight="1" x14ac:dyDescent="0.3">
      <c r="A450" s="695" t="s">
        <v>554</v>
      </c>
      <c r="B450" s="696" t="s">
        <v>4637</v>
      </c>
      <c r="C450" s="696" t="s">
        <v>4522</v>
      </c>
      <c r="D450" s="696" t="s">
        <v>5311</v>
      </c>
      <c r="E450" s="696" t="s">
        <v>5312</v>
      </c>
      <c r="F450" s="711">
        <v>7</v>
      </c>
      <c r="G450" s="711">
        <v>13209</v>
      </c>
      <c r="H450" s="711">
        <v>1</v>
      </c>
      <c r="I450" s="711">
        <v>1887</v>
      </c>
      <c r="J450" s="711"/>
      <c r="K450" s="711"/>
      <c r="L450" s="711"/>
      <c r="M450" s="711"/>
      <c r="N450" s="711">
        <v>1</v>
      </c>
      <c r="O450" s="711">
        <v>1894</v>
      </c>
      <c r="P450" s="701">
        <v>0.14338708456355514</v>
      </c>
      <c r="Q450" s="712">
        <v>1894</v>
      </c>
    </row>
    <row r="451" spans="1:17" ht="14.4" customHeight="1" x14ac:dyDescent="0.3">
      <c r="A451" s="695" t="s">
        <v>554</v>
      </c>
      <c r="B451" s="696" t="s">
        <v>4637</v>
      </c>
      <c r="C451" s="696" t="s">
        <v>4522</v>
      </c>
      <c r="D451" s="696" t="s">
        <v>5313</v>
      </c>
      <c r="E451" s="696" t="s">
        <v>5314</v>
      </c>
      <c r="F451" s="711">
        <v>2</v>
      </c>
      <c r="G451" s="711">
        <v>3136</v>
      </c>
      <c r="H451" s="711">
        <v>1</v>
      </c>
      <c r="I451" s="711">
        <v>1568</v>
      </c>
      <c r="J451" s="711">
        <v>1</v>
      </c>
      <c r="K451" s="711">
        <v>1574</v>
      </c>
      <c r="L451" s="711">
        <v>0.50191326530612246</v>
      </c>
      <c r="M451" s="711">
        <v>1574</v>
      </c>
      <c r="N451" s="711"/>
      <c r="O451" s="711"/>
      <c r="P451" s="701"/>
      <c r="Q451" s="712"/>
    </row>
    <row r="452" spans="1:17" ht="14.4" customHeight="1" x14ac:dyDescent="0.3">
      <c r="A452" s="695" t="s">
        <v>554</v>
      </c>
      <c r="B452" s="696" t="s">
        <v>4637</v>
      </c>
      <c r="C452" s="696" t="s">
        <v>4522</v>
      </c>
      <c r="D452" s="696" t="s">
        <v>5315</v>
      </c>
      <c r="E452" s="696" t="s">
        <v>5316</v>
      </c>
      <c r="F452" s="711"/>
      <c r="G452" s="711"/>
      <c r="H452" s="711"/>
      <c r="I452" s="711"/>
      <c r="J452" s="711">
        <v>4</v>
      </c>
      <c r="K452" s="711">
        <v>808</v>
      </c>
      <c r="L452" s="711"/>
      <c r="M452" s="711">
        <v>202</v>
      </c>
      <c r="N452" s="711">
        <v>1</v>
      </c>
      <c r="O452" s="711">
        <v>202</v>
      </c>
      <c r="P452" s="701"/>
      <c r="Q452" s="712">
        <v>202</v>
      </c>
    </row>
    <row r="453" spans="1:17" ht="14.4" customHeight="1" x14ac:dyDescent="0.3">
      <c r="A453" s="695" t="s">
        <v>554</v>
      </c>
      <c r="B453" s="696" t="s">
        <v>4637</v>
      </c>
      <c r="C453" s="696" t="s">
        <v>4522</v>
      </c>
      <c r="D453" s="696" t="s">
        <v>4678</v>
      </c>
      <c r="E453" s="696" t="s">
        <v>4679</v>
      </c>
      <c r="F453" s="711">
        <v>7</v>
      </c>
      <c r="G453" s="711">
        <v>5446</v>
      </c>
      <c r="H453" s="711">
        <v>1</v>
      </c>
      <c r="I453" s="711">
        <v>778</v>
      </c>
      <c r="J453" s="711">
        <v>12</v>
      </c>
      <c r="K453" s="711">
        <v>9384</v>
      </c>
      <c r="L453" s="711">
        <v>1.7230995225853838</v>
      </c>
      <c r="M453" s="711">
        <v>782</v>
      </c>
      <c r="N453" s="711">
        <v>15</v>
      </c>
      <c r="O453" s="711">
        <v>11802</v>
      </c>
      <c r="P453" s="701">
        <v>2.1670951156812341</v>
      </c>
      <c r="Q453" s="712">
        <v>786.8</v>
      </c>
    </row>
    <row r="454" spans="1:17" ht="14.4" customHeight="1" x14ac:dyDescent="0.3">
      <c r="A454" s="695" t="s">
        <v>554</v>
      </c>
      <c r="B454" s="696" t="s">
        <v>4637</v>
      </c>
      <c r="C454" s="696" t="s">
        <v>4522</v>
      </c>
      <c r="D454" s="696" t="s">
        <v>5317</v>
      </c>
      <c r="E454" s="696" t="s">
        <v>5318</v>
      </c>
      <c r="F454" s="711">
        <v>1</v>
      </c>
      <c r="G454" s="711">
        <v>4024</v>
      </c>
      <c r="H454" s="711">
        <v>1</v>
      </c>
      <c r="I454" s="711">
        <v>4024</v>
      </c>
      <c r="J454" s="711"/>
      <c r="K454" s="711"/>
      <c r="L454" s="711"/>
      <c r="M454" s="711"/>
      <c r="N454" s="711"/>
      <c r="O454" s="711"/>
      <c r="P454" s="701"/>
      <c r="Q454" s="712"/>
    </row>
    <row r="455" spans="1:17" ht="14.4" customHeight="1" x14ac:dyDescent="0.3">
      <c r="A455" s="695" t="s">
        <v>554</v>
      </c>
      <c r="B455" s="696" t="s">
        <v>4637</v>
      </c>
      <c r="C455" s="696" t="s">
        <v>4522</v>
      </c>
      <c r="D455" s="696" t="s">
        <v>4560</v>
      </c>
      <c r="E455" s="696" t="s">
        <v>4561</v>
      </c>
      <c r="F455" s="711"/>
      <c r="G455" s="711"/>
      <c r="H455" s="711"/>
      <c r="I455" s="711"/>
      <c r="J455" s="711"/>
      <c r="K455" s="711"/>
      <c r="L455" s="711"/>
      <c r="M455" s="711"/>
      <c r="N455" s="711">
        <v>5</v>
      </c>
      <c r="O455" s="711">
        <v>923</v>
      </c>
      <c r="P455" s="701"/>
      <c r="Q455" s="712">
        <v>184.6</v>
      </c>
    </row>
    <row r="456" spans="1:17" ht="14.4" customHeight="1" x14ac:dyDescent="0.3">
      <c r="A456" s="695" t="s">
        <v>554</v>
      </c>
      <c r="B456" s="696" t="s">
        <v>4637</v>
      </c>
      <c r="C456" s="696" t="s">
        <v>4522</v>
      </c>
      <c r="D456" s="696" t="s">
        <v>5319</v>
      </c>
      <c r="E456" s="696" t="s">
        <v>5320</v>
      </c>
      <c r="F456" s="711">
        <v>47</v>
      </c>
      <c r="G456" s="711">
        <v>256338</v>
      </c>
      <c r="H456" s="711">
        <v>1</v>
      </c>
      <c r="I456" s="711">
        <v>5454</v>
      </c>
      <c r="J456" s="711">
        <v>53</v>
      </c>
      <c r="K456" s="711">
        <v>290281</v>
      </c>
      <c r="L456" s="711">
        <v>1.1324150145511005</v>
      </c>
      <c r="M456" s="711">
        <v>5477</v>
      </c>
      <c r="N456" s="711">
        <v>55</v>
      </c>
      <c r="O456" s="711">
        <v>302243</v>
      </c>
      <c r="P456" s="701">
        <v>1.179079964734062</v>
      </c>
      <c r="Q456" s="712">
        <v>5495.3272727272724</v>
      </c>
    </row>
    <row r="457" spans="1:17" ht="14.4" customHeight="1" x14ac:dyDescent="0.3">
      <c r="A457" s="695" t="s">
        <v>554</v>
      </c>
      <c r="B457" s="696" t="s">
        <v>4637</v>
      </c>
      <c r="C457" s="696" t="s">
        <v>4522</v>
      </c>
      <c r="D457" s="696" t="s">
        <v>5321</v>
      </c>
      <c r="E457" s="696" t="s">
        <v>5322</v>
      </c>
      <c r="F457" s="711">
        <v>1</v>
      </c>
      <c r="G457" s="711">
        <v>2393</v>
      </c>
      <c r="H457" s="711">
        <v>1</v>
      </c>
      <c r="I457" s="711">
        <v>2393</v>
      </c>
      <c r="J457" s="711">
        <v>2</v>
      </c>
      <c r="K457" s="711">
        <v>4800</v>
      </c>
      <c r="L457" s="711">
        <v>2.0058503969912245</v>
      </c>
      <c r="M457" s="711">
        <v>2400</v>
      </c>
      <c r="N457" s="711">
        <v>5</v>
      </c>
      <c r="O457" s="711">
        <v>12028</v>
      </c>
      <c r="P457" s="701">
        <v>5.0263267864605101</v>
      </c>
      <c r="Q457" s="712">
        <v>2405.6</v>
      </c>
    </row>
    <row r="458" spans="1:17" ht="14.4" customHeight="1" x14ac:dyDescent="0.3">
      <c r="A458" s="695" t="s">
        <v>554</v>
      </c>
      <c r="B458" s="696" t="s">
        <v>4637</v>
      </c>
      <c r="C458" s="696" t="s">
        <v>4522</v>
      </c>
      <c r="D458" s="696" t="s">
        <v>5323</v>
      </c>
      <c r="E458" s="696" t="s">
        <v>5324</v>
      </c>
      <c r="F458" s="711"/>
      <c r="G458" s="711"/>
      <c r="H458" s="711"/>
      <c r="I458" s="711"/>
      <c r="J458" s="711">
        <v>2</v>
      </c>
      <c r="K458" s="711">
        <v>5164</v>
      </c>
      <c r="L458" s="711"/>
      <c r="M458" s="711">
        <v>2582</v>
      </c>
      <c r="N458" s="711">
        <v>2</v>
      </c>
      <c r="O458" s="711">
        <v>5181</v>
      </c>
      <c r="P458" s="701"/>
      <c r="Q458" s="712">
        <v>2590.5</v>
      </c>
    </row>
    <row r="459" spans="1:17" ht="14.4" customHeight="1" x14ac:dyDescent="0.3">
      <c r="A459" s="695" t="s">
        <v>554</v>
      </c>
      <c r="B459" s="696" t="s">
        <v>4637</v>
      </c>
      <c r="C459" s="696" t="s">
        <v>4522</v>
      </c>
      <c r="D459" s="696" t="s">
        <v>4562</v>
      </c>
      <c r="E459" s="696" t="s">
        <v>4563</v>
      </c>
      <c r="F459" s="711">
        <v>25</v>
      </c>
      <c r="G459" s="711">
        <v>31600</v>
      </c>
      <c r="H459" s="711">
        <v>1</v>
      </c>
      <c r="I459" s="711">
        <v>1264</v>
      </c>
      <c r="J459" s="711">
        <v>27</v>
      </c>
      <c r="K459" s="711">
        <v>34290</v>
      </c>
      <c r="L459" s="711">
        <v>1.085126582278481</v>
      </c>
      <c r="M459" s="711">
        <v>1270</v>
      </c>
      <c r="N459" s="711">
        <v>30</v>
      </c>
      <c r="O459" s="711">
        <v>38240</v>
      </c>
      <c r="P459" s="701">
        <v>1.210126582278481</v>
      </c>
      <c r="Q459" s="712">
        <v>1274.6666666666667</v>
      </c>
    </row>
    <row r="460" spans="1:17" ht="14.4" customHeight="1" x14ac:dyDescent="0.3">
      <c r="A460" s="695" t="s">
        <v>554</v>
      </c>
      <c r="B460" s="696" t="s">
        <v>4637</v>
      </c>
      <c r="C460" s="696" t="s">
        <v>4522</v>
      </c>
      <c r="D460" s="696" t="s">
        <v>5325</v>
      </c>
      <c r="E460" s="696" t="s">
        <v>5326</v>
      </c>
      <c r="F460" s="711"/>
      <c r="G460" s="711"/>
      <c r="H460" s="711"/>
      <c r="I460" s="711"/>
      <c r="J460" s="711"/>
      <c r="K460" s="711"/>
      <c r="L460" s="711"/>
      <c r="M460" s="711"/>
      <c r="N460" s="711">
        <v>1</v>
      </c>
      <c r="O460" s="711">
        <v>4067</v>
      </c>
      <c r="P460" s="701"/>
      <c r="Q460" s="712">
        <v>4067</v>
      </c>
    </row>
    <row r="461" spans="1:17" ht="14.4" customHeight="1" x14ac:dyDescent="0.3">
      <c r="A461" s="695" t="s">
        <v>554</v>
      </c>
      <c r="B461" s="696" t="s">
        <v>4637</v>
      </c>
      <c r="C461" s="696" t="s">
        <v>4522</v>
      </c>
      <c r="D461" s="696" t="s">
        <v>5327</v>
      </c>
      <c r="E461" s="696" t="s">
        <v>5328</v>
      </c>
      <c r="F461" s="711"/>
      <c r="G461" s="711"/>
      <c r="H461" s="711"/>
      <c r="I461" s="711"/>
      <c r="J461" s="711"/>
      <c r="K461" s="711"/>
      <c r="L461" s="711"/>
      <c r="M461" s="711"/>
      <c r="N461" s="711">
        <v>1</v>
      </c>
      <c r="O461" s="711">
        <v>942</v>
      </c>
      <c r="P461" s="701"/>
      <c r="Q461" s="712">
        <v>942</v>
      </c>
    </row>
    <row r="462" spans="1:17" ht="14.4" customHeight="1" x14ac:dyDescent="0.3">
      <c r="A462" s="695" t="s">
        <v>554</v>
      </c>
      <c r="B462" s="696" t="s">
        <v>4637</v>
      </c>
      <c r="C462" s="696" t="s">
        <v>4522</v>
      </c>
      <c r="D462" s="696" t="s">
        <v>5329</v>
      </c>
      <c r="E462" s="696" t="s">
        <v>5330</v>
      </c>
      <c r="F462" s="711">
        <v>1</v>
      </c>
      <c r="G462" s="711">
        <v>903</v>
      </c>
      <c r="H462" s="711">
        <v>1</v>
      </c>
      <c r="I462" s="711">
        <v>903</v>
      </c>
      <c r="J462" s="711">
        <v>2</v>
      </c>
      <c r="K462" s="711">
        <v>1814</v>
      </c>
      <c r="L462" s="711">
        <v>2.0088593576965672</v>
      </c>
      <c r="M462" s="711">
        <v>907</v>
      </c>
      <c r="N462" s="711"/>
      <c r="O462" s="711"/>
      <c r="P462" s="701"/>
      <c r="Q462" s="712"/>
    </row>
    <row r="463" spans="1:17" ht="14.4" customHeight="1" x14ac:dyDescent="0.3">
      <c r="A463" s="695" t="s">
        <v>554</v>
      </c>
      <c r="B463" s="696" t="s">
        <v>4637</v>
      </c>
      <c r="C463" s="696" t="s">
        <v>4522</v>
      </c>
      <c r="D463" s="696" t="s">
        <v>4564</v>
      </c>
      <c r="E463" s="696" t="s">
        <v>4565</v>
      </c>
      <c r="F463" s="711"/>
      <c r="G463" s="711"/>
      <c r="H463" s="711"/>
      <c r="I463" s="711"/>
      <c r="J463" s="711">
        <v>1</v>
      </c>
      <c r="K463" s="711">
        <v>946</v>
      </c>
      <c r="L463" s="711"/>
      <c r="M463" s="711">
        <v>946</v>
      </c>
      <c r="N463" s="711">
        <v>1</v>
      </c>
      <c r="O463" s="711">
        <v>946</v>
      </c>
      <c r="P463" s="701"/>
      <c r="Q463" s="712">
        <v>946</v>
      </c>
    </row>
    <row r="464" spans="1:17" ht="14.4" customHeight="1" x14ac:dyDescent="0.3">
      <c r="A464" s="695" t="s">
        <v>554</v>
      </c>
      <c r="B464" s="696" t="s">
        <v>4637</v>
      </c>
      <c r="C464" s="696" t="s">
        <v>4522</v>
      </c>
      <c r="D464" s="696" t="s">
        <v>4566</v>
      </c>
      <c r="E464" s="696" t="s">
        <v>4567</v>
      </c>
      <c r="F464" s="711">
        <v>5</v>
      </c>
      <c r="G464" s="711">
        <v>4910</v>
      </c>
      <c r="H464" s="711">
        <v>1</v>
      </c>
      <c r="I464" s="711">
        <v>982</v>
      </c>
      <c r="J464" s="711">
        <v>2</v>
      </c>
      <c r="K464" s="711">
        <v>1976</v>
      </c>
      <c r="L464" s="711">
        <v>0.40244399185336049</v>
      </c>
      <c r="M464" s="711">
        <v>988</v>
      </c>
      <c r="N464" s="711">
        <v>3</v>
      </c>
      <c r="O464" s="711">
        <v>2964</v>
      </c>
      <c r="P464" s="701">
        <v>0.60366598778004077</v>
      </c>
      <c r="Q464" s="712">
        <v>988</v>
      </c>
    </row>
    <row r="465" spans="1:17" ht="14.4" customHeight="1" x14ac:dyDescent="0.3">
      <c r="A465" s="695" t="s">
        <v>554</v>
      </c>
      <c r="B465" s="696" t="s">
        <v>4637</v>
      </c>
      <c r="C465" s="696" t="s">
        <v>4522</v>
      </c>
      <c r="D465" s="696" t="s">
        <v>5331</v>
      </c>
      <c r="E465" s="696" t="s">
        <v>5332</v>
      </c>
      <c r="F465" s="711">
        <v>6</v>
      </c>
      <c r="G465" s="711">
        <v>4254</v>
      </c>
      <c r="H465" s="711">
        <v>1</v>
      </c>
      <c r="I465" s="711">
        <v>709</v>
      </c>
      <c r="J465" s="711">
        <v>5</v>
      </c>
      <c r="K465" s="711">
        <v>3565</v>
      </c>
      <c r="L465" s="711">
        <v>0.83803479078514342</v>
      </c>
      <c r="M465" s="711">
        <v>713</v>
      </c>
      <c r="N465" s="711">
        <v>8</v>
      </c>
      <c r="O465" s="711">
        <v>5728</v>
      </c>
      <c r="P465" s="701">
        <v>1.3464974141984014</v>
      </c>
      <c r="Q465" s="712">
        <v>716</v>
      </c>
    </row>
    <row r="466" spans="1:17" ht="14.4" customHeight="1" x14ac:dyDescent="0.3">
      <c r="A466" s="695" t="s">
        <v>554</v>
      </c>
      <c r="B466" s="696" t="s">
        <v>4637</v>
      </c>
      <c r="C466" s="696" t="s">
        <v>4522</v>
      </c>
      <c r="D466" s="696" t="s">
        <v>5333</v>
      </c>
      <c r="E466" s="696" t="s">
        <v>5334</v>
      </c>
      <c r="F466" s="711">
        <v>1</v>
      </c>
      <c r="G466" s="711">
        <v>739</v>
      </c>
      <c r="H466" s="711">
        <v>1</v>
      </c>
      <c r="I466" s="711">
        <v>739</v>
      </c>
      <c r="J466" s="711"/>
      <c r="K466" s="711"/>
      <c r="L466" s="711"/>
      <c r="M466" s="711"/>
      <c r="N466" s="711"/>
      <c r="O466" s="711"/>
      <c r="P466" s="701"/>
      <c r="Q466" s="712"/>
    </row>
    <row r="467" spans="1:17" ht="14.4" customHeight="1" x14ac:dyDescent="0.3">
      <c r="A467" s="695" t="s">
        <v>554</v>
      </c>
      <c r="B467" s="696" t="s">
        <v>4637</v>
      </c>
      <c r="C467" s="696" t="s">
        <v>4522</v>
      </c>
      <c r="D467" s="696" t="s">
        <v>5335</v>
      </c>
      <c r="E467" s="696" t="s">
        <v>5336</v>
      </c>
      <c r="F467" s="711">
        <v>1</v>
      </c>
      <c r="G467" s="711">
        <v>389</v>
      </c>
      <c r="H467" s="711">
        <v>1</v>
      </c>
      <c r="I467" s="711">
        <v>389</v>
      </c>
      <c r="J467" s="711"/>
      <c r="K467" s="711"/>
      <c r="L467" s="711"/>
      <c r="M467" s="711"/>
      <c r="N467" s="711"/>
      <c r="O467" s="711"/>
      <c r="P467" s="701"/>
      <c r="Q467" s="712"/>
    </row>
    <row r="468" spans="1:17" ht="14.4" customHeight="1" x14ac:dyDescent="0.3">
      <c r="A468" s="695" t="s">
        <v>554</v>
      </c>
      <c r="B468" s="696" t="s">
        <v>4637</v>
      </c>
      <c r="C468" s="696" t="s">
        <v>4522</v>
      </c>
      <c r="D468" s="696" t="s">
        <v>5337</v>
      </c>
      <c r="E468" s="696" t="s">
        <v>5338</v>
      </c>
      <c r="F468" s="711">
        <v>14</v>
      </c>
      <c r="G468" s="711">
        <v>40866</v>
      </c>
      <c r="H468" s="711">
        <v>1</v>
      </c>
      <c r="I468" s="711">
        <v>2919</v>
      </c>
      <c r="J468" s="711">
        <v>5</v>
      </c>
      <c r="K468" s="711">
        <v>14680</v>
      </c>
      <c r="L468" s="711">
        <v>0.35922282582097587</v>
      </c>
      <c r="M468" s="711">
        <v>2936</v>
      </c>
      <c r="N468" s="711">
        <v>14</v>
      </c>
      <c r="O468" s="711">
        <v>41284</v>
      </c>
      <c r="P468" s="701">
        <v>1.0102285518523957</v>
      </c>
      <c r="Q468" s="712">
        <v>2948.8571428571427</v>
      </c>
    </row>
    <row r="469" spans="1:17" ht="14.4" customHeight="1" x14ac:dyDescent="0.3">
      <c r="A469" s="695" t="s">
        <v>554</v>
      </c>
      <c r="B469" s="696" t="s">
        <v>4637</v>
      </c>
      <c r="C469" s="696" t="s">
        <v>4522</v>
      </c>
      <c r="D469" s="696" t="s">
        <v>5339</v>
      </c>
      <c r="E469" s="696" t="s">
        <v>5340</v>
      </c>
      <c r="F469" s="711">
        <v>1</v>
      </c>
      <c r="G469" s="711">
        <v>2610</v>
      </c>
      <c r="H469" s="711">
        <v>1</v>
      </c>
      <c r="I469" s="711">
        <v>2610</v>
      </c>
      <c r="J469" s="711">
        <v>1</v>
      </c>
      <c r="K469" s="711">
        <v>2617</v>
      </c>
      <c r="L469" s="711">
        <v>1.0026819923371648</v>
      </c>
      <c r="M469" s="711">
        <v>2617</v>
      </c>
      <c r="N469" s="711">
        <v>2</v>
      </c>
      <c r="O469" s="711">
        <v>5234</v>
      </c>
      <c r="P469" s="701">
        <v>2.0053639846743296</v>
      </c>
      <c r="Q469" s="712">
        <v>2617</v>
      </c>
    </row>
    <row r="470" spans="1:17" ht="14.4" customHeight="1" x14ac:dyDescent="0.3">
      <c r="A470" s="695" t="s">
        <v>554</v>
      </c>
      <c r="B470" s="696" t="s">
        <v>4637</v>
      </c>
      <c r="C470" s="696" t="s">
        <v>4522</v>
      </c>
      <c r="D470" s="696" t="s">
        <v>5341</v>
      </c>
      <c r="E470" s="696" t="s">
        <v>5342</v>
      </c>
      <c r="F470" s="711"/>
      <c r="G470" s="711"/>
      <c r="H470" s="711"/>
      <c r="I470" s="711"/>
      <c r="J470" s="711">
        <v>2</v>
      </c>
      <c r="K470" s="711">
        <v>5288</v>
      </c>
      <c r="L470" s="711"/>
      <c r="M470" s="711">
        <v>2644</v>
      </c>
      <c r="N470" s="711">
        <v>2</v>
      </c>
      <c r="O470" s="711">
        <v>5302</v>
      </c>
      <c r="P470" s="701"/>
      <c r="Q470" s="712">
        <v>2651</v>
      </c>
    </row>
    <row r="471" spans="1:17" ht="14.4" customHeight="1" x14ac:dyDescent="0.3">
      <c r="A471" s="695" t="s">
        <v>554</v>
      </c>
      <c r="B471" s="696" t="s">
        <v>4637</v>
      </c>
      <c r="C471" s="696" t="s">
        <v>4522</v>
      </c>
      <c r="D471" s="696" t="s">
        <v>4568</v>
      </c>
      <c r="E471" s="696" t="s">
        <v>4569</v>
      </c>
      <c r="F471" s="711"/>
      <c r="G471" s="711"/>
      <c r="H471" s="711"/>
      <c r="I471" s="711"/>
      <c r="J471" s="711">
        <v>2</v>
      </c>
      <c r="K471" s="711">
        <v>884</v>
      </c>
      <c r="L471" s="711"/>
      <c r="M471" s="711">
        <v>442</v>
      </c>
      <c r="N471" s="711">
        <v>1</v>
      </c>
      <c r="O471" s="711">
        <v>447</v>
      </c>
      <c r="P471" s="701"/>
      <c r="Q471" s="712">
        <v>447</v>
      </c>
    </row>
    <row r="472" spans="1:17" ht="14.4" customHeight="1" x14ac:dyDescent="0.3">
      <c r="A472" s="695" t="s">
        <v>554</v>
      </c>
      <c r="B472" s="696" t="s">
        <v>4637</v>
      </c>
      <c r="C472" s="696" t="s">
        <v>4522</v>
      </c>
      <c r="D472" s="696" t="s">
        <v>4570</v>
      </c>
      <c r="E472" s="696" t="s">
        <v>4571</v>
      </c>
      <c r="F472" s="711">
        <v>1</v>
      </c>
      <c r="G472" s="711">
        <v>91</v>
      </c>
      <c r="H472" s="711">
        <v>1</v>
      </c>
      <c r="I472" s="711">
        <v>91</v>
      </c>
      <c r="J472" s="711"/>
      <c r="K472" s="711"/>
      <c r="L472" s="711"/>
      <c r="M472" s="711"/>
      <c r="N472" s="711"/>
      <c r="O472" s="711"/>
      <c r="P472" s="701"/>
      <c r="Q472" s="712"/>
    </row>
    <row r="473" spans="1:17" ht="14.4" customHeight="1" x14ac:dyDescent="0.3">
      <c r="A473" s="695" t="s">
        <v>554</v>
      </c>
      <c r="B473" s="696" t="s">
        <v>4637</v>
      </c>
      <c r="C473" s="696" t="s">
        <v>4522</v>
      </c>
      <c r="D473" s="696" t="s">
        <v>5343</v>
      </c>
      <c r="E473" s="696" t="s">
        <v>5344</v>
      </c>
      <c r="F473" s="711">
        <v>5</v>
      </c>
      <c r="G473" s="711">
        <v>10670</v>
      </c>
      <c r="H473" s="711">
        <v>1</v>
      </c>
      <c r="I473" s="711">
        <v>2134</v>
      </c>
      <c r="J473" s="711">
        <v>9</v>
      </c>
      <c r="K473" s="711">
        <v>19314</v>
      </c>
      <c r="L473" s="711">
        <v>1.8101218369259606</v>
      </c>
      <c r="M473" s="711">
        <v>2146</v>
      </c>
      <c r="N473" s="711">
        <v>14</v>
      </c>
      <c r="O473" s="711">
        <v>30254</v>
      </c>
      <c r="P473" s="701">
        <v>2.8354264292408624</v>
      </c>
      <c r="Q473" s="712">
        <v>2161</v>
      </c>
    </row>
    <row r="474" spans="1:17" ht="14.4" customHeight="1" x14ac:dyDescent="0.3">
      <c r="A474" s="695" t="s">
        <v>554</v>
      </c>
      <c r="B474" s="696" t="s">
        <v>4637</v>
      </c>
      <c r="C474" s="696" t="s">
        <v>4522</v>
      </c>
      <c r="D474" s="696" t="s">
        <v>5345</v>
      </c>
      <c r="E474" s="696" t="s">
        <v>5346</v>
      </c>
      <c r="F474" s="711">
        <v>2</v>
      </c>
      <c r="G474" s="711">
        <v>4130</v>
      </c>
      <c r="H474" s="711">
        <v>1</v>
      </c>
      <c r="I474" s="711">
        <v>2065</v>
      </c>
      <c r="J474" s="711">
        <v>1</v>
      </c>
      <c r="K474" s="711">
        <v>2075</v>
      </c>
      <c r="L474" s="711">
        <v>0.50242130750605329</v>
      </c>
      <c r="M474" s="711">
        <v>2075</v>
      </c>
      <c r="N474" s="711"/>
      <c r="O474" s="711"/>
      <c r="P474" s="701"/>
      <c r="Q474" s="712"/>
    </row>
    <row r="475" spans="1:17" ht="14.4" customHeight="1" x14ac:dyDescent="0.3">
      <c r="A475" s="695" t="s">
        <v>554</v>
      </c>
      <c r="B475" s="696" t="s">
        <v>4637</v>
      </c>
      <c r="C475" s="696" t="s">
        <v>4522</v>
      </c>
      <c r="D475" s="696" t="s">
        <v>4572</v>
      </c>
      <c r="E475" s="696" t="s">
        <v>4573</v>
      </c>
      <c r="F475" s="711">
        <v>7</v>
      </c>
      <c r="G475" s="711">
        <v>1078</v>
      </c>
      <c r="H475" s="711">
        <v>1</v>
      </c>
      <c r="I475" s="711">
        <v>154</v>
      </c>
      <c r="J475" s="711">
        <v>3</v>
      </c>
      <c r="K475" s="711">
        <v>465</v>
      </c>
      <c r="L475" s="711">
        <v>0.43135435992578852</v>
      </c>
      <c r="M475" s="711">
        <v>155</v>
      </c>
      <c r="N475" s="711">
        <v>3</v>
      </c>
      <c r="O475" s="711">
        <v>466</v>
      </c>
      <c r="P475" s="701">
        <v>0.43228200371057512</v>
      </c>
      <c r="Q475" s="712">
        <v>155.33333333333334</v>
      </c>
    </row>
    <row r="476" spans="1:17" ht="14.4" customHeight="1" x14ac:dyDescent="0.3">
      <c r="A476" s="695" t="s">
        <v>554</v>
      </c>
      <c r="B476" s="696" t="s">
        <v>4637</v>
      </c>
      <c r="C476" s="696" t="s">
        <v>4522</v>
      </c>
      <c r="D476" s="696" t="s">
        <v>5347</v>
      </c>
      <c r="E476" s="696" t="s">
        <v>5348</v>
      </c>
      <c r="F476" s="711">
        <v>4</v>
      </c>
      <c r="G476" s="711">
        <v>10356</v>
      </c>
      <c r="H476" s="711">
        <v>1</v>
      </c>
      <c r="I476" s="711">
        <v>2589</v>
      </c>
      <c r="J476" s="711">
        <v>1</v>
      </c>
      <c r="K476" s="711">
        <v>2601</v>
      </c>
      <c r="L476" s="711">
        <v>0.25115874855156434</v>
      </c>
      <c r="M476" s="711">
        <v>2601</v>
      </c>
      <c r="N476" s="711">
        <v>4</v>
      </c>
      <c r="O476" s="711">
        <v>10467</v>
      </c>
      <c r="P476" s="701">
        <v>1.0107184241019698</v>
      </c>
      <c r="Q476" s="712">
        <v>2616.75</v>
      </c>
    </row>
    <row r="477" spans="1:17" ht="14.4" customHeight="1" x14ac:dyDescent="0.3">
      <c r="A477" s="695" t="s">
        <v>554</v>
      </c>
      <c r="B477" s="696" t="s">
        <v>4637</v>
      </c>
      <c r="C477" s="696" t="s">
        <v>4522</v>
      </c>
      <c r="D477" s="696" t="s">
        <v>5349</v>
      </c>
      <c r="E477" s="696" t="s">
        <v>5350</v>
      </c>
      <c r="F477" s="711">
        <v>0</v>
      </c>
      <c r="G477" s="711">
        <v>0</v>
      </c>
      <c r="H477" s="711"/>
      <c r="I477" s="711"/>
      <c r="J477" s="711">
        <v>0</v>
      </c>
      <c r="K477" s="711">
        <v>0</v>
      </c>
      <c r="L477" s="711"/>
      <c r="M477" s="711"/>
      <c r="N477" s="711">
        <v>0</v>
      </c>
      <c r="O477" s="711">
        <v>0</v>
      </c>
      <c r="P477" s="701"/>
      <c r="Q477" s="712"/>
    </row>
    <row r="478" spans="1:17" ht="14.4" customHeight="1" x14ac:dyDescent="0.3">
      <c r="A478" s="695" t="s">
        <v>554</v>
      </c>
      <c r="B478" s="696" t="s">
        <v>4637</v>
      </c>
      <c r="C478" s="696" t="s">
        <v>4522</v>
      </c>
      <c r="D478" s="696" t="s">
        <v>5351</v>
      </c>
      <c r="E478" s="696" t="s">
        <v>5352</v>
      </c>
      <c r="F478" s="711">
        <v>982</v>
      </c>
      <c r="G478" s="711">
        <v>0</v>
      </c>
      <c r="H478" s="711"/>
      <c r="I478" s="711">
        <v>0</v>
      </c>
      <c r="J478" s="711">
        <v>792</v>
      </c>
      <c r="K478" s="711">
        <v>0</v>
      </c>
      <c r="L478" s="711"/>
      <c r="M478" s="711">
        <v>0</v>
      </c>
      <c r="N478" s="711">
        <v>1100</v>
      </c>
      <c r="O478" s="711">
        <v>0</v>
      </c>
      <c r="P478" s="701"/>
      <c r="Q478" s="712">
        <v>0</v>
      </c>
    </row>
    <row r="479" spans="1:17" ht="14.4" customHeight="1" x14ac:dyDescent="0.3">
      <c r="A479" s="695" t="s">
        <v>554</v>
      </c>
      <c r="B479" s="696" t="s">
        <v>4637</v>
      </c>
      <c r="C479" s="696" t="s">
        <v>4522</v>
      </c>
      <c r="D479" s="696" t="s">
        <v>4574</v>
      </c>
      <c r="E479" s="696" t="s">
        <v>4575</v>
      </c>
      <c r="F479" s="711">
        <v>2</v>
      </c>
      <c r="G479" s="711">
        <v>0</v>
      </c>
      <c r="H479" s="711"/>
      <c r="I479" s="711">
        <v>0</v>
      </c>
      <c r="J479" s="711"/>
      <c r="K479" s="711"/>
      <c r="L479" s="711"/>
      <c r="M479" s="711"/>
      <c r="N479" s="711"/>
      <c r="O479" s="711"/>
      <c r="P479" s="701"/>
      <c r="Q479" s="712"/>
    </row>
    <row r="480" spans="1:17" ht="14.4" customHeight="1" x14ac:dyDescent="0.3">
      <c r="A480" s="695" t="s">
        <v>554</v>
      </c>
      <c r="B480" s="696" t="s">
        <v>4637</v>
      </c>
      <c r="C480" s="696" t="s">
        <v>4522</v>
      </c>
      <c r="D480" s="696" t="s">
        <v>5353</v>
      </c>
      <c r="E480" s="696" t="s">
        <v>5354</v>
      </c>
      <c r="F480" s="711">
        <v>18</v>
      </c>
      <c r="G480" s="711">
        <v>0</v>
      </c>
      <c r="H480" s="711"/>
      <c r="I480" s="711">
        <v>0</v>
      </c>
      <c r="J480" s="711">
        <v>17</v>
      </c>
      <c r="K480" s="711">
        <v>0</v>
      </c>
      <c r="L480" s="711"/>
      <c r="M480" s="711">
        <v>0</v>
      </c>
      <c r="N480" s="711">
        <v>12</v>
      </c>
      <c r="O480" s="711">
        <v>0</v>
      </c>
      <c r="P480" s="701"/>
      <c r="Q480" s="712">
        <v>0</v>
      </c>
    </row>
    <row r="481" spans="1:17" ht="14.4" customHeight="1" x14ac:dyDescent="0.3">
      <c r="A481" s="695" t="s">
        <v>554</v>
      </c>
      <c r="B481" s="696" t="s">
        <v>4637</v>
      </c>
      <c r="C481" s="696" t="s">
        <v>4522</v>
      </c>
      <c r="D481" s="696" t="s">
        <v>5355</v>
      </c>
      <c r="E481" s="696" t="s">
        <v>5356</v>
      </c>
      <c r="F481" s="711">
        <v>2</v>
      </c>
      <c r="G481" s="711">
        <v>0</v>
      </c>
      <c r="H481" s="711"/>
      <c r="I481" s="711">
        <v>0</v>
      </c>
      <c r="J481" s="711"/>
      <c r="K481" s="711"/>
      <c r="L481" s="711"/>
      <c r="M481" s="711"/>
      <c r="N481" s="711"/>
      <c r="O481" s="711"/>
      <c r="P481" s="701"/>
      <c r="Q481" s="712"/>
    </row>
    <row r="482" spans="1:17" ht="14.4" customHeight="1" x14ac:dyDescent="0.3">
      <c r="A482" s="695" t="s">
        <v>554</v>
      </c>
      <c r="B482" s="696" t="s">
        <v>4637</v>
      </c>
      <c r="C482" s="696" t="s">
        <v>4522</v>
      </c>
      <c r="D482" s="696" t="s">
        <v>5357</v>
      </c>
      <c r="E482" s="696" t="s">
        <v>5358</v>
      </c>
      <c r="F482" s="711">
        <v>27</v>
      </c>
      <c r="G482" s="711">
        <v>0</v>
      </c>
      <c r="H482" s="711"/>
      <c r="I482" s="711">
        <v>0</v>
      </c>
      <c r="J482" s="711">
        <v>30</v>
      </c>
      <c r="K482" s="711">
        <v>0</v>
      </c>
      <c r="L482" s="711"/>
      <c r="M482" s="711">
        <v>0</v>
      </c>
      <c r="N482" s="711">
        <v>15</v>
      </c>
      <c r="O482" s="711">
        <v>0</v>
      </c>
      <c r="P482" s="701"/>
      <c r="Q482" s="712">
        <v>0</v>
      </c>
    </row>
    <row r="483" spans="1:17" ht="14.4" customHeight="1" x14ac:dyDescent="0.3">
      <c r="A483" s="695" t="s">
        <v>554</v>
      </c>
      <c r="B483" s="696" t="s">
        <v>4637</v>
      </c>
      <c r="C483" s="696" t="s">
        <v>4522</v>
      </c>
      <c r="D483" s="696" t="s">
        <v>5359</v>
      </c>
      <c r="E483" s="696" t="s">
        <v>5360</v>
      </c>
      <c r="F483" s="711">
        <v>78</v>
      </c>
      <c r="G483" s="711">
        <v>0</v>
      </c>
      <c r="H483" s="711"/>
      <c r="I483" s="711">
        <v>0</v>
      </c>
      <c r="J483" s="711">
        <v>54</v>
      </c>
      <c r="K483" s="711">
        <v>0</v>
      </c>
      <c r="L483" s="711"/>
      <c r="M483" s="711">
        <v>0</v>
      </c>
      <c r="N483" s="711">
        <v>69</v>
      </c>
      <c r="O483" s="711">
        <v>0</v>
      </c>
      <c r="P483" s="701"/>
      <c r="Q483" s="712">
        <v>0</v>
      </c>
    </row>
    <row r="484" spans="1:17" ht="14.4" customHeight="1" x14ac:dyDescent="0.3">
      <c r="A484" s="695" t="s">
        <v>554</v>
      </c>
      <c r="B484" s="696" t="s">
        <v>4637</v>
      </c>
      <c r="C484" s="696" t="s">
        <v>4522</v>
      </c>
      <c r="D484" s="696" t="s">
        <v>4676</v>
      </c>
      <c r="E484" s="696" t="s">
        <v>4677</v>
      </c>
      <c r="F484" s="711"/>
      <c r="G484" s="711"/>
      <c r="H484" s="711"/>
      <c r="I484" s="711"/>
      <c r="J484" s="711">
        <v>81</v>
      </c>
      <c r="K484" s="711">
        <v>0</v>
      </c>
      <c r="L484" s="711"/>
      <c r="M484" s="711">
        <v>0</v>
      </c>
      <c r="N484" s="711">
        <v>140</v>
      </c>
      <c r="O484" s="711">
        <v>0</v>
      </c>
      <c r="P484" s="701"/>
      <c r="Q484" s="712">
        <v>0</v>
      </c>
    </row>
    <row r="485" spans="1:17" ht="14.4" customHeight="1" x14ac:dyDescent="0.3">
      <c r="A485" s="695" t="s">
        <v>554</v>
      </c>
      <c r="B485" s="696" t="s">
        <v>4637</v>
      </c>
      <c r="C485" s="696" t="s">
        <v>4522</v>
      </c>
      <c r="D485" s="696" t="s">
        <v>4578</v>
      </c>
      <c r="E485" s="696" t="s">
        <v>4579</v>
      </c>
      <c r="F485" s="711">
        <v>27</v>
      </c>
      <c r="G485" s="711">
        <v>29160</v>
      </c>
      <c r="H485" s="711">
        <v>1</v>
      </c>
      <c r="I485" s="711">
        <v>1080</v>
      </c>
      <c r="J485" s="711">
        <v>32</v>
      </c>
      <c r="K485" s="711">
        <v>34752</v>
      </c>
      <c r="L485" s="711">
        <v>1.1917695473251029</v>
      </c>
      <c r="M485" s="711">
        <v>1086</v>
      </c>
      <c r="N485" s="711">
        <v>52</v>
      </c>
      <c r="O485" s="711">
        <v>56742</v>
      </c>
      <c r="P485" s="701">
        <v>1.9458847736625515</v>
      </c>
      <c r="Q485" s="712">
        <v>1091.1923076923076</v>
      </c>
    </row>
    <row r="486" spans="1:17" ht="14.4" customHeight="1" x14ac:dyDescent="0.3">
      <c r="A486" s="695" t="s">
        <v>554</v>
      </c>
      <c r="B486" s="696" t="s">
        <v>4637</v>
      </c>
      <c r="C486" s="696" t="s">
        <v>4522</v>
      </c>
      <c r="D486" s="696" t="s">
        <v>5361</v>
      </c>
      <c r="E486" s="696" t="s">
        <v>5362</v>
      </c>
      <c r="F486" s="711">
        <v>4187</v>
      </c>
      <c r="G486" s="711">
        <v>0</v>
      </c>
      <c r="H486" s="711"/>
      <c r="I486" s="711">
        <v>0</v>
      </c>
      <c r="J486" s="711">
        <v>4179</v>
      </c>
      <c r="K486" s="711">
        <v>0</v>
      </c>
      <c r="L486" s="711"/>
      <c r="M486" s="711">
        <v>0</v>
      </c>
      <c r="N486" s="711"/>
      <c r="O486" s="711"/>
      <c r="P486" s="701"/>
      <c r="Q486" s="712"/>
    </row>
    <row r="487" spans="1:17" ht="14.4" customHeight="1" x14ac:dyDescent="0.3">
      <c r="A487" s="695" t="s">
        <v>554</v>
      </c>
      <c r="B487" s="696" t="s">
        <v>4637</v>
      </c>
      <c r="C487" s="696" t="s">
        <v>4522</v>
      </c>
      <c r="D487" s="696" t="s">
        <v>5363</v>
      </c>
      <c r="E487" s="696" t="s">
        <v>5364</v>
      </c>
      <c r="F487" s="711">
        <v>118</v>
      </c>
      <c r="G487" s="711">
        <v>666936</v>
      </c>
      <c r="H487" s="711">
        <v>1</v>
      </c>
      <c r="I487" s="711">
        <v>5652</v>
      </c>
      <c r="J487" s="711">
        <v>118</v>
      </c>
      <c r="K487" s="711">
        <v>668574</v>
      </c>
      <c r="L487" s="711">
        <v>1.0024560077728597</v>
      </c>
      <c r="M487" s="711">
        <v>5665.8813559322034</v>
      </c>
      <c r="N487" s="711">
        <v>114</v>
      </c>
      <c r="O487" s="711">
        <v>646913</v>
      </c>
      <c r="P487" s="701">
        <v>0.96997762903786866</v>
      </c>
      <c r="Q487" s="712">
        <v>5674.6754385964914</v>
      </c>
    </row>
    <row r="488" spans="1:17" ht="14.4" customHeight="1" x14ac:dyDescent="0.3">
      <c r="A488" s="695" t="s">
        <v>554</v>
      </c>
      <c r="B488" s="696" t="s">
        <v>4637</v>
      </c>
      <c r="C488" s="696" t="s">
        <v>4522</v>
      </c>
      <c r="D488" s="696" t="s">
        <v>4584</v>
      </c>
      <c r="E488" s="696" t="s">
        <v>4585</v>
      </c>
      <c r="F488" s="711"/>
      <c r="G488" s="711"/>
      <c r="H488" s="711"/>
      <c r="I488" s="711"/>
      <c r="J488" s="711">
        <v>15</v>
      </c>
      <c r="K488" s="711">
        <v>1215</v>
      </c>
      <c r="L488" s="711"/>
      <c r="M488" s="711">
        <v>81</v>
      </c>
      <c r="N488" s="711">
        <v>11</v>
      </c>
      <c r="O488" s="711">
        <v>895</v>
      </c>
      <c r="P488" s="701"/>
      <c r="Q488" s="712">
        <v>81.36363636363636</v>
      </c>
    </row>
    <row r="489" spans="1:17" ht="14.4" customHeight="1" x14ac:dyDescent="0.3">
      <c r="A489" s="695" t="s">
        <v>554</v>
      </c>
      <c r="B489" s="696" t="s">
        <v>4637</v>
      </c>
      <c r="C489" s="696" t="s">
        <v>4522</v>
      </c>
      <c r="D489" s="696" t="s">
        <v>5365</v>
      </c>
      <c r="E489" s="696" t="s">
        <v>5366</v>
      </c>
      <c r="F489" s="711"/>
      <c r="G489" s="711"/>
      <c r="H489" s="711"/>
      <c r="I489" s="711"/>
      <c r="J489" s="711">
        <v>1</v>
      </c>
      <c r="K489" s="711">
        <v>3909</v>
      </c>
      <c r="L489" s="711"/>
      <c r="M489" s="711">
        <v>3909</v>
      </c>
      <c r="N489" s="711">
        <v>3</v>
      </c>
      <c r="O489" s="711">
        <v>11795</v>
      </c>
      <c r="P489" s="701"/>
      <c r="Q489" s="712">
        <v>3931.6666666666665</v>
      </c>
    </row>
    <row r="490" spans="1:17" ht="14.4" customHeight="1" x14ac:dyDescent="0.3">
      <c r="A490" s="695" t="s">
        <v>554</v>
      </c>
      <c r="B490" s="696" t="s">
        <v>4637</v>
      </c>
      <c r="C490" s="696" t="s">
        <v>4522</v>
      </c>
      <c r="D490" s="696" t="s">
        <v>5367</v>
      </c>
      <c r="E490" s="696" t="s">
        <v>5368</v>
      </c>
      <c r="F490" s="711">
        <v>3935</v>
      </c>
      <c r="G490" s="711">
        <v>4363544</v>
      </c>
      <c r="H490" s="711">
        <v>1</v>
      </c>
      <c r="I490" s="711">
        <v>1108.9057179161373</v>
      </c>
      <c r="J490" s="711">
        <v>3895</v>
      </c>
      <c r="K490" s="711">
        <v>4350077</v>
      </c>
      <c r="L490" s="711">
        <v>0.99691374717431513</v>
      </c>
      <c r="M490" s="711">
        <v>1116.8362002567394</v>
      </c>
      <c r="N490" s="711">
        <v>4368</v>
      </c>
      <c r="O490" s="711">
        <v>4795657</v>
      </c>
      <c r="P490" s="701">
        <v>1.099027991925829</v>
      </c>
      <c r="Q490" s="712">
        <v>1097.9068223443223</v>
      </c>
    </row>
    <row r="491" spans="1:17" ht="14.4" customHeight="1" x14ac:dyDescent="0.3">
      <c r="A491" s="695" t="s">
        <v>554</v>
      </c>
      <c r="B491" s="696" t="s">
        <v>4637</v>
      </c>
      <c r="C491" s="696" t="s">
        <v>4522</v>
      </c>
      <c r="D491" s="696" t="s">
        <v>5369</v>
      </c>
      <c r="E491" s="696" t="s">
        <v>5370</v>
      </c>
      <c r="F491" s="711">
        <v>4</v>
      </c>
      <c r="G491" s="711">
        <v>13960</v>
      </c>
      <c r="H491" s="711">
        <v>1</v>
      </c>
      <c r="I491" s="711">
        <v>3490</v>
      </c>
      <c r="J491" s="711"/>
      <c r="K491" s="711"/>
      <c r="L491" s="711"/>
      <c r="M491" s="711"/>
      <c r="N491" s="711">
        <v>3</v>
      </c>
      <c r="O491" s="711">
        <v>10545</v>
      </c>
      <c r="P491" s="701">
        <v>0.75537249283667618</v>
      </c>
      <c r="Q491" s="712">
        <v>3515</v>
      </c>
    </row>
    <row r="492" spans="1:17" ht="14.4" customHeight="1" x14ac:dyDescent="0.3">
      <c r="A492" s="695" t="s">
        <v>554</v>
      </c>
      <c r="B492" s="696" t="s">
        <v>4637</v>
      </c>
      <c r="C492" s="696" t="s">
        <v>4522</v>
      </c>
      <c r="D492" s="696" t="s">
        <v>4594</v>
      </c>
      <c r="E492" s="696" t="s">
        <v>4595</v>
      </c>
      <c r="F492" s="711">
        <v>1</v>
      </c>
      <c r="G492" s="711">
        <v>185</v>
      </c>
      <c r="H492" s="711">
        <v>1</v>
      </c>
      <c r="I492" s="711">
        <v>185</v>
      </c>
      <c r="J492" s="711"/>
      <c r="K492" s="711"/>
      <c r="L492" s="711"/>
      <c r="M492" s="711"/>
      <c r="N492" s="711">
        <v>2</v>
      </c>
      <c r="O492" s="711">
        <v>766</v>
      </c>
      <c r="P492" s="701">
        <v>4.1405405405405409</v>
      </c>
      <c r="Q492" s="712">
        <v>383</v>
      </c>
    </row>
    <row r="493" spans="1:17" ht="14.4" customHeight="1" x14ac:dyDescent="0.3">
      <c r="A493" s="695" t="s">
        <v>554</v>
      </c>
      <c r="B493" s="696" t="s">
        <v>4637</v>
      </c>
      <c r="C493" s="696" t="s">
        <v>4522</v>
      </c>
      <c r="D493" s="696" t="s">
        <v>4596</v>
      </c>
      <c r="E493" s="696" t="s">
        <v>4491</v>
      </c>
      <c r="F493" s="711">
        <v>4</v>
      </c>
      <c r="G493" s="711">
        <v>0</v>
      </c>
      <c r="H493" s="711"/>
      <c r="I493" s="711">
        <v>0</v>
      </c>
      <c r="J493" s="711"/>
      <c r="K493" s="711"/>
      <c r="L493" s="711"/>
      <c r="M493" s="711"/>
      <c r="N493" s="711"/>
      <c r="O493" s="711"/>
      <c r="P493" s="701"/>
      <c r="Q493" s="712"/>
    </row>
    <row r="494" spans="1:17" ht="14.4" customHeight="1" x14ac:dyDescent="0.3">
      <c r="A494" s="695" t="s">
        <v>554</v>
      </c>
      <c r="B494" s="696" t="s">
        <v>4637</v>
      </c>
      <c r="C494" s="696" t="s">
        <v>4522</v>
      </c>
      <c r="D494" s="696" t="s">
        <v>4597</v>
      </c>
      <c r="E494" s="696" t="s">
        <v>4598</v>
      </c>
      <c r="F494" s="711">
        <v>2</v>
      </c>
      <c r="G494" s="711">
        <v>0</v>
      </c>
      <c r="H494" s="711"/>
      <c r="I494" s="711">
        <v>0</v>
      </c>
      <c r="J494" s="711">
        <v>19</v>
      </c>
      <c r="K494" s="711">
        <v>0</v>
      </c>
      <c r="L494" s="711"/>
      <c r="M494" s="711">
        <v>0</v>
      </c>
      <c r="N494" s="711">
        <v>3</v>
      </c>
      <c r="O494" s="711">
        <v>0</v>
      </c>
      <c r="P494" s="701"/>
      <c r="Q494" s="712">
        <v>0</v>
      </c>
    </row>
    <row r="495" spans="1:17" ht="14.4" customHeight="1" x14ac:dyDescent="0.3">
      <c r="A495" s="695" t="s">
        <v>554</v>
      </c>
      <c r="B495" s="696" t="s">
        <v>4637</v>
      </c>
      <c r="C495" s="696" t="s">
        <v>4522</v>
      </c>
      <c r="D495" s="696" t="s">
        <v>5371</v>
      </c>
      <c r="E495" s="696" t="s">
        <v>5372</v>
      </c>
      <c r="F495" s="711">
        <v>1</v>
      </c>
      <c r="G495" s="711">
        <v>2734</v>
      </c>
      <c r="H495" s="711">
        <v>1</v>
      </c>
      <c r="I495" s="711">
        <v>2734</v>
      </c>
      <c r="J495" s="711">
        <v>3</v>
      </c>
      <c r="K495" s="711">
        <v>8238</v>
      </c>
      <c r="L495" s="711">
        <v>3.0131675201170447</v>
      </c>
      <c r="M495" s="711">
        <v>2746</v>
      </c>
      <c r="N495" s="711">
        <v>2</v>
      </c>
      <c r="O495" s="711">
        <v>5513</v>
      </c>
      <c r="P495" s="701">
        <v>2.0164594001463056</v>
      </c>
      <c r="Q495" s="712">
        <v>2756.5</v>
      </c>
    </row>
    <row r="496" spans="1:17" ht="14.4" customHeight="1" x14ac:dyDescent="0.3">
      <c r="A496" s="695" t="s">
        <v>554</v>
      </c>
      <c r="B496" s="696" t="s">
        <v>4637</v>
      </c>
      <c r="C496" s="696" t="s">
        <v>4522</v>
      </c>
      <c r="D496" s="696" t="s">
        <v>4601</v>
      </c>
      <c r="E496" s="696" t="s">
        <v>4602</v>
      </c>
      <c r="F496" s="711">
        <v>838</v>
      </c>
      <c r="G496" s="711">
        <v>278214</v>
      </c>
      <c r="H496" s="711">
        <v>1</v>
      </c>
      <c r="I496" s="711">
        <v>331.99761336515513</v>
      </c>
      <c r="J496" s="711">
        <v>853</v>
      </c>
      <c r="K496" s="711">
        <v>293396</v>
      </c>
      <c r="L496" s="711">
        <v>1.0545695040508385</v>
      </c>
      <c r="M496" s="711">
        <v>343.95779601406798</v>
      </c>
      <c r="N496" s="711">
        <v>904</v>
      </c>
      <c r="O496" s="711">
        <v>312340</v>
      </c>
      <c r="P496" s="701">
        <v>1.1226609732076747</v>
      </c>
      <c r="Q496" s="712">
        <v>345.50884955752213</v>
      </c>
    </row>
    <row r="497" spans="1:17" ht="14.4" customHeight="1" x14ac:dyDescent="0.3">
      <c r="A497" s="695" t="s">
        <v>554</v>
      </c>
      <c r="B497" s="696" t="s">
        <v>4637</v>
      </c>
      <c r="C497" s="696" t="s">
        <v>4522</v>
      </c>
      <c r="D497" s="696" t="s">
        <v>5373</v>
      </c>
      <c r="E497" s="696" t="s">
        <v>5374</v>
      </c>
      <c r="F497" s="711">
        <v>1</v>
      </c>
      <c r="G497" s="711">
        <v>1880</v>
      </c>
      <c r="H497" s="711">
        <v>1</v>
      </c>
      <c r="I497" s="711">
        <v>1880</v>
      </c>
      <c r="J497" s="711"/>
      <c r="K497" s="711"/>
      <c r="L497" s="711"/>
      <c r="M497" s="711"/>
      <c r="N497" s="711"/>
      <c r="O497" s="711"/>
      <c r="P497" s="701"/>
      <c r="Q497" s="712"/>
    </row>
    <row r="498" spans="1:17" ht="14.4" customHeight="1" x14ac:dyDescent="0.3">
      <c r="A498" s="695" t="s">
        <v>554</v>
      </c>
      <c r="B498" s="696" t="s">
        <v>4637</v>
      </c>
      <c r="C498" s="696" t="s">
        <v>4522</v>
      </c>
      <c r="D498" s="696" t="s">
        <v>5375</v>
      </c>
      <c r="E498" s="696" t="s">
        <v>5376</v>
      </c>
      <c r="F498" s="711">
        <v>1</v>
      </c>
      <c r="G498" s="711">
        <v>429</v>
      </c>
      <c r="H498" s="711">
        <v>1</v>
      </c>
      <c r="I498" s="711">
        <v>429</v>
      </c>
      <c r="J498" s="711">
        <v>2</v>
      </c>
      <c r="K498" s="711">
        <v>860</v>
      </c>
      <c r="L498" s="711">
        <v>2.0046620046620047</v>
      </c>
      <c r="M498" s="711">
        <v>430</v>
      </c>
      <c r="N498" s="711">
        <v>2</v>
      </c>
      <c r="O498" s="711">
        <v>870</v>
      </c>
      <c r="P498" s="701">
        <v>2.0279720279720279</v>
      </c>
      <c r="Q498" s="712">
        <v>435</v>
      </c>
    </row>
    <row r="499" spans="1:17" ht="14.4" customHeight="1" x14ac:dyDescent="0.3">
      <c r="A499" s="695" t="s">
        <v>554</v>
      </c>
      <c r="B499" s="696" t="s">
        <v>4637</v>
      </c>
      <c r="C499" s="696" t="s">
        <v>4522</v>
      </c>
      <c r="D499" s="696" t="s">
        <v>5377</v>
      </c>
      <c r="E499" s="696" t="s">
        <v>5378</v>
      </c>
      <c r="F499" s="711">
        <v>9</v>
      </c>
      <c r="G499" s="711">
        <v>35406</v>
      </c>
      <c r="H499" s="711">
        <v>1</v>
      </c>
      <c r="I499" s="711">
        <v>3934</v>
      </c>
      <c r="J499" s="711">
        <v>8</v>
      </c>
      <c r="K499" s="711">
        <v>31600</v>
      </c>
      <c r="L499" s="711">
        <v>0.89250409535107045</v>
      </c>
      <c r="M499" s="711">
        <v>3950</v>
      </c>
      <c r="N499" s="711">
        <v>20</v>
      </c>
      <c r="O499" s="711">
        <v>79162</v>
      </c>
      <c r="P499" s="701">
        <v>2.2358357340563746</v>
      </c>
      <c r="Q499" s="712">
        <v>3958.1</v>
      </c>
    </row>
    <row r="500" spans="1:17" ht="14.4" customHeight="1" x14ac:dyDescent="0.3">
      <c r="A500" s="695" t="s">
        <v>554</v>
      </c>
      <c r="B500" s="696" t="s">
        <v>4637</v>
      </c>
      <c r="C500" s="696" t="s">
        <v>4522</v>
      </c>
      <c r="D500" s="696" t="s">
        <v>5379</v>
      </c>
      <c r="E500" s="696" t="s">
        <v>5380</v>
      </c>
      <c r="F500" s="711">
        <v>114</v>
      </c>
      <c r="G500" s="711">
        <v>0</v>
      </c>
      <c r="H500" s="711"/>
      <c r="I500" s="711">
        <v>0</v>
      </c>
      <c r="J500" s="711">
        <v>82</v>
      </c>
      <c r="K500" s="711">
        <v>0</v>
      </c>
      <c r="L500" s="711"/>
      <c r="M500" s="711">
        <v>0</v>
      </c>
      <c r="N500" s="711">
        <v>111</v>
      </c>
      <c r="O500" s="711">
        <v>0</v>
      </c>
      <c r="P500" s="701"/>
      <c r="Q500" s="712">
        <v>0</v>
      </c>
    </row>
    <row r="501" spans="1:17" ht="14.4" customHeight="1" x14ac:dyDescent="0.3">
      <c r="A501" s="695" t="s">
        <v>554</v>
      </c>
      <c r="B501" s="696" t="s">
        <v>4637</v>
      </c>
      <c r="C501" s="696" t="s">
        <v>4522</v>
      </c>
      <c r="D501" s="696" t="s">
        <v>4603</v>
      </c>
      <c r="E501" s="696" t="s">
        <v>4604</v>
      </c>
      <c r="F501" s="711"/>
      <c r="G501" s="711"/>
      <c r="H501" s="711"/>
      <c r="I501" s="711"/>
      <c r="J501" s="711">
        <v>0</v>
      </c>
      <c r="K501" s="711">
        <v>0</v>
      </c>
      <c r="L501" s="711"/>
      <c r="M501" s="711"/>
      <c r="N501" s="711">
        <v>1</v>
      </c>
      <c r="O501" s="711">
        <v>701</v>
      </c>
      <c r="P501" s="701"/>
      <c r="Q501" s="712">
        <v>701</v>
      </c>
    </row>
    <row r="502" spans="1:17" ht="14.4" customHeight="1" x14ac:dyDescent="0.3">
      <c r="A502" s="695" t="s">
        <v>554</v>
      </c>
      <c r="B502" s="696" t="s">
        <v>4637</v>
      </c>
      <c r="C502" s="696" t="s">
        <v>4522</v>
      </c>
      <c r="D502" s="696" t="s">
        <v>5381</v>
      </c>
      <c r="E502" s="696" t="s">
        <v>5382</v>
      </c>
      <c r="F502" s="711">
        <v>11</v>
      </c>
      <c r="G502" s="711">
        <v>51051</v>
      </c>
      <c r="H502" s="711">
        <v>1</v>
      </c>
      <c r="I502" s="711">
        <v>4641</v>
      </c>
      <c r="J502" s="711">
        <v>15</v>
      </c>
      <c r="K502" s="711">
        <v>69795</v>
      </c>
      <c r="L502" s="711">
        <v>1.3671622495151907</v>
      </c>
      <c r="M502" s="711">
        <v>4653</v>
      </c>
      <c r="N502" s="711">
        <v>17</v>
      </c>
      <c r="O502" s="711">
        <v>79185</v>
      </c>
      <c r="P502" s="701">
        <v>1.5510959628606686</v>
      </c>
      <c r="Q502" s="712">
        <v>4657.9411764705883</v>
      </c>
    </row>
    <row r="503" spans="1:17" ht="14.4" customHeight="1" x14ac:dyDescent="0.3">
      <c r="A503" s="695" t="s">
        <v>554</v>
      </c>
      <c r="B503" s="696" t="s">
        <v>4637</v>
      </c>
      <c r="C503" s="696" t="s">
        <v>4522</v>
      </c>
      <c r="D503" s="696" t="s">
        <v>5383</v>
      </c>
      <c r="E503" s="696" t="s">
        <v>5384</v>
      </c>
      <c r="F503" s="711">
        <v>110</v>
      </c>
      <c r="G503" s="711">
        <v>718520</v>
      </c>
      <c r="H503" s="711">
        <v>1</v>
      </c>
      <c r="I503" s="711">
        <v>6532</v>
      </c>
      <c r="J503" s="711">
        <v>74</v>
      </c>
      <c r="K503" s="711">
        <v>485070</v>
      </c>
      <c r="L503" s="711">
        <v>0.6750960307298336</v>
      </c>
      <c r="M503" s="711">
        <v>6555</v>
      </c>
      <c r="N503" s="711">
        <v>102</v>
      </c>
      <c r="O503" s="711">
        <v>669610</v>
      </c>
      <c r="P503" s="701">
        <v>0.93192952179480038</v>
      </c>
      <c r="Q503" s="712">
        <v>6564.8039215686276</v>
      </c>
    </row>
    <row r="504" spans="1:17" ht="14.4" customHeight="1" x14ac:dyDescent="0.3">
      <c r="A504" s="695" t="s">
        <v>554</v>
      </c>
      <c r="B504" s="696" t="s">
        <v>4637</v>
      </c>
      <c r="C504" s="696" t="s">
        <v>4522</v>
      </c>
      <c r="D504" s="696" t="s">
        <v>4691</v>
      </c>
      <c r="E504" s="696" t="s">
        <v>4692</v>
      </c>
      <c r="F504" s="711"/>
      <c r="G504" s="711"/>
      <c r="H504" s="711"/>
      <c r="I504" s="711"/>
      <c r="J504" s="711">
        <v>2</v>
      </c>
      <c r="K504" s="711">
        <v>1690</v>
      </c>
      <c r="L504" s="711"/>
      <c r="M504" s="711">
        <v>845</v>
      </c>
      <c r="N504" s="711">
        <v>4</v>
      </c>
      <c r="O504" s="711">
        <v>3400</v>
      </c>
      <c r="P504" s="701"/>
      <c r="Q504" s="712">
        <v>850</v>
      </c>
    </row>
    <row r="505" spans="1:17" ht="14.4" customHeight="1" x14ac:dyDescent="0.3">
      <c r="A505" s="695" t="s">
        <v>554</v>
      </c>
      <c r="B505" s="696" t="s">
        <v>4637</v>
      </c>
      <c r="C505" s="696" t="s">
        <v>4522</v>
      </c>
      <c r="D505" s="696" t="s">
        <v>4680</v>
      </c>
      <c r="E505" s="696" t="s">
        <v>4681</v>
      </c>
      <c r="F505" s="711">
        <v>26</v>
      </c>
      <c r="G505" s="711">
        <v>2884</v>
      </c>
      <c r="H505" s="711">
        <v>1</v>
      </c>
      <c r="I505" s="711">
        <v>110.92307692307692</v>
      </c>
      <c r="J505" s="711">
        <v>20</v>
      </c>
      <c r="K505" s="711">
        <v>2240</v>
      </c>
      <c r="L505" s="711">
        <v>0.77669902912621358</v>
      </c>
      <c r="M505" s="711">
        <v>112</v>
      </c>
      <c r="N505" s="711">
        <v>11</v>
      </c>
      <c r="O505" s="711">
        <v>1240</v>
      </c>
      <c r="P505" s="701">
        <v>0.42995839112343964</v>
      </c>
      <c r="Q505" s="712">
        <v>112.72727272727273</v>
      </c>
    </row>
    <row r="506" spans="1:17" ht="14.4" customHeight="1" x14ac:dyDescent="0.3">
      <c r="A506" s="695" t="s">
        <v>554</v>
      </c>
      <c r="B506" s="696" t="s">
        <v>4637</v>
      </c>
      <c r="C506" s="696" t="s">
        <v>4522</v>
      </c>
      <c r="D506" s="696" t="s">
        <v>5385</v>
      </c>
      <c r="E506" s="696" t="s">
        <v>5386</v>
      </c>
      <c r="F506" s="711">
        <v>1</v>
      </c>
      <c r="G506" s="711">
        <v>4239</v>
      </c>
      <c r="H506" s="711">
        <v>1</v>
      </c>
      <c r="I506" s="711">
        <v>4239</v>
      </c>
      <c r="J506" s="711">
        <v>2</v>
      </c>
      <c r="K506" s="711">
        <v>8518</v>
      </c>
      <c r="L506" s="711">
        <v>2.0094361877801368</v>
      </c>
      <c r="M506" s="711">
        <v>4259</v>
      </c>
      <c r="N506" s="711"/>
      <c r="O506" s="711"/>
      <c r="P506" s="701"/>
      <c r="Q506" s="712"/>
    </row>
    <row r="507" spans="1:17" ht="14.4" customHeight="1" x14ac:dyDescent="0.3">
      <c r="A507" s="695" t="s">
        <v>554</v>
      </c>
      <c r="B507" s="696" t="s">
        <v>4637</v>
      </c>
      <c r="C507" s="696" t="s">
        <v>4522</v>
      </c>
      <c r="D507" s="696" t="s">
        <v>5387</v>
      </c>
      <c r="E507" s="696" t="s">
        <v>5388</v>
      </c>
      <c r="F507" s="711"/>
      <c r="G507" s="711"/>
      <c r="H507" s="711"/>
      <c r="I507" s="711"/>
      <c r="J507" s="711">
        <v>2</v>
      </c>
      <c r="K507" s="711">
        <v>7190</v>
      </c>
      <c r="L507" s="711"/>
      <c r="M507" s="711">
        <v>3595</v>
      </c>
      <c r="N507" s="711">
        <v>3</v>
      </c>
      <c r="O507" s="711">
        <v>10815</v>
      </c>
      <c r="P507" s="701"/>
      <c r="Q507" s="712">
        <v>3605</v>
      </c>
    </row>
    <row r="508" spans="1:17" ht="14.4" customHeight="1" x14ac:dyDescent="0.3">
      <c r="A508" s="695" t="s">
        <v>554</v>
      </c>
      <c r="B508" s="696" t="s">
        <v>4637</v>
      </c>
      <c r="C508" s="696" t="s">
        <v>4522</v>
      </c>
      <c r="D508" s="696" t="s">
        <v>5389</v>
      </c>
      <c r="E508" s="696" t="s">
        <v>5390</v>
      </c>
      <c r="F508" s="711"/>
      <c r="G508" s="711"/>
      <c r="H508" s="711"/>
      <c r="I508" s="711"/>
      <c r="J508" s="711">
        <v>1</v>
      </c>
      <c r="K508" s="711">
        <v>177</v>
      </c>
      <c r="L508" s="711"/>
      <c r="M508" s="711">
        <v>177</v>
      </c>
      <c r="N508" s="711"/>
      <c r="O508" s="711"/>
      <c r="P508" s="701"/>
      <c r="Q508" s="712"/>
    </row>
    <row r="509" spans="1:17" ht="14.4" customHeight="1" x14ac:dyDescent="0.3">
      <c r="A509" s="695" t="s">
        <v>554</v>
      </c>
      <c r="B509" s="696" t="s">
        <v>4637</v>
      </c>
      <c r="C509" s="696" t="s">
        <v>4522</v>
      </c>
      <c r="D509" s="696" t="s">
        <v>5391</v>
      </c>
      <c r="E509" s="696" t="s">
        <v>5392</v>
      </c>
      <c r="F509" s="711">
        <v>3</v>
      </c>
      <c r="G509" s="711">
        <v>5286</v>
      </c>
      <c r="H509" s="711">
        <v>1</v>
      </c>
      <c r="I509" s="711">
        <v>1762</v>
      </c>
      <c r="J509" s="711">
        <v>2</v>
      </c>
      <c r="K509" s="711">
        <v>3538</v>
      </c>
      <c r="L509" s="711">
        <v>0.66931517215285663</v>
      </c>
      <c r="M509" s="711">
        <v>1769</v>
      </c>
      <c r="N509" s="711">
        <v>1</v>
      </c>
      <c r="O509" s="711">
        <v>1783</v>
      </c>
      <c r="P509" s="701">
        <v>0.33730609156261826</v>
      </c>
      <c r="Q509" s="712">
        <v>1783</v>
      </c>
    </row>
    <row r="510" spans="1:17" ht="14.4" customHeight="1" x14ac:dyDescent="0.3">
      <c r="A510" s="695" t="s">
        <v>554</v>
      </c>
      <c r="B510" s="696" t="s">
        <v>4637</v>
      </c>
      <c r="C510" s="696" t="s">
        <v>4522</v>
      </c>
      <c r="D510" s="696" t="s">
        <v>4607</v>
      </c>
      <c r="E510" s="696" t="s">
        <v>4608</v>
      </c>
      <c r="F510" s="711">
        <v>1</v>
      </c>
      <c r="G510" s="711">
        <v>1273</v>
      </c>
      <c r="H510" s="711">
        <v>1</v>
      </c>
      <c r="I510" s="711">
        <v>1273</v>
      </c>
      <c r="J510" s="711"/>
      <c r="K510" s="711"/>
      <c r="L510" s="711"/>
      <c r="M510" s="711"/>
      <c r="N510" s="711"/>
      <c r="O510" s="711"/>
      <c r="P510" s="701"/>
      <c r="Q510" s="712"/>
    </row>
    <row r="511" spans="1:17" ht="14.4" customHeight="1" x14ac:dyDescent="0.3">
      <c r="A511" s="695" t="s">
        <v>554</v>
      </c>
      <c r="B511" s="696" t="s">
        <v>4637</v>
      </c>
      <c r="C511" s="696" t="s">
        <v>4522</v>
      </c>
      <c r="D511" s="696" t="s">
        <v>4609</v>
      </c>
      <c r="E511" s="696" t="s">
        <v>4610</v>
      </c>
      <c r="F511" s="711">
        <v>8</v>
      </c>
      <c r="G511" s="711">
        <v>1280</v>
      </c>
      <c r="H511" s="711">
        <v>1</v>
      </c>
      <c r="I511" s="711">
        <v>160</v>
      </c>
      <c r="J511" s="711">
        <v>15</v>
      </c>
      <c r="K511" s="711">
        <v>2414</v>
      </c>
      <c r="L511" s="711">
        <v>1.8859375</v>
      </c>
      <c r="M511" s="711">
        <v>160.93333333333334</v>
      </c>
      <c r="N511" s="711">
        <v>1</v>
      </c>
      <c r="O511" s="711">
        <v>161</v>
      </c>
      <c r="P511" s="701">
        <v>0.12578125000000001</v>
      </c>
      <c r="Q511" s="712">
        <v>161</v>
      </c>
    </row>
    <row r="512" spans="1:17" ht="14.4" customHeight="1" x14ac:dyDescent="0.3">
      <c r="A512" s="695" t="s">
        <v>554</v>
      </c>
      <c r="B512" s="696" t="s">
        <v>4637</v>
      </c>
      <c r="C512" s="696" t="s">
        <v>4522</v>
      </c>
      <c r="D512" s="696" t="s">
        <v>4611</v>
      </c>
      <c r="E512" s="696" t="s">
        <v>4612</v>
      </c>
      <c r="F512" s="711">
        <v>6</v>
      </c>
      <c r="G512" s="711">
        <v>2862</v>
      </c>
      <c r="H512" s="711">
        <v>1</v>
      </c>
      <c r="I512" s="711">
        <v>477</v>
      </c>
      <c r="J512" s="711">
        <v>16</v>
      </c>
      <c r="K512" s="711">
        <v>7680</v>
      </c>
      <c r="L512" s="711">
        <v>2.6834381551362685</v>
      </c>
      <c r="M512" s="711">
        <v>480</v>
      </c>
      <c r="N512" s="711">
        <v>4</v>
      </c>
      <c r="O512" s="711">
        <v>1930</v>
      </c>
      <c r="P512" s="701">
        <v>0.67435359888190072</v>
      </c>
      <c r="Q512" s="712">
        <v>482.5</v>
      </c>
    </row>
    <row r="513" spans="1:17" ht="14.4" customHeight="1" x14ac:dyDescent="0.3">
      <c r="A513" s="695" t="s">
        <v>554</v>
      </c>
      <c r="B513" s="696" t="s">
        <v>4637</v>
      </c>
      <c r="C513" s="696" t="s">
        <v>4522</v>
      </c>
      <c r="D513" s="696" t="s">
        <v>5393</v>
      </c>
      <c r="E513" s="696" t="s">
        <v>5394</v>
      </c>
      <c r="F513" s="711">
        <v>1</v>
      </c>
      <c r="G513" s="711">
        <v>2498</v>
      </c>
      <c r="H513" s="711">
        <v>1</v>
      </c>
      <c r="I513" s="711">
        <v>2498</v>
      </c>
      <c r="J513" s="711"/>
      <c r="K513" s="711"/>
      <c r="L513" s="711"/>
      <c r="M513" s="711"/>
      <c r="N513" s="711"/>
      <c r="O513" s="711"/>
      <c r="P513" s="701"/>
      <c r="Q513" s="712"/>
    </row>
    <row r="514" spans="1:17" ht="14.4" customHeight="1" x14ac:dyDescent="0.3">
      <c r="A514" s="695" t="s">
        <v>554</v>
      </c>
      <c r="B514" s="696" t="s">
        <v>4637</v>
      </c>
      <c r="C514" s="696" t="s">
        <v>4522</v>
      </c>
      <c r="D514" s="696" t="s">
        <v>5395</v>
      </c>
      <c r="E514" s="696" t="s">
        <v>5396</v>
      </c>
      <c r="F514" s="711">
        <v>1</v>
      </c>
      <c r="G514" s="711">
        <v>4536</v>
      </c>
      <c r="H514" s="711">
        <v>1</v>
      </c>
      <c r="I514" s="711">
        <v>4536</v>
      </c>
      <c r="J514" s="711">
        <v>1</v>
      </c>
      <c r="K514" s="711">
        <v>4556</v>
      </c>
      <c r="L514" s="711">
        <v>1.0044091710758378</v>
      </c>
      <c r="M514" s="711">
        <v>4556</v>
      </c>
      <c r="N514" s="711">
        <v>1</v>
      </c>
      <c r="O514" s="711">
        <v>4590</v>
      </c>
      <c r="P514" s="701">
        <v>1.0119047619047619</v>
      </c>
      <c r="Q514" s="712">
        <v>4590</v>
      </c>
    </row>
    <row r="515" spans="1:17" ht="14.4" customHeight="1" x14ac:dyDescent="0.3">
      <c r="A515" s="695" t="s">
        <v>554</v>
      </c>
      <c r="B515" s="696" t="s">
        <v>4637</v>
      </c>
      <c r="C515" s="696" t="s">
        <v>4522</v>
      </c>
      <c r="D515" s="696" t="s">
        <v>5397</v>
      </c>
      <c r="E515" s="696" t="s">
        <v>5398</v>
      </c>
      <c r="F515" s="711">
        <v>1</v>
      </c>
      <c r="G515" s="711">
        <v>3901</v>
      </c>
      <c r="H515" s="711">
        <v>1</v>
      </c>
      <c r="I515" s="711">
        <v>3901</v>
      </c>
      <c r="J515" s="711">
        <v>3</v>
      </c>
      <c r="K515" s="711">
        <v>11751</v>
      </c>
      <c r="L515" s="711">
        <v>3.0123045372981285</v>
      </c>
      <c r="M515" s="711">
        <v>3917</v>
      </c>
      <c r="N515" s="711">
        <v>1</v>
      </c>
      <c r="O515" s="711">
        <v>3917</v>
      </c>
      <c r="P515" s="701">
        <v>1.0041015124327095</v>
      </c>
      <c r="Q515" s="712">
        <v>3917</v>
      </c>
    </row>
    <row r="516" spans="1:17" ht="14.4" customHeight="1" x14ac:dyDescent="0.3">
      <c r="A516" s="695" t="s">
        <v>554</v>
      </c>
      <c r="B516" s="696" t="s">
        <v>4637</v>
      </c>
      <c r="C516" s="696" t="s">
        <v>4522</v>
      </c>
      <c r="D516" s="696" t="s">
        <v>5399</v>
      </c>
      <c r="E516" s="696" t="s">
        <v>5400</v>
      </c>
      <c r="F516" s="711">
        <v>2</v>
      </c>
      <c r="G516" s="711">
        <v>10730</v>
      </c>
      <c r="H516" s="711">
        <v>1</v>
      </c>
      <c r="I516" s="711">
        <v>5365</v>
      </c>
      <c r="J516" s="711"/>
      <c r="K516" s="711"/>
      <c r="L516" s="711"/>
      <c r="M516" s="711"/>
      <c r="N516" s="711">
        <v>2</v>
      </c>
      <c r="O516" s="711">
        <v>10798</v>
      </c>
      <c r="P516" s="701">
        <v>1.0063373718546131</v>
      </c>
      <c r="Q516" s="712">
        <v>5399</v>
      </c>
    </row>
    <row r="517" spans="1:17" ht="14.4" customHeight="1" x14ac:dyDescent="0.3">
      <c r="A517" s="695" t="s">
        <v>554</v>
      </c>
      <c r="B517" s="696" t="s">
        <v>4637</v>
      </c>
      <c r="C517" s="696" t="s">
        <v>4522</v>
      </c>
      <c r="D517" s="696" t="s">
        <v>5401</v>
      </c>
      <c r="E517" s="696" t="s">
        <v>5402</v>
      </c>
      <c r="F517" s="711"/>
      <c r="G517" s="711"/>
      <c r="H517" s="711"/>
      <c r="I517" s="711"/>
      <c r="J517" s="711"/>
      <c r="K517" s="711"/>
      <c r="L517" s="711"/>
      <c r="M517" s="711"/>
      <c r="N517" s="711">
        <v>0</v>
      </c>
      <c r="O517" s="711">
        <v>0</v>
      </c>
      <c r="P517" s="701"/>
      <c r="Q517" s="712"/>
    </row>
    <row r="518" spans="1:17" ht="14.4" customHeight="1" x14ac:dyDescent="0.3">
      <c r="A518" s="695" t="s">
        <v>554</v>
      </c>
      <c r="B518" s="696" t="s">
        <v>4637</v>
      </c>
      <c r="C518" s="696" t="s">
        <v>4522</v>
      </c>
      <c r="D518" s="696" t="s">
        <v>4613</v>
      </c>
      <c r="E518" s="696" t="s">
        <v>4614</v>
      </c>
      <c r="F518" s="711"/>
      <c r="G518" s="711"/>
      <c r="H518" s="711"/>
      <c r="I518" s="711"/>
      <c r="J518" s="711">
        <v>6</v>
      </c>
      <c r="K518" s="711">
        <v>20994</v>
      </c>
      <c r="L518" s="711"/>
      <c r="M518" s="711">
        <v>3499</v>
      </c>
      <c r="N518" s="711">
        <v>9</v>
      </c>
      <c r="O518" s="711">
        <v>31595</v>
      </c>
      <c r="P518" s="701"/>
      <c r="Q518" s="712">
        <v>3510.5555555555557</v>
      </c>
    </row>
    <row r="519" spans="1:17" ht="14.4" customHeight="1" x14ac:dyDescent="0.3">
      <c r="A519" s="695" t="s">
        <v>554</v>
      </c>
      <c r="B519" s="696" t="s">
        <v>4637</v>
      </c>
      <c r="C519" s="696" t="s">
        <v>4522</v>
      </c>
      <c r="D519" s="696" t="s">
        <v>5403</v>
      </c>
      <c r="E519" s="696" t="s">
        <v>5404</v>
      </c>
      <c r="F519" s="711">
        <v>49</v>
      </c>
      <c r="G519" s="711">
        <v>0</v>
      </c>
      <c r="H519" s="711"/>
      <c r="I519" s="711">
        <v>0</v>
      </c>
      <c r="J519" s="711">
        <v>80</v>
      </c>
      <c r="K519" s="711">
        <v>0</v>
      </c>
      <c r="L519" s="711"/>
      <c r="M519" s="711">
        <v>0</v>
      </c>
      <c r="N519" s="711">
        <v>59</v>
      </c>
      <c r="O519" s="711">
        <v>0</v>
      </c>
      <c r="P519" s="701"/>
      <c r="Q519" s="712">
        <v>0</v>
      </c>
    </row>
    <row r="520" spans="1:17" ht="14.4" customHeight="1" x14ac:dyDescent="0.3">
      <c r="A520" s="695" t="s">
        <v>554</v>
      </c>
      <c r="B520" s="696" t="s">
        <v>4637</v>
      </c>
      <c r="C520" s="696" t="s">
        <v>4522</v>
      </c>
      <c r="D520" s="696" t="s">
        <v>5405</v>
      </c>
      <c r="E520" s="696" t="s">
        <v>5406</v>
      </c>
      <c r="F520" s="711">
        <v>1</v>
      </c>
      <c r="G520" s="711">
        <v>2776</v>
      </c>
      <c r="H520" s="711">
        <v>1</v>
      </c>
      <c r="I520" s="711">
        <v>2776</v>
      </c>
      <c r="J520" s="711"/>
      <c r="K520" s="711"/>
      <c r="L520" s="711"/>
      <c r="M520" s="711"/>
      <c r="N520" s="711">
        <v>1</v>
      </c>
      <c r="O520" s="711">
        <v>2819</v>
      </c>
      <c r="P520" s="701">
        <v>1.0154899135446687</v>
      </c>
      <c r="Q520" s="712">
        <v>2819</v>
      </c>
    </row>
    <row r="521" spans="1:17" ht="14.4" customHeight="1" x14ac:dyDescent="0.3">
      <c r="A521" s="695" t="s">
        <v>554</v>
      </c>
      <c r="B521" s="696" t="s">
        <v>4637</v>
      </c>
      <c r="C521" s="696" t="s">
        <v>4522</v>
      </c>
      <c r="D521" s="696" t="s">
        <v>5407</v>
      </c>
      <c r="E521" s="696" t="s">
        <v>5408</v>
      </c>
      <c r="F521" s="711">
        <v>1</v>
      </c>
      <c r="G521" s="711">
        <v>3740</v>
      </c>
      <c r="H521" s="711">
        <v>1</v>
      </c>
      <c r="I521" s="711">
        <v>3740</v>
      </c>
      <c r="J521" s="711"/>
      <c r="K521" s="711"/>
      <c r="L521" s="711"/>
      <c r="M521" s="711"/>
      <c r="N521" s="711"/>
      <c r="O521" s="711"/>
      <c r="P521" s="701"/>
      <c r="Q521" s="712"/>
    </row>
    <row r="522" spans="1:17" ht="14.4" customHeight="1" x14ac:dyDescent="0.3">
      <c r="A522" s="695" t="s">
        <v>554</v>
      </c>
      <c r="B522" s="696" t="s">
        <v>4637</v>
      </c>
      <c r="C522" s="696" t="s">
        <v>4522</v>
      </c>
      <c r="D522" s="696" t="s">
        <v>5409</v>
      </c>
      <c r="E522" s="696" t="s">
        <v>5410</v>
      </c>
      <c r="F522" s="711"/>
      <c r="G522" s="711"/>
      <c r="H522" s="711"/>
      <c r="I522" s="711"/>
      <c r="J522" s="711">
        <v>1</v>
      </c>
      <c r="K522" s="711">
        <v>962</v>
      </c>
      <c r="L522" s="711"/>
      <c r="M522" s="711">
        <v>962</v>
      </c>
      <c r="N522" s="711"/>
      <c r="O522" s="711"/>
      <c r="P522" s="701"/>
      <c r="Q522" s="712"/>
    </row>
    <row r="523" spans="1:17" ht="14.4" customHeight="1" x14ac:dyDescent="0.3">
      <c r="A523" s="695" t="s">
        <v>554</v>
      </c>
      <c r="B523" s="696" t="s">
        <v>4637</v>
      </c>
      <c r="C523" s="696" t="s">
        <v>4522</v>
      </c>
      <c r="D523" s="696" t="s">
        <v>4615</v>
      </c>
      <c r="E523" s="696" t="s">
        <v>4616</v>
      </c>
      <c r="F523" s="711"/>
      <c r="G523" s="711"/>
      <c r="H523" s="711"/>
      <c r="I523" s="711"/>
      <c r="J523" s="711">
        <v>1</v>
      </c>
      <c r="K523" s="711">
        <v>298</v>
      </c>
      <c r="L523" s="711"/>
      <c r="M523" s="711">
        <v>298</v>
      </c>
      <c r="N523" s="711"/>
      <c r="O523" s="711"/>
      <c r="P523" s="701"/>
      <c r="Q523" s="712"/>
    </row>
    <row r="524" spans="1:17" ht="14.4" customHeight="1" x14ac:dyDescent="0.3">
      <c r="A524" s="695" t="s">
        <v>554</v>
      </c>
      <c r="B524" s="696" t="s">
        <v>4637</v>
      </c>
      <c r="C524" s="696" t="s">
        <v>4522</v>
      </c>
      <c r="D524" s="696" t="s">
        <v>5411</v>
      </c>
      <c r="E524" s="696" t="s">
        <v>5412</v>
      </c>
      <c r="F524" s="711">
        <v>127</v>
      </c>
      <c r="G524" s="711">
        <v>83312</v>
      </c>
      <c r="H524" s="711">
        <v>1</v>
      </c>
      <c r="I524" s="711">
        <v>656</v>
      </c>
      <c r="J524" s="711">
        <v>122</v>
      </c>
      <c r="K524" s="711">
        <v>80764</v>
      </c>
      <c r="L524" s="711">
        <v>0.96941617053965812</v>
      </c>
      <c r="M524" s="711">
        <v>662</v>
      </c>
      <c r="N524" s="711">
        <v>107</v>
      </c>
      <c r="O524" s="711">
        <v>71314</v>
      </c>
      <c r="P524" s="701">
        <v>0.85598713270597271</v>
      </c>
      <c r="Q524" s="712">
        <v>666.48598130841117</v>
      </c>
    </row>
    <row r="525" spans="1:17" ht="14.4" customHeight="1" x14ac:dyDescent="0.3">
      <c r="A525" s="695" t="s">
        <v>554</v>
      </c>
      <c r="B525" s="696" t="s">
        <v>4637</v>
      </c>
      <c r="C525" s="696" t="s">
        <v>4522</v>
      </c>
      <c r="D525" s="696" t="s">
        <v>4617</v>
      </c>
      <c r="E525" s="696" t="s">
        <v>4618</v>
      </c>
      <c r="F525" s="711">
        <v>5</v>
      </c>
      <c r="G525" s="711">
        <v>2405</v>
      </c>
      <c r="H525" s="711">
        <v>1</v>
      </c>
      <c r="I525" s="711">
        <v>481</v>
      </c>
      <c r="J525" s="711">
        <v>6</v>
      </c>
      <c r="K525" s="711">
        <v>2904</v>
      </c>
      <c r="L525" s="711">
        <v>1.2074844074844076</v>
      </c>
      <c r="M525" s="711">
        <v>484</v>
      </c>
      <c r="N525" s="711">
        <v>12</v>
      </c>
      <c r="O525" s="711">
        <v>5833</v>
      </c>
      <c r="P525" s="701">
        <v>2.4253638253638252</v>
      </c>
      <c r="Q525" s="712">
        <v>486.08333333333331</v>
      </c>
    </row>
    <row r="526" spans="1:17" ht="14.4" customHeight="1" x14ac:dyDescent="0.3">
      <c r="A526" s="695" t="s">
        <v>554</v>
      </c>
      <c r="B526" s="696" t="s">
        <v>4637</v>
      </c>
      <c r="C526" s="696" t="s">
        <v>4522</v>
      </c>
      <c r="D526" s="696" t="s">
        <v>5413</v>
      </c>
      <c r="E526" s="696" t="s">
        <v>5414</v>
      </c>
      <c r="F526" s="711"/>
      <c r="G526" s="711"/>
      <c r="H526" s="711"/>
      <c r="I526" s="711"/>
      <c r="J526" s="711">
        <v>1</v>
      </c>
      <c r="K526" s="711">
        <v>2173</v>
      </c>
      <c r="L526" s="711"/>
      <c r="M526" s="711">
        <v>2173</v>
      </c>
      <c r="N526" s="711"/>
      <c r="O526" s="711"/>
      <c r="P526" s="701"/>
      <c r="Q526" s="712"/>
    </row>
    <row r="527" spans="1:17" ht="14.4" customHeight="1" x14ac:dyDescent="0.3">
      <c r="A527" s="695" t="s">
        <v>554</v>
      </c>
      <c r="B527" s="696" t="s">
        <v>4637</v>
      </c>
      <c r="C527" s="696" t="s">
        <v>4522</v>
      </c>
      <c r="D527" s="696" t="s">
        <v>4623</v>
      </c>
      <c r="E527" s="696" t="s">
        <v>4624</v>
      </c>
      <c r="F527" s="711">
        <v>1</v>
      </c>
      <c r="G527" s="711">
        <v>308</v>
      </c>
      <c r="H527" s="711">
        <v>1</v>
      </c>
      <c r="I527" s="711">
        <v>308</v>
      </c>
      <c r="J527" s="711">
        <v>4</v>
      </c>
      <c r="K527" s="711">
        <v>1244</v>
      </c>
      <c r="L527" s="711">
        <v>4.0389610389610393</v>
      </c>
      <c r="M527" s="711">
        <v>311</v>
      </c>
      <c r="N527" s="711">
        <v>4</v>
      </c>
      <c r="O527" s="711">
        <v>1249</v>
      </c>
      <c r="P527" s="701">
        <v>4.0551948051948052</v>
      </c>
      <c r="Q527" s="712">
        <v>312.25</v>
      </c>
    </row>
    <row r="528" spans="1:17" ht="14.4" customHeight="1" x14ac:dyDescent="0.3">
      <c r="A528" s="695" t="s">
        <v>554</v>
      </c>
      <c r="B528" s="696" t="s">
        <v>4637</v>
      </c>
      <c r="C528" s="696" t="s">
        <v>4522</v>
      </c>
      <c r="D528" s="696" t="s">
        <v>4625</v>
      </c>
      <c r="E528" s="696" t="s">
        <v>4626</v>
      </c>
      <c r="F528" s="711">
        <v>2</v>
      </c>
      <c r="G528" s="711">
        <v>3274</v>
      </c>
      <c r="H528" s="711">
        <v>1</v>
      </c>
      <c r="I528" s="711">
        <v>1637</v>
      </c>
      <c r="J528" s="711">
        <v>2</v>
      </c>
      <c r="K528" s="711">
        <v>3292</v>
      </c>
      <c r="L528" s="711">
        <v>1.0054978619425778</v>
      </c>
      <c r="M528" s="711">
        <v>1646</v>
      </c>
      <c r="N528" s="711"/>
      <c r="O528" s="711"/>
      <c r="P528" s="701"/>
      <c r="Q528" s="712"/>
    </row>
    <row r="529" spans="1:17" ht="14.4" customHeight="1" x14ac:dyDescent="0.3">
      <c r="A529" s="695" t="s">
        <v>554</v>
      </c>
      <c r="B529" s="696" t="s">
        <v>4637</v>
      </c>
      <c r="C529" s="696" t="s">
        <v>4522</v>
      </c>
      <c r="D529" s="696" t="s">
        <v>5415</v>
      </c>
      <c r="E529" s="696" t="s">
        <v>5416</v>
      </c>
      <c r="F529" s="711">
        <v>1</v>
      </c>
      <c r="G529" s="711">
        <v>966</v>
      </c>
      <c r="H529" s="711">
        <v>1</v>
      </c>
      <c r="I529" s="711">
        <v>966</v>
      </c>
      <c r="J529" s="711"/>
      <c r="K529" s="711"/>
      <c r="L529" s="711"/>
      <c r="M529" s="711"/>
      <c r="N529" s="711">
        <v>1</v>
      </c>
      <c r="O529" s="711">
        <v>970</v>
      </c>
      <c r="P529" s="701">
        <v>1.0041407867494825</v>
      </c>
      <c r="Q529" s="712">
        <v>970</v>
      </c>
    </row>
    <row r="530" spans="1:17" ht="14.4" customHeight="1" x14ac:dyDescent="0.3">
      <c r="A530" s="695" t="s">
        <v>554</v>
      </c>
      <c r="B530" s="696" t="s">
        <v>4637</v>
      </c>
      <c r="C530" s="696" t="s">
        <v>4522</v>
      </c>
      <c r="D530" s="696" t="s">
        <v>5417</v>
      </c>
      <c r="E530" s="696" t="s">
        <v>5418</v>
      </c>
      <c r="F530" s="711">
        <v>4</v>
      </c>
      <c r="G530" s="711">
        <v>5908</v>
      </c>
      <c r="H530" s="711">
        <v>1</v>
      </c>
      <c r="I530" s="711">
        <v>1477</v>
      </c>
      <c r="J530" s="711">
        <v>2</v>
      </c>
      <c r="K530" s="711">
        <v>2962</v>
      </c>
      <c r="L530" s="711">
        <v>0.50135409614082604</v>
      </c>
      <c r="M530" s="711">
        <v>1481</v>
      </c>
      <c r="N530" s="711">
        <v>3</v>
      </c>
      <c r="O530" s="711">
        <v>4459</v>
      </c>
      <c r="P530" s="701">
        <v>0.75473933649289104</v>
      </c>
      <c r="Q530" s="712">
        <v>1486.3333333333333</v>
      </c>
    </row>
    <row r="531" spans="1:17" ht="14.4" customHeight="1" x14ac:dyDescent="0.3">
      <c r="A531" s="695" t="s">
        <v>554</v>
      </c>
      <c r="B531" s="696" t="s">
        <v>4637</v>
      </c>
      <c r="C531" s="696" t="s">
        <v>4522</v>
      </c>
      <c r="D531" s="696" t="s">
        <v>5419</v>
      </c>
      <c r="E531" s="696" t="s">
        <v>5420</v>
      </c>
      <c r="F531" s="711"/>
      <c r="G531" s="711"/>
      <c r="H531" s="711"/>
      <c r="I531" s="711"/>
      <c r="J531" s="711">
        <v>2</v>
      </c>
      <c r="K531" s="711">
        <v>9168</v>
      </c>
      <c r="L531" s="711"/>
      <c r="M531" s="711">
        <v>4584</v>
      </c>
      <c r="N531" s="711">
        <v>2</v>
      </c>
      <c r="O531" s="711">
        <v>9195</v>
      </c>
      <c r="P531" s="701"/>
      <c r="Q531" s="712">
        <v>4597.5</v>
      </c>
    </row>
    <row r="532" spans="1:17" ht="14.4" customHeight="1" x14ac:dyDescent="0.3">
      <c r="A532" s="695" t="s">
        <v>554</v>
      </c>
      <c r="B532" s="696" t="s">
        <v>4637</v>
      </c>
      <c r="C532" s="696" t="s">
        <v>4522</v>
      </c>
      <c r="D532" s="696" t="s">
        <v>5421</v>
      </c>
      <c r="E532" s="696" t="s">
        <v>5422</v>
      </c>
      <c r="F532" s="711">
        <v>1</v>
      </c>
      <c r="G532" s="711">
        <v>807</v>
      </c>
      <c r="H532" s="711">
        <v>1</v>
      </c>
      <c r="I532" s="711">
        <v>807</v>
      </c>
      <c r="J532" s="711">
        <v>4</v>
      </c>
      <c r="K532" s="711">
        <v>3240</v>
      </c>
      <c r="L532" s="711">
        <v>4.014869888475836</v>
      </c>
      <c r="M532" s="711">
        <v>810</v>
      </c>
      <c r="N532" s="711">
        <v>2</v>
      </c>
      <c r="O532" s="711">
        <v>1620</v>
      </c>
      <c r="P532" s="701">
        <v>2.007434944237918</v>
      </c>
      <c r="Q532" s="712">
        <v>810</v>
      </c>
    </row>
    <row r="533" spans="1:17" ht="14.4" customHeight="1" x14ac:dyDescent="0.3">
      <c r="A533" s="695" t="s">
        <v>554</v>
      </c>
      <c r="B533" s="696" t="s">
        <v>4637</v>
      </c>
      <c r="C533" s="696" t="s">
        <v>4522</v>
      </c>
      <c r="D533" s="696" t="s">
        <v>5423</v>
      </c>
      <c r="E533" s="696" t="s">
        <v>5424</v>
      </c>
      <c r="F533" s="711">
        <v>1</v>
      </c>
      <c r="G533" s="711">
        <v>3877</v>
      </c>
      <c r="H533" s="711">
        <v>1</v>
      </c>
      <c r="I533" s="711">
        <v>3877</v>
      </c>
      <c r="J533" s="711">
        <v>5</v>
      </c>
      <c r="K533" s="711">
        <v>19465</v>
      </c>
      <c r="L533" s="711">
        <v>5.0206345112200159</v>
      </c>
      <c r="M533" s="711">
        <v>3893</v>
      </c>
      <c r="N533" s="711">
        <v>1</v>
      </c>
      <c r="O533" s="711">
        <v>3893</v>
      </c>
      <c r="P533" s="701">
        <v>1.0041269022440031</v>
      </c>
      <c r="Q533" s="712">
        <v>3893</v>
      </c>
    </row>
    <row r="534" spans="1:17" ht="14.4" customHeight="1" x14ac:dyDescent="0.3">
      <c r="A534" s="695" t="s">
        <v>554</v>
      </c>
      <c r="B534" s="696" t="s">
        <v>4637</v>
      </c>
      <c r="C534" s="696" t="s">
        <v>4522</v>
      </c>
      <c r="D534" s="696" t="s">
        <v>5425</v>
      </c>
      <c r="E534" s="696" t="s">
        <v>5426</v>
      </c>
      <c r="F534" s="711"/>
      <c r="G534" s="711"/>
      <c r="H534" s="711"/>
      <c r="I534" s="711"/>
      <c r="J534" s="711">
        <v>3</v>
      </c>
      <c r="K534" s="711">
        <v>3930</v>
      </c>
      <c r="L534" s="711"/>
      <c r="M534" s="711">
        <v>1310</v>
      </c>
      <c r="N534" s="711"/>
      <c r="O534" s="711"/>
      <c r="P534" s="701"/>
      <c r="Q534" s="712"/>
    </row>
    <row r="535" spans="1:17" ht="14.4" customHeight="1" x14ac:dyDescent="0.3">
      <c r="A535" s="695" t="s">
        <v>554</v>
      </c>
      <c r="B535" s="696" t="s">
        <v>4637</v>
      </c>
      <c r="C535" s="696" t="s">
        <v>4522</v>
      </c>
      <c r="D535" s="696" t="s">
        <v>5427</v>
      </c>
      <c r="E535" s="696" t="s">
        <v>5428</v>
      </c>
      <c r="F535" s="711"/>
      <c r="G535" s="711"/>
      <c r="H535" s="711"/>
      <c r="I535" s="711"/>
      <c r="J535" s="711"/>
      <c r="K535" s="711"/>
      <c r="L535" s="711"/>
      <c r="M535" s="711"/>
      <c r="N535" s="711">
        <v>1</v>
      </c>
      <c r="O535" s="711">
        <v>1437</v>
      </c>
      <c r="P535" s="701"/>
      <c r="Q535" s="712">
        <v>1437</v>
      </c>
    </row>
    <row r="536" spans="1:17" ht="14.4" customHeight="1" x14ac:dyDescent="0.3">
      <c r="A536" s="695" t="s">
        <v>554</v>
      </c>
      <c r="B536" s="696" t="s">
        <v>4637</v>
      </c>
      <c r="C536" s="696" t="s">
        <v>4522</v>
      </c>
      <c r="D536" s="696" t="s">
        <v>5429</v>
      </c>
      <c r="E536" s="696" t="s">
        <v>5430</v>
      </c>
      <c r="F536" s="711">
        <v>1</v>
      </c>
      <c r="G536" s="711">
        <v>2272</v>
      </c>
      <c r="H536" s="711">
        <v>1</v>
      </c>
      <c r="I536" s="711">
        <v>2272</v>
      </c>
      <c r="J536" s="711">
        <v>4</v>
      </c>
      <c r="K536" s="711">
        <v>9136</v>
      </c>
      <c r="L536" s="711">
        <v>4.02112676056338</v>
      </c>
      <c r="M536" s="711">
        <v>2284</v>
      </c>
      <c r="N536" s="711"/>
      <c r="O536" s="711"/>
      <c r="P536" s="701"/>
      <c r="Q536" s="712"/>
    </row>
    <row r="537" spans="1:17" ht="14.4" customHeight="1" x14ac:dyDescent="0.3">
      <c r="A537" s="695" t="s">
        <v>554</v>
      </c>
      <c r="B537" s="696" t="s">
        <v>4637</v>
      </c>
      <c r="C537" s="696" t="s">
        <v>4522</v>
      </c>
      <c r="D537" s="696" t="s">
        <v>5431</v>
      </c>
      <c r="E537" s="696" t="s">
        <v>5432</v>
      </c>
      <c r="F537" s="711"/>
      <c r="G537" s="711"/>
      <c r="H537" s="711"/>
      <c r="I537" s="711"/>
      <c r="J537" s="711"/>
      <c r="K537" s="711"/>
      <c r="L537" s="711"/>
      <c r="M537" s="711"/>
      <c r="N537" s="711">
        <v>1</v>
      </c>
      <c r="O537" s="711">
        <v>1065</v>
      </c>
      <c r="P537" s="701"/>
      <c r="Q537" s="712">
        <v>1065</v>
      </c>
    </row>
    <row r="538" spans="1:17" ht="14.4" customHeight="1" x14ac:dyDescent="0.3">
      <c r="A538" s="695" t="s">
        <v>554</v>
      </c>
      <c r="B538" s="696" t="s">
        <v>4637</v>
      </c>
      <c r="C538" s="696" t="s">
        <v>4522</v>
      </c>
      <c r="D538" s="696" t="s">
        <v>4682</v>
      </c>
      <c r="E538" s="696" t="s">
        <v>4683</v>
      </c>
      <c r="F538" s="711">
        <v>8</v>
      </c>
      <c r="G538" s="711">
        <v>19840</v>
      </c>
      <c r="H538" s="711">
        <v>1</v>
      </c>
      <c r="I538" s="711">
        <v>2480</v>
      </c>
      <c r="J538" s="711">
        <v>2</v>
      </c>
      <c r="K538" s="711">
        <v>4978</v>
      </c>
      <c r="L538" s="711">
        <v>0.25090725806451614</v>
      </c>
      <c r="M538" s="711">
        <v>2489</v>
      </c>
      <c r="N538" s="711">
        <v>6</v>
      </c>
      <c r="O538" s="711">
        <v>14934</v>
      </c>
      <c r="P538" s="701">
        <v>0.75272177419354835</v>
      </c>
      <c r="Q538" s="712">
        <v>2489</v>
      </c>
    </row>
    <row r="539" spans="1:17" ht="14.4" customHeight="1" x14ac:dyDescent="0.3">
      <c r="A539" s="695" t="s">
        <v>554</v>
      </c>
      <c r="B539" s="696" t="s">
        <v>4637</v>
      </c>
      <c r="C539" s="696" t="s">
        <v>4522</v>
      </c>
      <c r="D539" s="696" t="s">
        <v>5433</v>
      </c>
      <c r="E539" s="696" t="s">
        <v>5434</v>
      </c>
      <c r="F539" s="711"/>
      <c r="G539" s="711"/>
      <c r="H539" s="711"/>
      <c r="I539" s="711"/>
      <c r="J539" s="711"/>
      <c r="K539" s="711"/>
      <c r="L539" s="711"/>
      <c r="M539" s="711"/>
      <c r="N539" s="711">
        <v>1</v>
      </c>
      <c r="O539" s="711">
        <v>4932</v>
      </c>
      <c r="P539" s="701"/>
      <c r="Q539" s="712">
        <v>4932</v>
      </c>
    </row>
    <row r="540" spans="1:17" ht="14.4" customHeight="1" x14ac:dyDescent="0.3">
      <c r="A540" s="695" t="s">
        <v>554</v>
      </c>
      <c r="B540" s="696" t="s">
        <v>4637</v>
      </c>
      <c r="C540" s="696" t="s">
        <v>4522</v>
      </c>
      <c r="D540" s="696" t="s">
        <v>5435</v>
      </c>
      <c r="E540" s="696" t="s">
        <v>5436</v>
      </c>
      <c r="F540" s="711">
        <v>1</v>
      </c>
      <c r="G540" s="711">
        <v>2272</v>
      </c>
      <c r="H540" s="711">
        <v>1</v>
      </c>
      <c r="I540" s="711">
        <v>2272</v>
      </c>
      <c r="J540" s="711">
        <v>1</v>
      </c>
      <c r="K540" s="711">
        <v>2284</v>
      </c>
      <c r="L540" s="711">
        <v>1.005281690140845</v>
      </c>
      <c r="M540" s="711">
        <v>2284</v>
      </c>
      <c r="N540" s="711">
        <v>1</v>
      </c>
      <c r="O540" s="711">
        <v>2284</v>
      </c>
      <c r="P540" s="701">
        <v>1.005281690140845</v>
      </c>
      <c r="Q540" s="712">
        <v>2284</v>
      </c>
    </row>
    <row r="541" spans="1:17" ht="14.4" customHeight="1" x14ac:dyDescent="0.3">
      <c r="A541" s="695" t="s">
        <v>554</v>
      </c>
      <c r="B541" s="696" t="s">
        <v>4637</v>
      </c>
      <c r="C541" s="696" t="s">
        <v>4522</v>
      </c>
      <c r="D541" s="696" t="s">
        <v>4627</v>
      </c>
      <c r="E541" s="696" t="s">
        <v>4628</v>
      </c>
      <c r="F541" s="711">
        <v>3</v>
      </c>
      <c r="G541" s="711">
        <v>2460</v>
      </c>
      <c r="H541" s="711">
        <v>1</v>
      </c>
      <c r="I541" s="711">
        <v>820</v>
      </c>
      <c r="J541" s="711"/>
      <c r="K541" s="711"/>
      <c r="L541" s="711"/>
      <c r="M541" s="711"/>
      <c r="N541" s="711">
        <v>2</v>
      </c>
      <c r="O541" s="711">
        <v>1646</v>
      </c>
      <c r="P541" s="701">
        <v>0.66910569105691053</v>
      </c>
      <c r="Q541" s="712">
        <v>823</v>
      </c>
    </row>
    <row r="542" spans="1:17" ht="14.4" customHeight="1" x14ac:dyDescent="0.3">
      <c r="A542" s="695" t="s">
        <v>554</v>
      </c>
      <c r="B542" s="696" t="s">
        <v>4637</v>
      </c>
      <c r="C542" s="696" t="s">
        <v>4522</v>
      </c>
      <c r="D542" s="696" t="s">
        <v>5437</v>
      </c>
      <c r="E542" s="696" t="s">
        <v>5438</v>
      </c>
      <c r="F542" s="711"/>
      <c r="G542" s="711"/>
      <c r="H542" s="711"/>
      <c r="I542" s="711"/>
      <c r="J542" s="711"/>
      <c r="K542" s="711"/>
      <c r="L542" s="711"/>
      <c r="M542" s="711"/>
      <c r="N542" s="711">
        <v>1</v>
      </c>
      <c r="O542" s="711">
        <v>2171</v>
      </c>
      <c r="P542" s="701"/>
      <c r="Q542" s="712">
        <v>2171</v>
      </c>
    </row>
    <row r="543" spans="1:17" ht="14.4" customHeight="1" x14ac:dyDescent="0.3">
      <c r="A543" s="695" t="s">
        <v>554</v>
      </c>
      <c r="B543" s="696" t="s">
        <v>4637</v>
      </c>
      <c r="C543" s="696" t="s">
        <v>4522</v>
      </c>
      <c r="D543" s="696" t="s">
        <v>5439</v>
      </c>
      <c r="E543" s="696" t="s">
        <v>5440</v>
      </c>
      <c r="F543" s="711">
        <v>21</v>
      </c>
      <c r="G543" s="711">
        <v>308532</v>
      </c>
      <c r="H543" s="711">
        <v>1</v>
      </c>
      <c r="I543" s="711">
        <v>14692</v>
      </c>
      <c r="J543" s="711">
        <v>23</v>
      </c>
      <c r="K543" s="711">
        <v>338698</v>
      </c>
      <c r="L543" s="711">
        <v>1.0977726783607535</v>
      </c>
      <c r="M543" s="711">
        <v>14726</v>
      </c>
      <c r="N543" s="711">
        <v>29</v>
      </c>
      <c r="O543" s="711">
        <v>427674</v>
      </c>
      <c r="P543" s="701">
        <v>1.3861576757030065</v>
      </c>
      <c r="Q543" s="712">
        <v>14747.379310344828</v>
      </c>
    </row>
    <row r="544" spans="1:17" ht="14.4" customHeight="1" x14ac:dyDescent="0.3">
      <c r="A544" s="695" t="s">
        <v>554</v>
      </c>
      <c r="B544" s="696" t="s">
        <v>4637</v>
      </c>
      <c r="C544" s="696" t="s">
        <v>4522</v>
      </c>
      <c r="D544" s="696" t="s">
        <v>4629</v>
      </c>
      <c r="E544" s="696" t="s">
        <v>4630</v>
      </c>
      <c r="F544" s="711"/>
      <c r="G544" s="711"/>
      <c r="H544" s="711"/>
      <c r="I544" s="711"/>
      <c r="J544" s="711">
        <v>84</v>
      </c>
      <c r="K544" s="711">
        <v>0</v>
      </c>
      <c r="L544" s="711"/>
      <c r="M544" s="711">
        <v>0</v>
      </c>
      <c r="N544" s="711">
        <v>158</v>
      </c>
      <c r="O544" s="711">
        <v>0</v>
      </c>
      <c r="P544" s="701"/>
      <c r="Q544" s="712">
        <v>0</v>
      </c>
    </row>
    <row r="545" spans="1:17" ht="14.4" customHeight="1" x14ac:dyDescent="0.3">
      <c r="A545" s="695" t="s">
        <v>554</v>
      </c>
      <c r="B545" s="696" t="s">
        <v>4637</v>
      </c>
      <c r="C545" s="696" t="s">
        <v>4522</v>
      </c>
      <c r="D545" s="696" t="s">
        <v>5441</v>
      </c>
      <c r="E545" s="696" t="s">
        <v>5442</v>
      </c>
      <c r="F545" s="711">
        <v>1</v>
      </c>
      <c r="G545" s="711">
        <v>2427</v>
      </c>
      <c r="H545" s="711">
        <v>1</v>
      </c>
      <c r="I545" s="711">
        <v>2427</v>
      </c>
      <c r="J545" s="711">
        <v>2</v>
      </c>
      <c r="K545" s="711">
        <v>4880</v>
      </c>
      <c r="L545" s="711">
        <v>2.010712814173877</v>
      </c>
      <c r="M545" s="711">
        <v>2440</v>
      </c>
      <c r="N545" s="711">
        <v>2</v>
      </c>
      <c r="O545" s="711">
        <v>4880</v>
      </c>
      <c r="P545" s="701">
        <v>2.010712814173877</v>
      </c>
      <c r="Q545" s="712">
        <v>2440</v>
      </c>
    </row>
    <row r="546" spans="1:17" ht="14.4" customHeight="1" x14ac:dyDescent="0.3">
      <c r="A546" s="695" t="s">
        <v>554</v>
      </c>
      <c r="B546" s="696" t="s">
        <v>4637</v>
      </c>
      <c r="C546" s="696" t="s">
        <v>4522</v>
      </c>
      <c r="D546" s="696" t="s">
        <v>5443</v>
      </c>
      <c r="E546" s="696" t="s">
        <v>5444</v>
      </c>
      <c r="F546" s="711"/>
      <c r="G546" s="711"/>
      <c r="H546" s="711"/>
      <c r="I546" s="711"/>
      <c r="J546" s="711">
        <v>2</v>
      </c>
      <c r="K546" s="711">
        <v>1538</v>
      </c>
      <c r="L546" s="711"/>
      <c r="M546" s="711">
        <v>769</v>
      </c>
      <c r="N546" s="711">
        <v>1</v>
      </c>
      <c r="O546" s="711">
        <v>769</v>
      </c>
      <c r="P546" s="701"/>
      <c r="Q546" s="712">
        <v>769</v>
      </c>
    </row>
    <row r="547" spans="1:17" ht="14.4" customHeight="1" x14ac:dyDescent="0.3">
      <c r="A547" s="695" t="s">
        <v>554</v>
      </c>
      <c r="B547" s="696" t="s">
        <v>4637</v>
      </c>
      <c r="C547" s="696" t="s">
        <v>4522</v>
      </c>
      <c r="D547" s="696" t="s">
        <v>5445</v>
      </c>
      <c r="E547" s="696" t="s">
        <v>5446</v>
      </c>
      <c r="F547" s="711"/>
      <c r="G547" s="711"/>
      <c r="H547" s="711"/>
      <c r="I547" s="711"/>
      <c r="J547" s="711">
        <v>4</v>
      </c>
      <c r="K547" s="711">
        <v>15632</v>
      </c>
      <c r="L547" s="711"/>
      <c r="M547" s="711">
        <v>3908</v>
      </c>
      <c r="N547" s="711">
        <v>3</v>
      </c>
      <c r="O547" s="711">
        <v>11724</v>
      </c>
      <c r="P547" s="701"/>
      <c r="Q547" s="712">
        <v>3908</v>
      </c>
    </row>
    <row r="548" spans="1:17" ht="14.4" customHeight="1" x14ac:dyDescent="0.3">
      <c r="A548" s="695" t="s">
        <v>554</v>
      </c>
      <c r="B548" s="696" t="s">
        <v>4637</v>
      </c>
      <c r="C548" s="696" t="s">
        <v>4522</v>
      </c>
      <c r="D548" s="696" t="s">
        <v>5447</v>
      </c>
      <c r="E548" s="696" t="s">
        <v>5448</v>
      </c>
      <c r="F548" s="711">
        <v>3</v>
      </c>
      <c r="G548" s="711">
        <v>6648</v>
      </c>
      <c r="H548" s="711">
        <v>1</v>
      </c>
      <c r="I548" s="711">
        <v>2216</v>
      </c>
      <c r="J548" s="711"/>
      <c r="K548" s="711"/>
      <c r="L548" s="711"/>
      <c r="M548" s="711"/>
      <c r="N548" s="711"/>
      <c r="O548" s="711"/>
      <c r="P548" s="701"/>
      <c r="Q548" s="712"/>
    </row>
    <row r="549" spans="1:17" ht="14.4" customHeight="1" x14ac:dyDescent="0.3">
      <c r="A549" s="695" t="s">
        <v>554</v>
      </c>
      <c r="B549" s="696" t="s">
        <v>4637</v>
      </c>
      <c r="C549" s="696" t="s">
        <v>4522</v>
      </c>
      <c r="D549" s="696" t="s">
        <v>4633</v>
      </c>
      <c r="E549" s="696" t="s">
        <v>4634</v>
      </c>
      <c r="F549" s="711">
        <v>1</v>
      </c>
      <c r="G549" s="711">
        <v>695</v>
      </c>
      <c r="H549" s="711">
        <v>1</v>
      </c>
      <c r="I549" s="711">
        <v>695</v>
      </c>
      <c r="J549" s="711"/>
      <c r="K549" s="711"/>
      <c r="L549" s="711"/>
      <c r="M549" s="711"/>
      <c r="N549" s="711"/>
      <c r="O549" s="711"/>
      <c r="P549" s="701"/>
      <c r="Q549" s="712"/>
    </row>
    <row r="550" spans="1:17" ht="14.4" customHeight="1" x14ac:dyDescent="0.3">
      <c r="A550" s="695" t="s">
        <v>554</v>
      </c>
      <c r="B550" s="696" t="s">
        <v>4637</v>
      </c>
      <c r="C550" s="696" t="s">
        <v>4522</v>
      </c>
      <c r="D550" s="696" t="s">
        <v>5449</v>
      </c>
      <c r="E550" s="696" t="s">
        <v>5450</v>
      </c>
      <c r="F550" s="711">
        <v>1</v>
      </c>
      <c r="G550" s="711">
        <v>3559</v>
      </c>
      <c r="H550" s="711">
        <v>1</v>
      </c>
      <c r="I550" s="711">
        <v>3559</v>
      </c>
      <c r="J550" s="711"/>
      <c r="K550" s="711"/>
      <c r="L550" s="711"/>
      <c r="M550" s="711"/>
      <c r="N550" s="711"/>
      <c r="O550" s="711"/>
      <c r="P550" s="701"/>
      <c r="Q550" s="712"/>
    </row>
    <row r="551" spans="1:17" ht="14.4" customHeight="1" x14ac:dyDescent="0.3">
      <c r="A551" s="695" t="s">
        <v>554</v>
      </c>
      <c r="B551" s="696" t="s">
        <v>4637</v>
      </c>
      <c r="C551" s="696" t="s">
        <v>4522</v>
      </c>
      <c r="D551" s="696" t="s">
        <v>5451</v>
      </c>
      <c r="E551" s="696" t="s">
        <v>5452</v>
      </c>
      <c r="F551" s="711">
        <v>11</v>
      </c>
      <c r="G551" s="711">
        <v>32791</v>
      </c>
      <c r="H551" s="711">
        <v>1</v>
      </c>
      <c r="I551" s="711">
        <v>2981</v>
      </c>
      <c r="J551" s="711">
        <v>1</v>
      </c>
      <c r="K551" s="711">
        <v>2994</v>
      </c>
      <c r="L551" s="711">
        <v>9.1305541154585099E-2</v>
      </c>
      <c r="M551" s="711">
        <v>2994</v>
      </c>
      <c r="N551" s="711">
        <v>7</v>
      </c>
      <c r="O551" s="711">
        <v>20958</v>
      </c>
      <c r="P551" s="701">
        <v>0.63913878808209568</v>
      </c>
      <c r="Q551" s="712">
        <v>2994</v>
      </c>
    </row>
    <row r="552" spans="1:17" ht="14.4" customHeight="1" x14ac:dyDescent="0.3">
      <c r="A552" s="695" t="s">
        <v>554</v>
      </c>
      <c r="B552" s="696" t="s">
        <v>4637</v>
      </c>
      <c r="C552" s="696" t="s">
        <v>4522</v>
      </c>
      <c r="D552" s="696" t="s">
        <v>5453</v>
      </c>
      <c r="E552" s="696" t="s">
        <v>5454</v>
      </c>
      <c r="F552" s="711">
        <v>3</v>
      </c>
      <c r="G552" s="711">
        <v>4947</v>
      </c>
      <c r="H552" s="711">
        <v>1</v>
      </c>
      <c r="I552" s="711">
        <v>1649</v>
      </c>
      <c r="J552" s="711">
        <v>1</v>
      </c>
      <c r="K552" s="711">
        <v>1655</v>
      </c>
      <c r="L552" s="711">
        <v>0.33454618960986454</v>
      </c>
      <c r="M552" s="711">
        <v>1655</v>
      </c>
      <c r="N552" s="711">
        <v>1</v>
      </c>
      <c r="O552" s="711">
        <v>1665</v>
      </c>
      <c r="P552" s="701">
        <v>0.33656761673741664</v>
      </c>
      <c r="Q552" s="712">
        <v>1665</v>
      </c>
    </row>
    <row r="553" spans="1:17" ht="14.4" customHeight="1" x14ac:dyDescent="0.3">
      <c r="A553" s="695" t="s">
        <v>554</v>
      </c>
      <c r="B553" s="696" t="s">
        <v>4637</v>
      </c>
      <c r="C553" s="696" t="s">
        <v>4522</v>
      </c>
      <c r="D553" s="696" t="s">
        <v>5455</v>
      </c>
      <c r="E553" s="696" t="s">
        <v>5456</v>
      </c>
      <c r="F553" s="711">
        <v>1</v>
      </c>
      <c r="G553" s="711">
        <v>1717</v>
      </c>
      <c r="H553" s="711">
        <v>1</v>
      </c>
      <c r="I553" s="711">
        <v>1717</v>
      </c>
      <c r="J553" s="711"/>
      <c r="K553" s="711"/>
      <c r="L553" s="711"/>
      <c r="M553" s="711"/>
      <c r="N553" s="711"/>
      <c r="O553" s="711"/>
      <c r="P553" s="701"/>
      <c r="Q553" s="712"/>
    </row>
    <row r="554" spans="1:17" ht="14.4" customHeight="1" x14ac:dyDescent="0.3">
      <c r="A554" s="695" t="s">
        <v>554</v>
      </c>
      <c r="B554" s="696" t="s">
        <v>4637</v>
      </c>
      <c r="C554" s="696" t="s">
        <v>4522</v>
      </c>
      <c r="D554" s="696" t="s">
        <v>5457</v>
      </c>
      <c r="E554" s="696" t="s">
        <v>5458</v>
      </c>
      <c r="F554" s="711"/>
      <c r="G554" s="711"/>
      <c r="H554" s="711"/>
      <c r="I554" s="711"/>
      <c r="J554" s="711">
        <v>1</v>
      </c>
      <c r="K554" s="711">
        <v>4381</v>
      </c>
      <c r="L554" s="711"/>
      <c r="M554" s="711">
        <v>4381</v>
      </c>
      <c r="N554" s="711">
        <v>1</v>
      </c>
      <c r="O554" s="711">
        <v>4381</v>
      </c>
      <c r="P554" s="701"/>
      <c r="Q554" s="712">
        <v>4381</v>
      </c>
    </row>
    <row r="555" spans="1:17" ht="14.4" customHeight="1" x14ac:dyDescent="0.3">
      <c r="A555" s="695" t="s">
        <v>554</v>
      </c>
      <c r="B555" s="696" t="s">
        <v>4637</v>
      </c>
      <c r="C555" s="696" t="s">
        <v>4522</v>
      </c>
      <c r="D555" s="696" t="s">
        <v>5459</v>
      </c>
      <c r="E555" s="696" t="s">
        <v>5460</v>
      </c>
      <c r="F555" s="711">
        <v>2</v>
      </c>
      <c r="G555" s="711">
        <v>7578</v>
      </c>
      <c r="H555" s="711">
        <v>1</v>
      </c>
      <c r="I555" s="711">
        <v>3789</v>
      </c>
      <c r="J555" s="711">
        <v>1</v>
      </c>
      <c r="K555" s="711">
        <v>3805</v>
      </c>
      <c r="L555" s="711">
        <v>0.50211137503299019</v>
      </c>
      <c r="M555" s="711">
        <v>3805</v>
      </c>
      <c r="N555" s="711"/>
      <c r="O555" s="711"/>
      <c r="P555" s="701"/>
      <c r="Q555" s="712"/>
    </row>
    <row r="556" spans="1:17" ht="14.4" customHeight="1" x14ac:dyDescent="0.3">
      <c r="A556" s="695" t="s">
        <v>554</v>
      </c>
      <c r="B556" s="696" t="s">
        <v>4637</v>
      </c>
      <c r="C556" s="696" t="s">
        <v>4522</v>
      </c>
      <c r="D556" s="696" t="s">
        <v>5461</v>
      </c>
      <c r="E556" s="696" t="s">
        <v>5462</v>
      </c>
      <c r="F556" s="711"/>
      <c r="G556" s="711"/>
      <c r="H556" s="711"/>
      <c r="I556" s="711"/>
      <c r="J556" s="711">
        <v>2</v>
      </c>
      <c r="K556" s="711">
        <v>2202</v>
      </c>
      <c r="L556" s="711"/>
      <c r="M556" s="711">
        <v>1101</v>
      </c>
      <c r="N556" s="711"/>
      <c r="O556" s="711"/>
      <c r="P556" s="701"/>
      <c r="Q556" s="712"/>
    </row>
    <row r="557" spans="1:17" ht="14.4" customHeight="1" x14ac:dyDescent="0.3">
      <c r="A557" s="695" t="s">
        <v>554</v>
      </c>
      <c r="B557" s="696" t="s">
        <v>4637</v>
      </c>
      <c r="C557" s="696" t="s">
        <v>4522</v>
      </c>
      <c r="D557" s="696" t="s">
        <v>5463</v>
      </c>
      <c r="E557" s="696" t="s">
        <v>5464</v>
      </c>
      <c r="F557" s="711">
        <v>1</v>
      </c>
      <c r="G557" s="711">
        <v>672</v>
      </c>
      <c r="H557" s="711">
        <v>1</v>
      </c>
      <c r="I557" s="711">
        <v>672</v>
      </c>
      <c r="J557" s="711"/>
      <c r="K557" s="711"/>
      <c r="L557" s="711"/>
      <c r="M557" s="711"/>
      <c r="N557" s="711"/>
      <c r="O557" s="711"/>
      <c r="P557" s="701"/>
      <c r="Q557" s="712"/>
    </row>
    <row r="558" spans="1:17" ht="14.4" customHeight="1" x14ac:dyDescent="0.3">
      <c r="A558" s="695" t="s">
        <v>554</v>
      </c>
      <c r="B558" s="696" t="s">
        <v>4637</v>
      </c>
      <c r="C558" s="696" t="s">
        <v>4522</v>
      </c>
      <c r="D558" s="696" t="s">
        <v>5465</v>
      </c>
      <c r="E558" s="696" t="s">
        <v>5466</v>
      </c>
      <c r="F558" s="711"/>
      <c r="G558" s="711"/>
      <c r="H558" s="711"/>
      <c r="I558" s="711"/>
      <c r="J558" s="711">
        <v>1</v>
      </c>
      <c r="K558" s="711">
        <v>2846</v>
      </c>
      <c r="L558" s="711"/>
      <c r="M558" s="711">
        <v>2846</v>
      </c>
      <c r="N558" s="711">
        <v>1</v>
      </c>
      <c r="O558" s="711">
        <v>2846</v>
      </c>
      <c r="P558" s="701"/>
      <c r="Q558" s="712">
        <v>2846</v>
      </c>
    </row>
    <row r="559" spans="1:17" ht="14.4" customHeight="1" x14ac:dyDescent="0.3">
      <c r="A559" s="695" t="s">
        <v>554</v>
      </c>
      <c r="B559" s="696" t="s">
        <v>4637</v>
      </c>
      <c r="C559" s="696" t="s">
        <v>4522</v>
      </c>
      <c r="D559" s="696" t="s">
        <v>5467</v>
      </c>
      <c r="E559" s="696" t="s">
        <v>5468</v>
      </c>
      <c r="F559" s="711"/>
      <c r="G559" s="711"/>
      <c r="H559" s="711"/>
      <c r="I559" s="711"/>
      <c r="J559" s="711">
        <v>1</v>
      </c>
      <c r="K559" s="711">
        <v>3444</v>
      </c>
      <c r="L559" s="711"/>
      <c r="M559" s="711">
        <v>3444</v>
      </c>
      <c r="N559" s="711"/>
      <c r="O559" s="711"/>
      <c r="P559" s="701"/>
      <c r="Q559" s="712"/>
    </row>
    <row r="560" spans="1:17" ht="14.4" customHeight="1" x14ac:dyDescent="0.3">
      <c r="A560" s="695" t="s">
        <v>554</v>
      </c>
      <c r="B560" s="696" t="s">
        <v>4637</v>
      </c>
      <c r="C560" s="696" t="s">
        <v>4522</v>
      </c>
      <c r="D560" s="696" t="s">
        <v>5469</v>
      </c>
      <c r="E560" s="696" t="s">
        <v>5470</v>
      </c>
      <c r="F560" s="711">
        <v>2</v>
      </c>
      <c r="G560" s="711">
        <v>3592</v>
      </c>
      <c r="H560" s="711">
        <v>1</v>
      </c>
      <c r="I560" s="711">
        <v>1796</v>
      </c>
      <c r="J560" s="711">
        <v>9</v>
      </c>
      <c r="K560" s="711">
        <v>16272</v>
      </c>
      <c r="L560" s="711">
        <v>4.5300668151447665</v>
      </c>
      <c r="M560" s="711">
        <v>1808</v>
      </c>
      <c r="N560" s="711">
        <v>0</v>
      </c>
      <c r="O560" s="711">
        <v>0</v>
      </c>
      <c r="P560" s="701">
        <v>0</v>
      </c>
      <c r="Q560" s="712"/>
    </row>
    <row r="561" spans="1:17" ht="14.4" customHeight="1" x14ac:dyDescent="0.3">
      <c r="A561" s="695" t="s">
        <v>554</v>
      </c>
      <c r="B561" s="696" t="s">
        <v>4637</v>
      </c>
      <c r="C561" s="696" t="s">
        <v>4522</v>
      </c>
      <c r="D561" s="696" t="s">
        <v>5471</v>
      </c>
      <c r="E561" s="696" t="s">
        <v>5472</v>
      </c>
      <c r="F561" s="711"/>
      <c r="G561" s="711"/>
      <c r="H561" s="711"/>
      <c r="I561" s="711"/>
      <c r="J561" s="711">
        <v>1</v>
      </c>
      <c r="K561" s="711">
        <v>103</v>
      </c>
      <c r="L561" s="711"/>
      <c r="M561" s="711">
        <v>103</v>
      </c>
      <c r="N561" s="711"/>
      <c r="O561" s="711"/>
      <c r="P561" s="701"/>
      <c r="Q561" s="712"/>
    </row>
    <row r="562" spans="1:17" ht="14.4" customHeight="1" x14ac:dyDescent="0.3">
      <c r="A562" s="695" t="s">
        <v>554</v>
      </c>
      <c r="B562" s="696" t="s">
        <v>4637</v>
      </c>
      <c r="C562" s="696" t="s">
        <v>4522</v>
      </c>
      <c r="D562" s="696" t="s">
        <v>5473</v>
      </c>
      <c r="E562" s="696" t="s">
        <v>5474</v>
      </c>
      <c r="F562" s="711">
        <v>2</v>
      </c>
      <c r="G562" s="711">
        <v>2828</v>
      </c>
      <c r="H562" s="711">
        <v>1</v>
      </c>
      <c r="I562" s="711">
        <v>1414</v>
      </c>
      <c r="J562" s="711">
        <v>1</v>
      </c>
      <c r="K562" s="711">
        <v>1420</v>
      </c>
      <c r="L562" s="711">
        <v>0.50212164073550214</v>
      </c>
      <c r="M562" s="711">
        <v>1420</v>
      </c>
      <c r="N562" s="711">
        <v>2</v>
      </c>
      <c r="O562" s="711">
        <v>2840</v>
      </c>
      <c r="P562" s="701">
        <v>1.0042432814710043</v>
      </c>
      <c r="Q562" s="712">
        <v>1420</v>
      </c>
    </row>
    <row r="563" spans="1:17" ht="14.4" customHeight="1" x14ac:dyDescent="0.3">
      <c r="A563" s="695" t="s">
        <v>554</v>
      </c>
      <c r="B563" s="696" t="s">
        <v>4637</v>
      </c>
      <c r="C563" s="696" t="s">
        <v>4522</v>
      </c>
      <c r="D563" s="696" t="s">
        <v>5475</v>
      </c>
      <c r="E563" s="696" t="s">
        <v>5476</v>
      </c>
      <c r="F563" s="711">
        <v>1</v>
      </c>
      <c r="G563" s="711">
        <v>3973</v>
      </c>
      <c r="H563" s="711">
        <v>1</v>
      </c>
      <c r="I563" s="711">
        <v>3973</v>
      </c>
      <c r="J563" s="711"/>
      <c r="K563" s="711"/>
      <c r="L563" s="711"/>
      <c r="M563" s="711"/>
      <c r="N563" s="711">
        <v>1</v>
      </c>
      <c r="O563" s="711">
        <v>3993</v>
      </c>
      <c r="P563" s="701">
        <v>1.0050339793606846</v>
      </c>
      <c r="Q563" s="712">
        <v>3993</v>
      </c>
    </row>
    <row r="564" spans="1:17" ht="14.4" customHeight="1" x14ac:dyDescent="0.3">
      <c r="A564" s="695" t="s">
        <v>554</v>
      </c>
      <c r="B564" s="696" t="s">
        <v>4637</v>
      </c>
      <c r="C564" s="696" t="s">
        <v>4522</v>
      </c>
      <c r="D564" s="696" t="s">
        <v>5477</v>
      </c>
      <c r="E564" s="696" t="s">
        <v>5478</v>
      </c>
      <c r="F564" s="711"/>
      <c r="G564" s="711"/>
      <c r="H564" s="711"/>
      <c r="I564" s="711"/>
      <c r="J564" s="711">
        <v>1</v>
      </c>
      <c r="K564" s="711">
        <v>1115</v>
      </c>
      <c r="L564" s="711"/>
      <c r="M564" s="711">
        <v>1115</v>
      </c>
      <c r="N564" s="711"/>
      <c r="O564" s="711"/>
      <c r="P564" s="701"/>
      <c r="Q564" s="712"/>
    </row>
    <row r="565" spans="1:17" ht="14.4" customHeight="1" x14ac:dyDescent="0.3">
      <c r="A565" s="695" t="s">
        <v>554</v>
      </c>
      <c r="B565" s="696" t="s">
        <v>4637</v>
      </c>
      <c r="C565" s="696" t="s">
        <v>4522</v>
      </c>
      <c r="D565" s="696" t="s">
        <v>5479</v>
      </c>
      <c r="E565" s="696" t="s">
        <v>5480</v>
      </c>
      <c r="F565" s="711"/>
      <c r="G565" s="711"/>
      <c r="H565" s="711"/>
      <c r="I565" s="711"/>
      <c r="J565" s="711">
        <v>0</v>
      </c>
      <c r="K565" s="711">
        <v>0</v>
      </c>
      <c r="L565" s="711"/>
      <c r="M565" s="711"/>
      <c r="N565" s="711"/>
      <c r="O565" s="711"/>
      <c r="P565" s="701"/>
      <c r="Q565" s="712"/>
    </row>
    <row r="566" spans="1:17" ht="14.4" customHeight="1" x14ac:dyDescent="0.3">
      <c r="A566" s="695" t="s">
        <v>554</v>
      </c>
      <c r="B566" s="696" t="s">
        <v>4637</v>
      </c>
      <c r="C566" s="696" t="s">
        <v>4522</v>
      </c>
      <c r="D566" s="696" t="s">
        <v>5481</v>
      </c>
      <c r="E566" s="696" t="s">
        <v>5482</v>
      </c>
      <c r="F566" s="711">
        <v>1</v>
      </c>
      <c r="G566" s="711">
        <v>5113</v>
      </c>
      <c r="H566" s="711">
        <v>1</v>
      </c>
      <c r="I566" s="711">
        <v>5113</v>
      </c>
      <c r="J566" s="711">
        <v>2</v>
      </c>
      <c r="K566" s="711">
        <v>10272</v>
      </c>
      <c r="L566" s="711">
        <v>2.0089966751417956</v>
      </c>
      <c r="M566" s="711">
        <v>5136</v>
      </c>
      <c r="N566" s="711">
        <v>1</v>
      </c>
      <c r="O566" s="711">
        <v>5176</v>
      </c>
      <c r="P566" s="701">
        <v>1.012321533346372</v>
      </c>
      <c r="Q566" s="712">
        <v>5176</v>
      </c>
    </row>
    <row r="567" spans="1:17" ht="14.4" customHeight="1" x14ac:dyDescent="0.3">
      <c r="A567" s="695" t="s">
        <v>554</v>
      </c>
      <c r="B567" s="696" t="s">
        <v>4637</v>
      </c>
      <c r="C567" s="696" t="s">
        <v>4522</v>
      </c>
      <c r="D567" s="696" t="s">
        <v>5483</v>
      </c>
      <c r="E567" s="696" t="s">
        <v>5484</v>
      </c>
      <c r="F567" s="711"/>
      <c r="G567" s="711"/>
      <c r="H567" s="711"/>
      <c r="I567" s="711"/>
      <c r="J567" s="711"/>
      <c r="K567" s="711"/>
      <c r="L567" s="711"/>
      <c r="M567" s="711"/>
      <c r="N567" s="711">
        <v>1</v>
      </c>
      <c r="O567" s="711">
        <v>7622</v>
      </c>
      <c r="P567" s="701"/>
      <c r="Q567" s="712">
        <v>7622</v>
      </c>
    </row>
    <row r="568" spans="1:17" ht="14.4" customHeight="1" x14ac:dyDescent="0.3">
      <c r="A568" s="695" t="s">
        <v>554</v>
      </c>
      <c r="B568" s="696" t="s">
        <v>4637</v>
      </c>
      <c r="C568" s="696" t="s">
        <v>4522</v>
      </c>
      <c r="D568" s="696" t="s">
        <v>5485</v>
      </c>
      <c r="E568" s="696" t="s">
        <v>5486</v>
      </c>
      <c r="F568" s="711">
        <v>1</v>
      </c>
      <c r="G568" s="711">
        <v>2554</v>
      </c>
      <c r="H568" s="711">
        <v>1</v>
      </c>
      <c r="I568" s="711">
        <v>2554</v>
      </c>
      <c r="J568" s="711">
        <v>1</v>
      </c>
      <c r="K568" s="711">
        <v>2566</v>
      </c>
      <c r="L568" s="711">
        <v>1.0046985121378231</v>
      </c>
      <c r="M568" s="711">
        <v>2566</v>
      </c>
      <c r="N568" s="711"/>
      <c r="O568" s="711"/>
      <c r="P568" s="701"/>
      <c r="Q568" s="712"/>
    </row>
    <row r="569" spans="1:17" ht="14.4" customHeight="1" x14ac:dyDescent="0.3">
      <c r="A569" s="695" t="s">
        <v>554</v>
      </c>
      <c r="B569" s="696" t="s">
        <v>4637</v>
      </c>
      <c r="C569" s="696" t="s">
        <v>4522</v>
      </c>
      <c r="D569" s="696" t="s">
        <v>5487</v>
      </c>
      <c r="E569" s="696" t="s">
        <v>5488</v>
      </c>
      <c r="F569" s="711">
        <v>1</v>
      </c>
      <c r="G569" s="711">
        <v>731</v>
      </c>
      <c r="H569" s="711">
        <v>1</v>
      </c>
      <c r="I569" s="711">
        <v>731</v>
      </c>
      <c r="J569" s="711"/>
      <c r="K569" s="711"/>
      <c r="L569" s="711"/>
      <c r="M569" s="711"/>
      <c r="N569" s="711"/>
      <c r="O569" s="711"/>
      <c r="P569" s="701"/>
      <c r="Q569" s="712"/>
    </row>
    <row r="570" spans="1:17" ht="14.4" customHeight="1" x14ac:dyDescent="0.3">
      <c r="A570" s="695" t="s">
        <v>554</v>
      </c>
      <c r="B570" s="696" t="s">
        <v>5489</v>
      </c>
      <c r="C570" s="696" t="s">
        <v>4496</v>
      </c>
      <c r="D570" s="696" t="s">
        <v>4699</v>
      </c>
      <c r="E570" s="696" t="s">
        <v>986</v>
      </c>
      <c r="F570" s="711"/>
      <c r="G570" s="711"/>
      <c r="H570" s="711"/>
      <c r="I570" s="711"/>
      <c r="J570" s="711">
        <v>5</v>
      </c>
      <c r="K570" s="711">
        <v>414.6</v>
      </c>
      <c r="L570" s="711"/>
      <c r="M570" s="711">
        <v>82.92</v>
      </c>
      <c r="N570" s="711">
        <v>11</v>
      </c>
      <c r="O570" s="711">
        <v>912.12</v>
      </c>
      <c r="P570" s="701"/>
      <c r="Q570" s="712">
        <v>82.92</v>
      </c>
    </row>
    <row r="571" spans="1:17" ht="14.4" customHeight="1" x14ac:dyDescent="0.3">
      <c r="A571" s="695" t="s">
        <v>554</v>
      </c>
      <c r="B571" s="696" t="s">
        <v>5489</v>
      </c>
      <c r="C571" s="696" t="s">
        <v>4496</v>
      </c>
      <c r="D571" s="696" t="s">
        <v>4700</v>
      </c>
      <c r="E571" s="696" t="s">
        <v>986</v>
      </c>
      <c r="F571" s="711">
        <v>14.4</v>
      </c>
      <c r="G571" s="711">
        <v>1986.3200000000002</v>
      </c>
      <c r="H571" s="711">
        <v>1</v>
      </c>
      <c r="I571" s="711">
        <v>137.9388888888889</v>
      </c>
      <c r="J571" s="711">
        <v>4.5</v>
      </c>
      <c r="K571" s="711">
        <v>621.93000000000006</v>
      </c>
      <c r="L571" s="711">
        <v>0.31310664948246003</v>
      </c>
      <c r="M571" s="711">
        <v>138.20666666666668</v>
      </c>
      <c r="N571" s="711">
        <v>52.1</v>
      </c>
      <c r="O571" s="711">
        <v>6145.69</v>
      </c>
      <c r="P571" s="701">
        <v>3.0940080148213776</v>
      </c>
      <c r="Q571" s="712">
        <v>117.95950095969289</v>
      </c>
    </row>
    <row r="572" spans="1:17" ht="14.4" customHeight="1" x14ac:dyDescent="0.3">
      <c r="A572" s="695" t="s">
        <v>554</v>
      </c>
      <c r="B572" s="696" t="s">
        <v>5489</v>
      </c>
      <c r="C572" s="696" t="s">
        <v>4496</v>
      </c>
      <c r="D572" s="696" t="s">
        <v>4703</v>
      </c>
      <c r="E572" s="696" t="s">
        <v>4704</v>
      </c>
      <c r="F572" s="711">
        <v>0.2</v>
      </c>
      <c r="G572" s="711">
        <v>16.899999999999999</v>
      </c>
      <c r="H572" s="711">
        <v>1</v>
      </c>
      <c r="I572" s="711">
        <v>84.499999999999986</v>
      </c>
      <c r="J572" s="711"/>
      <c r="K572" s="711"/>
      <c r="L572" s="711"/>
      <c r="M572" s="711"/>
      <c r="N572" s="711"/>
      <c r="O572" s="711"/>
      <c r="P572" s="701"/>
      <c r="Q572" s="712"/>
    </row>
    <row r="573" spans="1:17" ht="14.4" customHeight="1" x14ac:dyDescent="0.3">
      <c r="A573" s="695" t="s">
        <v>554</v>
      </c>
      <c r="B573" s="696" t="s">
        <v>5489</v>
      </c>
      <c r="C573" s="696" t="s">
        <v>4496</v>
      </c>
      <c r="D573" s="696" t="s">
        <v>4705</v>
      </c>
      <c r="E573" s="696" t="s">
        <v>1837</v>
      </c>
      <c r="F573" s="711">
        <v>0.3</v>
      </c>
      <c r="G573" s="711">
        <v>17.25</v>
      </c>
      <c r="H573" s="711">
        <v>1</v>
      </c>
      <c r="I573" s="711">
        <v>57.5</v>
      </c>
      <c r="J573" s="711">
        <v>11</v>
      </c>
      <c r="K573" s="711">
        <v>638.11</v>
      </c>
      <c r="L573" s="711">
        <v>36.991884057971014</v>
      </c>
      <c r="M573" s="711">
        <v>58.01</v>
      </c>
      <c r="N573" s="711"/>
      <c r="O573" s="711"/>
      <c r="P573" s="701"/>
      <c r="Q573" s="712"/>
    </row>
    <row r="574" spans="1:17" ht="14.4" customHeight="1" x14ac:dyDescent="0.3">
      <c r="A574" s="695" t="s">
        <v>554</v>
      </c>
      <c r="B574" s="696" t="s">
        <v>5489</v>
      </c>
      <c r="C574" s="696" t="s">
        <v>4496</v>
      </c>
      <c r="D574" s="696" t="s">
        <v>4706</v>
      </c>
      <c r="E574" s="696" t="s">
        <v>4491</v>
      </c>
      <c r="F574" s="711">
        <v>1</v>
      </c>
      <c r="G574" s="711">
        <v>2382.56</v>
      </c>
      <c r="H574" s="711">
        <v>1</v>
      </c>
      <c r="I574" s="711">
        <v>2382.56</v>
      </c>
      <c r="J574" s="711"/>
      <c r="K574" s="711"/>
      <c r="L574" s="711"/>
      <c r="M574" s="711"/>
      <c r="N574" s="711"/>
      <c r="O574" s="711"/>
      <c r="P574" s="701"/>
      <c r="Q574" s="712"/>
    </row>
    <row r="575" spans="1:17" ht="14.4" customHeight="1" x14ac:dyDescent="0.3">
      <c r="A575" s="695" t="s">
        <v>554</v>
      </c>
      <c r="B575" s="696" t="s">
        <v>5489</v>
      </c>
      <c r="C575" s="696" t="s">
        <v>4496</v>
      </c>
      <c r="D575" s="696" t="s">
        <v>4707</v>
      </c>
      <c r="E575" s="696" t="s">
        <v>967</v>
      </c>
      <c r="F575" s="711">
        <v>61.699999999999996</v>
      </c>
      <c r="G575" s="711">
        <v>23135.7</v>
      </c>
      <c r="H575" s="711">
        <v>1</v>
      </c>
      <c r="I575" s="711">
        <v>374.97082658022697</v>
      </c>
      <c r="J575" s="711">
        <v>54.999999999999993</v>
      </c>
      <c r="K575" s="711">
        <v>22224.410000000003</v>
      </c>
      <c r="L575" s="711">
        <v>0.96061109021987678</v>
      </c>
      <c r="M575" s="711">
        <v>404.08018181818193</v>
      </c>
      <c r="N575" s="711">
        <v>58.3</v>
      </c>
      <c r="O575" s="711">
        <v>23564.870000000003</v>
      </c>
      <c r="P575" s="701">
        <v>1.018550119512269</v>
      </c>
      <c r="Q575" s="712">
        <v>404.2001715265867</v>
      </c>
    </row>
    <row r="576" spans="1:17" ht="14.4" customHeight="1" x14ac:dyDescent="0.3">
      <c r="A576" s="695" t="s">
        <v>554</v>
      </c>
      <c r="B576" s="696" t="s">
        <v>5489</v>
      </c>
      <c r="C576" s="696" t="s">
        <v>4496</v>
      </c>
      <c r="D576" s="696" t="s">
        <v>4708</v>
      </c>
      <c r="E576" s="696" t="s">
        <v>4709</v>
      </c>
      <c r="F576" s="711">
        <v>0.3</v>
      </c>
      <c r="G576" s="711">
        <v>122.85</v>
      </c>
      <c r="H576" s="711">
        <v>1</v>
      </c>
      <c r="I576" s="711">
        <v>409.5</v>
      </c>
      <c r="J576" s="711">
        <v>0.3</v>
      </c>
      <c r="K576" s="711">
        <v>122.85</v>
      </c>
      <c r="L576" s="711">
        <v>1</v>
      </c>
      <c r="M576" s="711">
        <v>409.5</v>
      </c>
      <c r="N576" s="711"/>
      <c r="O576" s="711"/>
      <c r="P576" s="701"/>
      <c r="Q576" s="712"/>
    </row>
    <row r="577" spans="1:17" ht="14.4" customHeight="1" x14ac:dyDescent="0.3">
      <c r="A577" s="695" t="s">
        <v>554</v>
      </c>
      <c r="B577" s="696" t="s">
        <v>5489</v>
      </c>
      <c r="C577" s="696" t="s">
        <v>4496</v>
      </c>
      <c r="D577" s="696" t="s">
        <v>4712</v>
      </c>
      <c r="E577" s="696" t="s">
        <v>1172</v>
      </c>
      <c r="F577" s="711">
        <v>4</v>
      </c>
      <c r="G577" s="711">
        <v>460</v>
      </c>
      <c r="H577" s="711">
        <v>1</v>
      </c>
      <c r="I577" s="711">
        <v>115</v>
      </c>
      <c r="J577" s="711"/>
      <c r="K577" s="711"/>
      <c r="L577" s="711"/>
      <c r="M577" s="711"/>
      <c r="N577" s="711"/>
      <c r="O577" s="711"/>
      <c r="P577" s="701"/>
      <c r="Q577" s="712"/>
    </row>
    <row r="578" spans="1:17" ht="14.4" customHeight="1" x14ac:dyDescent="0.3">
      <c r="A578" s="695" t="s">
        <v>554</v>
      </c>
      <c r="B578" s="696" t="s">
        <v>5489</v>
      </c>
      <c r="C578" s="696" t="s">
        <v>4496</v>
      </c>
      <c r="D578" s="696" t="s">
        <v>4717</v>
      </c>
      <c r="E578" s="696" t="s">
        <v>1787</v>
      </c>
      <c r="F578" s="711">
        <v>15.8</v>
      </c>
      <c r="G578" s="711">
        <v>9388.619999999999</v>
      </c>
      <c r="H578" s="711">
        <v>1</v>
      </c>
      <c r="I578" s="711">
        <v>594.21645569620239</v>
      </c>
      <c r="J578" s="711">
        <v>3.0999999999999996</v>
      </c>
      <c r="K578" s="711">
        <v>1177.23</v>
      </c>
      <c r="L578" s="711">
        <v>0.12538903481022773</v>
      </c>
      <c r="M578" s="711">
        <v>379.75161290322586</v>
      </c>
      <c r="N578" s="711">
        <v>4.9000000000000004</v>
      </c>
      <c r="O578" s="711">
        <v>1860.75</v>
      </c>
      <c r="P578" s="701">
        <v>0.19819206656569338</v>
      </c>
      <c r="Q578" s="712">
        <v>379.74489795918362</v>
      </c>
    </row>
    <row r="579" spans="1:17" ht="14.4" customHeight="1" x14ac:dyDescent="0.3">
      <c r="A579" s="695" t="s">
        <v>554</v>
      </c>
      <c r="B579" s="696" t="s">
        <v>5489</v>
      </c>
      <c r="C579" s="696" t="s">
        <v>4496</v>
      </c>
      <c r="D579" s="696" t="s">
        <v>4718</v>
      </c>
      <c r="E579" s="696" t="s">
        <v>1793</v>
      </c>
      <c r="F579" s="711">
        <v>181.60000000000002</v>
      </c>
      <c r="G579" s="711">
        <v>8764.73</v>
      </c>
      <c r="H579" s="711">
        <v>1</v>
      </c>
      <c r="I579" s="711">
        <v>48.263931718061663</v>
      </c>
      <c r="J579" s="711">
        <v>104.7</v>
      </c>
      <c r="K579" s="711">
        <v>4287.4299999999994</v>
      </c>
      <c r="L579" s="711">
        <v>0.4891685197376302</v>
      </c>
      <c r="M579" s="711">
        <v>40.949665711556825</v>
      </c>
      <c r="N579" s="711">
        <v>244.60000000000002</v>
      </c>
      <c r="O579" s="711">
        <v>13324.869999999999</v>
      </c>
      <c r="P579" s="701">
        <v>1.5202829978789991</v>
      </c>
      <c r="Q579" s="712">
        <v>54.476165167620593</v>
      </c>
    </row>
    <row r="580" spans="1:17" ht="14.4" customHeight="1" x14ac:dyDescent="0.3">
      <c r="A580" s="695" t="s">
        <v>554</v>
      </c>
      <c r="B580" s="696" t="s">
        <v>5489</v>
      </c>
      <c r="C580" s="696" t="s">
        <v>4496</v>
      </c>
      <c r="D580" s="696" t="s">
        <v>4725</v>
      </c>
      <c r="E580" s="696" t="s">
        <v>4726</v>
      </c>
      <c r="F580" s="711"/>
      <c r="G580" s="711"/>
      <c r="H580" s="711"/>
      <c r="I580" s="711"/>
      <c r="J580" s="711"/>
      <c r="K580" s="711"/>
      <c r="L580" s="711"/>
      <c r="M580" s="711"/>
      <c r="N580" s="711">
        <v>4.0999999999999996</v>
      </c>
      <c r="O580" s="711">
        <v>1657.3</v>
      </c>
      <c r="P580" s="701"/>
      <c r="Q580" s="712">
        <v>404.21951219512198</v>
      </c>
    </row>
    <row r="581" spans="1:17" ht="14.4" customHeight="1" x14ac:dyDescent="0.3">
      <c r="A581" s="695" t="s">
        <v>554</v>
      </c>
      <c r="B581" s="696" t="s">
        <v>5489</v>
      </c>
      <c r="C581" s="696" t="s">
        <v>4496</v>
      </c>
      <c r="D581" s="696" t="s">
        <v>4730</v>
      </c>
      <c r="E581" s="696" t="s">
        <v>930</v>
      </c>
      <c r="F581" s="711"/>
      <c r="G581" s="711"/>
      <c r="H581" s="711"/>
      <c r="I581" s="711"/>
      <c r="J581" s="711"/>
      <c r="K581" s="711"/>
      <c r="L581" s="711"/>
      <c r="M581" s="711"/>
      <c r="N581" s="711">
        <v>1.2999999999999998</v>
      </c>
      <c r="O581" s="711">
        <v>126.05000000000001</v>
      </c>
      <c r="P581" s="701"/>
      <c r="Q581" s="712">
        <v>96.961538461538481</v>
      </c>
    </row>
    <row r="582" spans="1:17" ht="14.4" customHeight="1" x14ac:dyDescent="0.3">
      <c r="A582" s="695" t="s">
        <v>554</v>
      </c>
      <c r="B582" s="696" t="s">
        <v>5489</v>
      </c>
      <c r="C582" s="696" t="s">
        <v>4496</v>
      </c>
      <c r="D582" s="696" t="s">
        <v>4731</v>
      </c>
      <c r="E582" s="696" t="s">
        <v>4732</v>
      </c>
      <c r="F582" s="711">
        <v>2</v>
      </c>
      <c r="G582" s="711">
        <v>2647.05</v>
      </c>
      <c r="H582" s="711">
        <v>1</v>
      </c>
      <c r="I582" s="711">
        <v>1323.5250000000001</v>
      </c>
      <c r="J582" s="711"/>
      <c r="K582" s="711"/>
      <c r="L582" s="711"/>
      <c r="M582" s="711"/>
      <c r="N582" s="711"/>
      <c r="O582" s="711"/>
      <c r="P582" s="701"/>
      <c r="Q582" s="712"/>
    </row>
    <row r="583" spans="1:17" ht="14.4" customHeight="1" x14ac:dyDescent="0.3">
      <c r="A583" s="695" t="s">
        <v>554</v>
      </c>
      <c r="B583" s="696" t="s">
        <v>5489</v>
      </c>
      <c r="C583" s="696" t="s">
        <v>4496</v>
      </c>
      <c r="D583" s="696" t="s">
        <v>4733</v>
      </c>
      <c r="E583" s="696" t="s">
        <v>986</v>
      </c>
      <c r="F583" s="711">
        <v>15.86</v>
      </c>
      <c r="G583" s="711">
        <v>9952.4199999999983</v>
      </c>
      <c r="H583" s="711">
        <v>1</v>
      </c>
      <c r="I583" s="711">
        <v>627.51702395964685</v>
      </c>
      <c r="J583" s="711">
        <v>17.809999999999999</v>
      </c>
      <c r="K583" s="711">
        <v>12122.71</v>
      </c>
      <c r="L583" s="711">
        <v>1.2180665606957908</v>
      </c>
      <c r="M583" s="711">
        <v>680.66872543514876</v>
      </c>
      <c r="N583" s="711">
        <v>13.54</v>
      </c>
      <c r="O583" s="711">
        <v>9216.24</v>
      </c>
      <c r="P583" s="701">
        <v>0.92603005098257518</v>
      </c>
      <c r="Q583" s="712">
        <v>680.66765140324969</v>
      </c>
    </row>
    <row r="584" spans="1:17" ht="14.4" customHeight="1" x14ac:dyDescent="0.3">
      <c r="A584" s="695" t="s">
        <v>554</v>
      </c>
      <c r="B584" s="696" t="s">
        <v>5489</v>
      </c>
      <c r="C584" s="696" t="s">
        <v>4496</v>
      </c>
      <c r="D584" s="696" t="s">
        <v>4736</v>
      </c>
      <c r="E584" s="696" t="s">
        <v>941</v>
      </c>
      <c r="F584" s="711"/>
      <c r="G584" s="711"/>
      <c r="H584" s="711"/>
      <c r="I584" s="711"/>
      <c r="J584" s="711"/>
      <c r="K584" s="711"/>
      <c r="L584" s="711"/>
      <c r="M584" s="711"/>
      <c r="N584" s="711">
        <v>0.1</v>
      </c>
      <c r="O584" s="711">
        <v>80.680000000000007</v>
      </c>
      <c r="P584" s="701"/>
      <c r="Q584" s="712">
        <v>806.80000000000007</v>
      </c>
    </row>
    <row r="585" spans="1:17" ht="14.4" customHeight="1" x14ac:dyDescent="0.3">
      <c r="A585" s="695" t="s">
        <v>554</v>
      </c>
      <c r="B585" s="696" t="s">
        <v>5489</v>
      </c>
      <c r="C585" s="696" t="s">
        <v>4496</v>
      </c>
      <c r="D585" s="696" t="s">
        <v>4740</v>
      </c>
      <c r="E585" s="696" t="s">
        <v>938</v>
      </c>
      <c r="F585" s="711"/>
      <c r="G585" s="711"/>
      <c r="H585" s="711"/>
      <c r="I585" s="711"/>
      <c r="J585" s="711">
        <v>0.9</v>
      </c>
      <c r="K585" s="711">
        <v>1034.96</v>
      </c>
      <c r="L585" s="711"/>
      <c r="M585" s="711">
        <v>1149.9555555555555</v>
      </c>
      <c r="N585" s="711"/>
      <c r="O585" s="711"/>
      <c r="P585" s="701"/>
      <c r="Q585" s="712"/>
    </row>
    <row r="586" spans="1:17" ht="14.4" customHeight="1" x14ac:dyDescent="0.3">
      <c r="A586" s="695" t="s">
        <v>554</v>
      </c>
      <c r="B586" s="696" t="s">
        <v>5489</v>
      </c>
      <c r="C586" s="696" t="s">
        <v>4746</v>
      </c>
      <c r="D586" s="696" t="s">
        <v>5490</v>
      </c>
      <c r="E586" s="696" t="s">
        <v>4491</v>
      </c>
      <c r="F586" s="711">
        <v>1</v>
      </c>
      <c r="G586" s="711">
        <v>1172.68</v>
      </c>
      <c r="H586" s="711">
        <v>1</v>
      </c>
      <c r="I586" s="711">
        <v>1172.68</v>
      </c>
      <c r="J586" s="711"/>
      <c r="K586" s="711"/>
      <c r="L586" s="711"/>
      <c r="M586" s="711"/>
      <c r="N586" s="711"/>
      <c r="O586" s="711"/>
      <c r="P586" s="701"/>
      <c r="Q586" s="712"/>
    </row>
    <row r="587" spans="1:17" ht="14.4" customHeight="1" x14ac:dyDescent="0.3">
      <c r="A587" s="695" t="s">
        <v>554</v>
      </c>
      <c r="B587" s="696" t="s">
        <v>5489</v>
      </c>
      <c r="C587" s="696" t="s">
        <v>4746</v>
      </c>
      <c r="D587" s="696" t="s">
        <v>4747</v>
      </c>
      <c r="E587" s="696" t="s">
        <v>4491</v>
      </c>
      <c r="F587" s="711">
        <v>179.60000000000002</v>
      </c>
      <c r="G587" s="711">
        <v>320822.8</v>
      </c>
      <c r="H587" s="711">
        <v>1</v>
      </c>
      <c r="I587" s="711">
        <v>1786.3184855233851</v>
      </c>
      <c r="J587" s="711">
        <v>165.1</v>
      </c>
      <c r="K587" s="711">
        <v>304823.01</v>
      </c>
      <c r="L587" s="711">
        <v>0.9501288873484055</v>
      </c>
      <c r="M587" s="711">
        <v>1846.2932162325865</v>
      </c>
      <c r="N587" s="711">
        <v>182</v>
      </c>
      <c r="O587" s="711">
        <v>339535.56</v>
      </c>
      <c r="P587" s="701">
        <v>1.0583274006710246</v>
      </c>
      <c r="Q587" s="712">
        <v>1865.58</v>
      </c>
    </row>
    <row r="588" spans="1:17" ht="14.4" customHeight="1" x14ac:dyDescent="0.3">
      <c r="A588" s="695" t="s">
        <v>554</v>
      </c>
      <c r="B588" s="696" t="s">
        <v>5489</v>
      </c>
      <c r="C588" s="696" t="s">
        <v>4746</v>
      </c>
      <c r="D588" s="696" t="s">
        <v>4748</v>
      </c>
      <c r="E588" s="696" t="s">
        <v>4491</v>
      </c>
      <c r="F588" s="711">
        <v>6</v>
      </c>
      <c r="G588" s="711">
        <v>15584.52</v>
      </c>
      <c r="H588" s="711">
        <v>1</v>
      </c>
      <c r="I588" s="711">
        <v>2597.42</v>
      </c>
      <c r="J588" s="711"/>
      <c r="K588" s="711"/>
      <c r="L588" s="711"/>
      <c r="M588" s="711"/>
      <c r="N588" s="711"/>
      <c r="O588" s="711"/>
      <c r="P588" s="701"/>
      <c r="Q588" s="712"/>
    </row>
    <row r="589" spans="1:17" ht="14.4" customHeight="1" x14ac:dyDescent="0.3">
      <c r="A589" s="695" t="s">
        <v>554</v>
      </c>
      <c r="B589" s="696" t="s">
        <v>5489</v>
      </c>
      <c r="C589" s="696" t="s">
        <v>4746</v>
      </c>
      <c r="D589" s="696" t="s">
        <v>4749</v>
      </c>
      <c r="E589" s="696" t="s">
        <v>4491</v>
      </c>
      <c r="F589" s="711">
        <v>4</v>
      </c>
      <c r="G589" s="711">
        <v>7128.64</v>
      </c>
      <c r="H589" s="711">
        <v>1</v>
      </c>
      <c r="I589" s="711">
        <v>1782.16</v>
      </c>
      <c r="J589" s="711">
        <v>6.3</v>
      </c>
      <c r="K589" s="711">
        <v>11554.89</v>
      </c>
      <c r="L589" s="711">
        <v>1.6209108609776899</v>
      </c>
      <c r="M589" s="711">
        <v>1834.1095238095238</v>
      </c>
      <c r="N589" s="711">
        <v>2</v>
      </c>
      <c r="O589" s="711">
        <v>3731.16</v>
      </c>
      <c r="P589" s="701">
        <v>0.52340418368721098</v>
      </c>
      <c r="Q589" s="712">
        <v>1865.58</v>
      </c>
    </row>
    <row r="590" spans="1:17" ht="14.4" customHeight="1" x14ac:dyDescent="0.3">
      <c r="A590" s="695" t="s">
        <v>554</v>
      </c>
      <c r="B590" s="696" t="s">
        <v>5489</v>
      </c>
      <c r="C590" s="696" t="s">
        <v>4746</v>
      </c>
      <c r="D590" s="696" t="s">
        <v>4751</v>
      </c>
      <c r="E590" s="696" t="s">
        <v>4491</v>
      </c>
      <c r="F590" s="711">
        <v>56</v>
      </c>
      <c r="G590" s="711">
        <v>48348.65</v>
      </c>
      <c r="H590" s="711">
        <v>1</v>
      </c>
      <c r="I590" s="711">
        <v>863.36874999999998</v>
      </c>
      <c r="J590" s="711">
        <v>40</v>
      </c>
      <c r="K590" s="711">
        <v>36472.900000000009</v>
      </c>
      <c r="L590" s="711">
        <v>0.75437266604134778</v>
      </c>
      <c r="M590" s="711">
        <v>911.82250000000022</v>
      </c>
      <c r="N590" s="711">
        <v>27</v>
      </c>
      <c r="O590" s="711">
        <v>24990.39</v>
      </c>
      <c r="P590" s="701">
        <v>0.51687875462913646</v>
      </c>
      <c r="Q590" s="712">
        <v>925.56999999999994</v>
      </c>
    </row>
    <row r="591" spans="1:17" ht="14.4" customHeight="1" x14ac:dyDescent="0.3">
      <c r="A591" s="695" t="s">
        <v>554</v>
      </c>
      <c r="B591" s="696" t="s">
        <v>5489</v>
      </c>
      <c r="C591" s="696" t="s">
        <v>4502</v>
      </c>
      <c r="D591" s="696" t="s">
        <v>4769</v>
      </c>
      <c r="E591" s="696" t="s">
        <v>4770</v>
      </c>
      <c r="F591" s="711">
        <v>1</v>
      </c>
      <c r="G591" s="711">
        <v>13913.18</v>
      </c>
      <c r="H591" s="711">
        <v>1</v>
      </c>
      <c r="I591" s="711">
        <v>13913.18</v>
      </c>
      <c r="J591" s="711">
        <v>1</v>
      </c>
      <c r="K591" s="711">
        <v>13913.18</v>
      </c>
      <c r="L591" s="711">
        <v>1</v>
      </c>
      <c r="M591" s="711">
        <v>13913.18</v>
      </c>
      <c r="N591" s="711"/>
      <c r="O591" s="711"/>
      <c r="P591" s="701"/>
      <c r="Q591" s="712"/>
    </row>
    <row r="592" spans="1:17" ht="14.4" customHeight="1" x14ac:dyDescent="0.3">
      <c r="A592" s="695" t="s">
        <v>554</v>
      </c>
      <c r="B592" s="696" t="s">
        <v>5489</v>
      </c>
      <c r="C592" s="696" t="s">
        <v>4502</v>
      </c>
      <c r="D592" s="696" t="s">
        <v>4781</v>
      </c>
      <c r="E592" s="696" t="s">
        <v>4782</v>
      </c>
      <c r="F592" s="711">
        <v>1</v>
      </c>
      <c r="G592" s="711">
        <v>1876.85</v>
      </c>
      <c r="H592" s="711">
        <v>1</v>
      </c>
      <c r="I592" s="711">
        <v>1876.85</v>
      </c>
      <c r="J592" s="711">
        <v>1</v>
      </c>
      <c r="K592" s="711">
        <v>1876.85</v>
      </c>
      <c r="L592" s="711">
        <v>1</v>
      </c>
      <c r="M592" s="711">
        <v>1876.85</v>
      </c>
      <c r="N592" s="711"/>
      <c r="O592" s="711"/>
      <c r="P592" s="701"/>
      <c r="Q592" s="712"/>
    </row>
    <row r="593" spans="1:17" ht="14.4" customHeight="1" x14ac:dyDescent="0.3">
      <c r="A593" s="695" t="s">
        <v>554</v>
      </c>
      <c r="B593" s="696" t="s">
        <v>5489</v>
      </c>
      <c r="C593" s="696" t="s">
        <v>4502</v>
      </c>
      <c r="D593" s="696" t="s">
        <v>5491</v>
      </c>
      <c r="E593" s="696" t="s">
        <v>5492</v>
      </c>
      <c r="F593" s="711"/>
      <c r="G593" s="711"/>
      <c r="H593" s="711"/>
      <c r="I593" s="711"/>
      <c r="J593" s="711">
        <v>1</v>
      </c>
      <c r="K593" s="711">
        <v>10348</v>
      </c>
      <c r="L593" s="711"/>
      <c r="M593" s="711">
        <v>10348</v>
      </c>
      <c r="N593" s="711">
        <v>1</v>
      </c>
      <c r="O593" s="711">
        <v>10348</v>
      </c>
      <c r="P593" s="701"/>
      <c r="Q593" s="712">
        <v>10348</v>
      </c>
    </row>
    <row r="594" spans="1:17" ht="14.4" customHeight="1" x14ac:dyDescent="0.3">
      <c r="A594" s="695" t="s">
        <v>554</v>
      </c>
      <c r="B594" s="696" t="s">
        <v>5489</v>
      </c>
      <c r="C594" s="696" t="s">
        <v>4502</v>
      </c>
      <c r="D594" s="696" t="s">
        <v>5493</v>
      </c>
      <c r="E594" s="696" t="s">
        <v>5494</v>
      </c>
      <c r="F594" s="711">
        <v>3</v>
      </c>
      <c r="G594" s="711">
        <v>29568</v>
      </c>
      <c r="H594" s="711">
        <v>1</v>
      </c>
      <c r="I594" s="711">
        <v>9856</v>
      </c>
      <c r="J594" s="711">
        <v>1</v>
      </c>
      <c r="K594" s="711">
        <v>10348</v>
      </c>
      <c r="L594" s="711">
        <v>0.34997294372294374</v>
      </c>
      <c r="M594" s="711">
        <v>10348</v>
      </c>
      <c r="N594" s="711">
        <v>2</v>
      </c>
      <c r="O594" s="711">
        <v>20696</v>
      </c>
      <c r="P594" s="701">
        <v>0.69994588744588748</v>
      </c>
      <c r="Q594" s="712">
        <v>10348</v>
      </c>
    </row>
    <row r="595" spans="1:17" ht="14.4" customHeight="1" x14ac:dyDescent="0.3">
      <c r="A595" s="695" t="s">
        <v>554</v>
      </c>
      <c r="B595" s="696" t="s">
        <v>5489</v>
      </c>
      <c r="C595" s="696" t="s">
        <v>4502</v>
      </c>
      <c r="D595" s="696" t="s">
        <v>4785</v>
      </c>
      <c r="E595" s="696" t="s">
        <v>4786</v>
      </c>
      <c r="F595" s="711">
        <v>2</v>
      </c>
      <c r="G595" s="711">
        <v>19712</v>
      </c>
      <c r="H595" s="711">
        <v>1</v>
      </c>
      <c r="I595" s="711">
        <v>9856</v>
      </c>
      <c r="J595" s="711">
        <v>2</v>
      </c>
      <c r="K595" s="711">
        <v>20696</v>
      </c>
      <c r="L595" s="711">
        <v>1.0499188311688312</v>
      </c>
      <c r="M595" s="711">
        <v>10348</v>
      </c>
      <c r="N595" s="711">
        <v>3</v>
      </c>
      <c r="O595" s="711">
        <v>31044</v>
      </c>
      <c r="P595" s="701">
        <v>1.5748782467532467</v>
      </c>
      <c r="Q595" s="712">
        <v>10348</v>
      </c>
    </row>
    <row r="596" spans="1:17" ht="14.4" customHeight="1" x14ac:dyDescent="0.3">
      <c r="A596" s="695" t="s">
        <v>554</v>
      </c>
      <c r="B596" s="696" t="s">
        <v>5489</v>
      </c>
      <c r="C596" s="696" t="s">
        <v>4502</v>
      </c>
      <c r="D596" s="696" t="s">
        <v>4787</v>
      </c>
      <c r="E596" s="696" t="s">
        <v>4788</v>
      </c>
      <c r="F596" s="711">
        <v>2</v>
      </c>
      <c r="G596" s="711">
        <v>19712</v>
      </c>
      <c r="H596" s="711">
        <v>1</v>
      </c>
      <c r="I596" s="711">
        <v>9856</v>
      </c>
      <c r="J596" s="711">
        <v>1</v>
      </c>
      <c r="K596" s="711">
        <v>10348</v>
      </c>
      <c r="L596" s="711">
        <v>0.52495941558441561</v>
      </c>
      <c r="M596" s="711">
        <v>10348</v>
      </c>
      <c r="N596" s="711">
        <v>2</v>
      </c>
      <c r="O596" s="711">
        <v>20696</v>
      </c>
      <c r="P596" s="701">
        <v>1.0499188311688312</v>
      </c>
      <c r="Q596" s="712">
        <v>10348</v>
      </c>
    </row>
    <row r="597" spans="1:17" ht="14.4" customHeight="1" x14ac:dyDescent="0.3">
      <c r="A597" s="695" t="s">
        <v>554</v>
      </c>
      <c r="B597" s="696" t="s">
        <v>5489</v>
      </c>
      <c r="C597" s="696" t="s">
        <v>4502</v>
      </c>
      <c r="D597" s="696" t="s">
        <v>4789</v>
      </c>
      <c r="E597" s="696" t="s">
        <v>4790</v>
      </c>
      <c r="F597" s="711">
        <v>1</v>
      </c>
      <c r="G597" s="711">
        <v>9856</v>
      </c>
      <c r="H597" s="711">
        <v>1</v>
      </c>
      <c r="I597" s="711">
        <v>9856</v>
      </c>
      <c r="J597" s="711">
        <v>2</v>
      </c>
      <c r="K597" s="711">
        <v>20696</v>
      </c>
      <c r="L597" s="711">
        <v>2.0998376623376624</v>
      </c>
      <c r="M597" s="711">
        <v>10348</v>
      </c>
      <c r="N597" s="711"/>
      <c r="O597" s="711"/>
      <c r="P597" s="701"/>
      <c r="Q597" s="712"/>
    </row>
    <row r="598" spans="1:17" ht="14.4" customHeight="1" x14ac:dyDescent="0.3">
      <c r="A598" s="695" t="s">
        <v>554</v>
      </c>
      <c r="B598" s="696" t="s">
        <v>5489</v>
      </c>
      <c r="C598" s="696" t="s">
        <v>4502</v>
      </c>
      <c r="D598" s="696" t="s">
        <v>4791</v>
      </c>
      <c r="E598" s="696" t="s">
        <v>4792</v>
      </c>
      <c r="F598" s="711">
        <v>1</v>
      </c>
      <c r="G598" s="711">
        <v>9856</v>
      </c>
      <c r="H598" s="711">
        <v>1</v>
      </c>
      <c r="I598" s="711">
        <v>9856</v>
      </c>
      <c r="J598" s="711"/>
      <c r="K598" s="711"/>
      <c r="L598" s="711"/>
      <c r="M598" s="711"/>
      <c r="N598" s="711">
        <v>1</v>
      </c>
      <c r="O598" s="711">
        <v>10348</v>
      </c>
      <c r="P598" s="701">
        <v>1.0499188311688312</v>
      </c>
      <c r="Q598" s="712">
        <v>10348</v>
      </c>
    </row>
    <row r="599" spans="1:17" ht="14.4" customHeight="1" x14ac:dyDescent="0.3">
      <c r="A599" s="695" t="s">
        <v>554</v>
      </c>
      <c r="B599" s="696" t="s">
        <v>5489</v>
      </c>
      <c r="C599" s="696" t="s">
        <v>4502</v>
      </c>
      <c r="D599" s="696" t="s">
        <v>4793</v>
      </c>
      <c r="E599" s="696" t="s">
        <v>4794</v>
      </c>
      <c r="F599" s="711"/>
      <c r="G599" s="711"/>
      <c r="H599" s="711"/>
      <c r="I599" s="711"/>
      <c r="J599" s="711"/>
      <c r="K599" s="711"/>
      <c r="L599" s="711"/>
      <c r="M599" s="711"/>
      <c r="N599" s="711">
        <v>1</v>
      </c>
      <c r="O599" s="711">
        <v>10348</v>
      </c>
      <c r="P599" s="701"/>
      <c r="Q599" s="712">
        <v>10348</v>
      </c>
    </row>
    <row r="600" spans="1:17" ht="14.4" customHeight="1" x14ac:dyDescent="0.3">
      <c r="A600" s="695" t="s">
        <v>554</v>
      </c>
      <c r="B600" s="696" t="s">
        <v>5489</v>
      </c>
      <c r="C600" s="696" t="s">
        <v>4502</v>
      </c>
      <c r="D600" s="696" t="s">
        <v>4807</v>
      </c>
      <c r="E600" s="696" t="s">
        <v>4808</v>
      </c>
      <c r="F600" s="711">
        <v>1</v>
      </c>
      <c r="G600" s="711">
        <v>929.62</v>
      </c>
      <c r="H600" s="711">
        <v>1</v>
      </c>
      <c r="I600" s="711">
        <v>929.62</v>
      </c>
      <c r="J600" s="711">
        <v>1</v>
      </c>
      <c r="K600" s="711">
        <v>929.62</v>
      </c>
      <c r="L600" s="711">
        <v>1</v>
      </c>
      <c r="M600" s="711">
        <v>929.62</v>
      </c>
      <c r="N600" s="711"/>
      <c r="O600" s="711"/>
      <c r="P600" s="701"/>
      <c r="Q600" s="712"/>
    </row>
    <row r="601" spans="1:17" ht="14.4" customHeight="1" x14ac:dyDescent="0.3">
      <c r="A601" s="695" t="s">
        <v>554</v>
      </c>
      <c r="B601" s="696" t="s">
        <v>5489</v>
      </c>
      <c r="C601" s="696" t="s">
        <v>4502</v>
      </c>
      <c r="D601" s="696" t="s">
        <v>4813</v>
      </c>
      <c r="E601" s="696" t="s">
        <v>4814</v>
      </c>
      <c r="F601" s="711">
        <v>10.5</v>
      </c>
      <c r="G601" s="711">
        <v>46746.63</v>
      </c>
      <c r="H601" s="711">
        <v>1</v>
      </c>
      <c r="I601" s="711">
        <v>4452.0599999999995</v>
      </c>
      <c r="J601" s="711">
        <v>7</v>
      </c>
      <c r="K601" s="711">
        <v>31164.420000000006</v>
      </c>
      <c r="L601" s="711">
        <v>0.66666666666666685</v>
      </c>
      <c r="M601" s="711">
        <v>4452.0600000000004</v>
      </c>
      <c r="N601" s="711">
        <v>9</v>
      </c>
      <c r="O601" s="711">
        <v>40068.540000000008</v>
      </c>
      <c r="P601" s="701">
        <v>0.85714285714285732</v>
      </c>
      <c r="Q601" s="712">
        <v>4452.0600000000013</v>
      </c>
    </row>
    <row r="602" spans="1:17" ht="14.4" customHeight="1" x14ac:dyDescent="0.3">
      <c r="A602" s="695" t="s">
        <v>554</v>
      </c>
      <c r="B602" s="696" t="s">
        <v>5489</v>
      </c>
      <c r="C602" s="696" t="s">
        <v>4502</v>
      </c>
      <c r="D602" s="696" t="s">
        <v>4819</v>
      </c>
      <c r="E602" s="696" t="s">
        <v>4818</v>
      </c>
      <c r="F602" s="711"/>
      <c r="G602" s="711"/>
      <c r="H602" s="711"/>
      <c r="I602" s="711"/>
      <c r="J602" s="711"/>
      <c r="K602" s="711"/>
      <c r="L602" s="711"/>
      <c r="M602" s="711"/>
      <c r="N602" s="711">
        <v>1</v>
      </c>
      <c r="O602" s="711">
        <v>199.5</v>
      </c>
      <c r="P602" s="701"/>
      <c r="Q602" s="712">
        <v>199.5</v>
      </c>
    </row>
    <row r="603" spans="1:17" ht="14.4" customHeight="1" x14ac:dyDescent="0.3">
      <c r="A603" s="695" t="s">
        <v>554</v>
      </c>
      <c r="B603" s="696" t="s">
        <v>5489</v>
      </c>
      <c r="C603" s="696" t="s">
        <v>4502</v>
      </c>
      <c r="D603" s="696" t="s">
        <v>5495</v>
      </c>
      <c r="E603" s="696" t="s">
        <v>5496</v>
      </c>
      <c r="F603" s="711">
        <v>1</v>
      </c>
      <c r="G603" s="711">
        <v>6120</v>
      </c>
      <c r="H603" s="711">
        <v>1</v>
      </c>
      <c r="I603" s="711">
        <v>6120</v>
      </c>
      <c r="J603" s="711"/>
      <c r="K603" s="711"/>
      <c r="L603" s="711"/>
      <c r="M603" s="711"/>
      <c r="N603" s="711"/>
      <c r="O603" s="711"/>
      <c r="P603" s="701"/>
      <c r="Q603" s="712"/>
    </row>
    <row r="604" spans="1:17" ht="14.4" customHeight="1" x14ac:dyDescent="0.3">
      <c r="A604" s="695" t="s">
        <v>554</v>
      </c>
      <c r="B604" s="696" t="s">
        <v>5489</v>
      </c>
      <c r="C604" s="696" t="s">
        <v>4502</v>
      </c>
      <c r="D604" s="696" t="s">
        <v>4820</v>
      </c>
      <c r="E604" s="696" t="s">
        <v>4821</v>
      </c>
      <c r="F604" s="711">
        <v>1</v>
      </c>
      <c r="G604" s="711">
        <v>3236.56</v>
      </c>
      <c r="H604" s="711">
        <v>1</v>
      </c>
      <c r="I604" s="711">
        <v>3236.56</v>
      </c>
      <c r="J604" s="711"/>
      <c r="K604" s="711"/>
      <c r="L604" s="711"/>
      <c r="M604" s="711"/>
      <c r="N604" s="711"/>
      <c r="O604" s="711"/>
      <c r="P604" s="701"/>
      <c r="Q604" s="712"/>
    </row>
    <row r="605" spans="1:17" ht="14.4" customHeight="1" x14ac:dyDescent="0.3">
      <c r="A605" s="695" t="s">
        <v>554</v>
      </c>
      <c r="B605" s="696" t="s">
        <v>5489</v>
      </c>
      <c r="C605" s="696" t="s">
        <v>4502</v>
      </c>
      <c r="D605" s="696" t="s">
        <v>4914</v>
      </c>
      <c r="E605" s="696" t="s">
        <v>4915</v>
      </c>
      <c r="F605" s="711"/>
      <c r="G605" s="711"/>
      <c r="H605" s="711"/>
      <c r="I605" s="711"/>
      <c r="J605" s="711">
        <v>1</v>
      </c>
      <c r="K605" s="711">
        <v>5024.29</v>
      </c>
      <c r="L605" s="711"/>
      <c r="M605" s="711">
        <v>5024.29</v>
      </c>
      <c r="N605" s="711"/>
      <c r="O605" s="711"/>
      <c r="P605" s="701"/>
      <c r="Q605" s="712"/>
    </row>
    <row r="606" spans="1:17" ht="14.4" customHeight="1" x14ac:dyDescent="0.3">
      <c r="A606" s="695" t="s">
        <v>554</v>
      </c>
      <c r="B606" s="696" t="s">
        <v>5489</v>
      </c>
      <c r="C606" s="696" t="s">
        <v>4502</v>
      </c>
      <c r="D606" s="696" t="s">
        <v>4929</v>
      </c>
      <c r="E606" s="696" t="s">
        <v>4930</v>
      </c>
      <c r="F606" s="711"/>
      <c r="G606" s="711"/>
      <c r="H606" s="711"/>
      <c r="I606" s="711"/>
      <c r="J606" s="711">
        <v>1</v>
      </c>
      <c r="K606" s="711">
        <v>15862.58</v>
      </c>
      <c r="L606" s="711"/>
      <c r="M606" s="711">
        <v>15862.58</v>
      </c>
      <c r="N606" s="711"/>
      <c r="O606" s="711"/>
      <c r="P606" s="701"/>
      <c r="Q606" s="712"/>
    </row>
    <row r="607" spans="1:17" ht="14.4" customHeight="1" x14ac:dyDescent="0.3">
      <c r="A607" s="695" t="s">
        <v>554</v>
      </c>
      <c r="B607" s="696" t="s">
        <v>5489</v>
      </c>
      <c r="C607" s="696" t="s">
        <v>4502</v>
      </c>
      <c r="D607" s="696" t="s">
        <v>4931</v>
      </c>
      <c r="E607" s="696" t="s">
        <v>4932</v>
      </c>
      <c r="F607" s="711"/>
      <c r="G607" s="711"/>
      <c r="H607" s="711"/>
      <c r="I607" s="711"/>
      <c r="J607" s="711">
        <v>1</v>
      </c>
      <c r="K607" s="711">
        <v>4077.05</v>
      </c>
      <c r="L607" s="711"/>
      <c r="M607" s="711">
        <v>4077.05</v>
      </c>
      <c r="N607" s="711"/>
      <c r="O607" s="711"/>
      <c r="P607" s="701"/>
      <c r="Q607" s="712"/>
    </row>
    <row r="608" spans="1:17" ht="14.4" customHeight="1" x14ac:dyDescent="0.3">
      <c r="A608" s="695" t="s">
        <v>554</v>
      </c>
      <c r="B608" s="696" t="s">
        <v>5489</v>
      </c>
      <c r="C608" s="696" t="s">
        <v>4502</v>
      </c>
      <c r="D608" s="696" t="s">
        <v>4961</v>
      </c>
      <c r="E608" s="696" t="s">
        <v>4962</v>
      </c>
      <c r="F608" s="711">
        <v>1</v>
      </c>
      <c r="G608" s="711">
        <v>5024.29</v>
      </c>
      <c r="H608" s="711">
        <v>1</v>
      </c>
      <c r="I608" s="711">
        <v>5024.29</v>
      </c>
      <c r="J608" s="711"/>
      <c r="K608" s="711"/>
      <c r="L608" s="711"/>
      <c r="M608" s="711"/>
      <c r="N608" s="711"/>
      <c r="O608" s="711"/>
      <c r="P608" s="701"/>
      <c r="Q608" s="712"/>
    </row>
    <row r="609" spans="1:17" ht="14.4" customHeight="1" x14ac:dyDescent="0.3">
      <c r="A609" s="695" t="s">
        <v>554</v>
      </c>
      <c r="B609" s="696" t="s">
        <v>5489</v>
      </c>
      <c r="C609" s="696" t="s">
        <v>4502</v>
      </c>
      <c r="D609" s="696" t="s">
        <v>4979</v>
      </c>
      <c r="E609" s="696" t="s">
        <v>4980</v>
      </c>
      <c r="F609" s="711"/>
      <c r="G609" s="711"/>
      <c r="H609" s="711"/>
      <c r="I609" s="711"/>
      <c r="J609" s="711"/>
      <c r="K609" s="711"/>
      <c r="L609" s="711"/>
      <c r="M609" s="711"/>
      <c r="N609" s="711">
        <v>3</v>
      </c>
      <c r="O609" s="711">
        <v>355.5</v>
      </c>
      <c r="P609" s="701"/>
      <c r="Q609" s="712">
        <v>118.5</v>
      </c>
    </row>
    <row r="610" spans="1:17" ht="14.4" customHeight="1" x14ac:dyDescent="0.3">
      <c r="A610" s="695" t="s">
        <v>554</v>
      </c>
      <c r="B610" s="696" t="s">
        <v>5489</v>
      </c>
      <c r="C610" s="696" t="s">
        <v>4502</v>
      </c>
      <c r="D610" s="696" t="s">
        <v>5035</v>
      </c>
      <c r="E610" s="696" t="s">
        <v>5036</v>
      </c>
      <c r="F610" s="711">
        <v>10</v>
      </c>
      <c r="G610" s="711">
        <v>9835.1</v>
      </c>
      <c r="H610" s="711">
        <v>1</v>
      </c>
      <c r="I610" s="711">
        <v>983.51</v>
      </c>
      <c r="J610" s="711"/>
      <c r="K610" s="711"/>
      <c r="L610" s="711"/>
      <c r="M610" s="711"/>
      <c r="N610" s="711">
        <v>9</v>
      </c>
      <c r="O610" s="711">
        <v>8851.59</v>
      </c>
      <c r="P610" s="701">
        <v>0.9</v>
      </c>
      <c r="Q610" s="712">
        <v>983.51</v>
      </c>
    </row>
    <row r="611" spans="1:17" ht="14.4" customHeight="1" x14ac:dyDescent="0.3">
      <c r="A611" s="695" t="s">
        <v>554</v>
      </c>
      <c r="B611" s="696" t="s">
        <v>5489</v>
      </c>
      <c r="C611" s="696" t="s">
        <v>4502</v>
      </c>
      <c r="D611" s="696" t="s">
        <v>5037</v>
      </c>
      <c r="E611" s="696" t="s">
        <v>5038</v>
      </c>
      <c r="F611" s="711">
        <v>8</v>
      </c>
      <c r="G611" s="711">
        <v>15877.12</v>
      </c>
      <c r="H611" s="711">
        <v>1</v>
      </c>
      <c r="I611" s="711">
        <v>1984.64</v>
      </c>
      <c r="J611" s="711"/>
      <c r="K611" s="711"/>
      <c r="L611" s="711"/>
      <c r="M611" s="711"/>
      <c r="N611" s="711">
        <v>12</v>
      </c>
      <c r="O611" s="711">
        <v>23815.68</v>
      </c>
      <c r="P611" s="701">
        <v>1.5</v>
      </c>
      <c r="Q611" s="712">
        <v>1984.64</v>
      </c>
    </row>
    <row r="612" spans="1:17" ht="14.4" customHeight="1" x14ac:dyDescent="0.3">
      <c r="A612" s="695" t="s">
        <v>554</v>
      </c>
      <c r="B612" s="696" t="s">
        <v>5489</v>
      </c>
      <c r="C612" s="696" t="s">
        <v>4502</v>
      </c>
      <c r="D612" s="696" t="s">
        <v>5497</v>
      </c>
      <c r="E612" s="696" t="s">
        <v>5498</v>
      </c>
      <c r="F612" s="711">
        <v>6</v>
      </c>
      <c r="G612" s="711">
        <v>14053.08</v>
      </c>
      <c r="H612" s="711">
        <v>1</v>
      </c>
      <c r="I612" s="711">
        <v>2342.1799999999998</v>
      </c>
      <c r="J612" s="711"/>
      <c r="K612" s="711"/>
      <c r="L612" s="711"/>
      <c r="M612" s="711"/>
      <c r="N612" s="711">
        <v>1</v>
      </c>
      <c r="O612" s="711">
        <v>2342.1799999999998</v>
      </c>
      <c r="P612" s="701">
        <v>0.16666666666666666</v>
      </c>
      <c r="Q612" s="712">
        <v>2342.1799999999998</v>
      </c>
    </row>
    <row r="613" spans="1:17" ht="14.4" customHeight="1" x14ac:dyDescent="0.3">
      <c r="A613" s="695" t="s">
        <v>554</v>
      </c>
      <c r="B613" s="696" t="s">
        <v>5489</v>
      </c>
      <c r="C613" s="696" t="s">
        <v>4502</v>
      </c>
      <c r="D613" s="696" t="s">
        <v>5039</v>
      </c>
      <c r="E613" s="696" t="s">
        <v>5040</v>
      </c>
      <c r="F613" s="711"/>
      <c r="G613" s="711"/>
      <c r="H613" s="711"/>
      <c r="I613" s="711"/>
      <c r="J613" s="711"/>
      <c r="K613" s="711"/>
      <c r="L613" s="711"/>
      <c r="M613" s="711"/>
      <c r="N613" s="711">
        <v>1</v>
      </c>
      <c r="O613" s="711">
        <v>1770.11</v>
      </c>
      <c r="P613" s="701"/>
      <c r="Q613" s="712">
        <v>1770.11</v>
      </c>
    </row>
    <row r="614" spans="1:17" ht="14.4" customHeight="1" x14ac:dyDescent="0.3">
      <c r="A614" s="695" t="s">
        <v>554</v>
      </c>
      <c r="B614" s="696" t="s">
        <v>5489</v>
      </c>
      <c r="C614" s="696" t="s">
        <v>4502</v>
      </c>
      <c r="D614" s="696" t="s">
        <v>5068</v>
      </c>
      <c r="E614" s="696" t="s">
        <v>5069</v>
      </c>
      <c r="F614" s="711"/>
      <c r="G614" s="711"/>
      <c r="H614" s="711"/>
      <c r="I614" s="711"/>
      <c r="J614" s="711"/>
      <c r="K614" s="711"/>
      <c r="L614" s="711"/>
      <c r="M614" s="711"/>
      <c r="N614" s="711">
        <v>1</v>
      </c>
      <c r="O614" s="711">
        <v>35236.36</v>
      </c>
      <c r="P614" s="701"/>
      <c r="Q614" s="712">
        <v>35236.36</v>
      </c>
    </row>
    <row r="615" spans="1:17" ht="14.4" customHeight="1" x14ac:dyDescent="0.3">
      <c r="A615" s="695" t="s">
        <v>554</v>
      </c>
      <c r="B615" s="696" t="s">
        <v>5489</v>
      </c>
      <c r="C615" s="696" t="s">
        <v>4502</v>
      </c>
      <c r="D615" s="696" t="s">
        <v>5070</v>
      </c>
      <c r="E615" s="696" t="s">
        <v>5071</v>
      </c>
      <c r="F615" s="711"/>
      <c r="G615" s="711"/>
      <c r="H615" s="711"/>
      <c r="I615" s="711"/>
      <c r="J615" s="711"/>
      <c r="K615" s="711"/>
      <c r="L615" s="711"/>
      <c r="M615" s="711"/>
      <c r="N615" s="711">
        <v>1</v>
      </c>
      <c r="O615" s="711">
        <v>19708.53</v>
      </c>
      <c r="P615" s="701"/>
      <c r="Q615" s="712">
        <v>19708.53</v>
      </c>
    </row>
    <row r="616" spans="1:17" ht="14.4" customHeight="1" x14ac:dyDescent="0.3">
      <c r="A616" s="695" t="s">
        <v>554</v>
      </c>
      <c r="B616" s="696" t="s">
        <v>5489</v>
      </c>
      <c r="C616" s="696" t="s">
        <v>4502</v>
      </c>
      <c r="D616" s="696" t="s">
        <v>5072</v>
      </c>
      <c r="E616" s="696" t="s">
        <v>5073</v>
      </c>
      <c r="F616" s="711"/>
      <c r="G616" s="711"/>
      <c r="H616" s="711"/>
      <c r="I616" s="711"/>
      <c r="J616" s="711"/>
      <c r="K616" s="711"/>
      <c r="L616" s="711"/>
      <c r="M616" s="711"/>
      <c r="N616" s="711">
        <v>1</v>
      </c>
      <c r="O616" s="711">
        <v>9341.16</v>
      </c>
      <c r="P616" s="701"/>
      <c r="Q616" s="712">
        <v>9341.16</v>
      </c>
    </row>
    <row r="617" spans="1:17" ht="14.4" customHeight="1" x14ac:dyDescent="0.3">
      <c r="A617" s="695" t="s">
        <v>554</v>
      </c>
      <c r="B617" s="696" t="s">
        <v>5489</v>
      </c>
      <c r="C617" s="696" t="s">
        <v>4502</v>
      </c>
      <c r="D617" s="696" t="s">
        <v>5074</v>
      </c>
      <c r="E617" s="696" t="s">
        <v>5075</v>
      </c>
      <c r="F617" s="711"/>
      <c r="G617" s="711"/>
      <c r="H617" s="711"/>
      <c r="I617" s="711"/>
      <c r="J617" s="711"/>
      <c r="K617" s="711"/>
      <c r="L617" s="711"/>
      <c r="M617" s="711"/>
      <c r="N617" s="711">
        <v>1</v>
      </c>
      <c r="O617" s="711">
        <v>6227.51</v>
      </c>
      <c r="P617" s="701"/>
      <c r="Q617" s="712">
        <v>6227.51</v>
      </c>
    </row>
    <row r="618" spans="1:17" ht="14.4" customHeight="1" x14ac:dyDescent="0.3">
      <c r="A618" s="695" t="s">
        <v>554</v>
      </c>
      <c r="B618" s="696" t="s">
        <v>5489</v>
      </c>
      <c r="C618" s="696" t="s">
        <v>4502</v>
      </c>
      <c r="D618" s="696" t="s">
        <v>5092</v>
      </c>
      <c r="E618" s="696" t="s">
        <v>5093</v>
      </c>
      <c r="F618" s="711"/>
      <c r="G618" s="711"/>
      <c r="H618" s="711"/>
      <c r="I618" s="711"/>
      <c r="J618" s="711"/>
      <c r="K618" s="711"/>
      <c r="L618" s="711"/>
      <c r="M618" s="711"/>
      <c r="N618" s="711">
        <v>1</v>
      </c>
      <c r="O618" s="711">
        <v>1588</v>
      </c>
      <c r="P618" s="701"/>
      <c r="Q618" s="712">
        <v>1588</v>
      </c>
    </row>
    <row r="619" spans="1:17" ht="14.4" customHeight="1" x14ac:dyDescent="0.3">
      <c r="A619" s="695" t="s">
        <v>554</v>
      </c>
      <c r="B619" s="696" t="s">
        <v>5489</v>
      </c>
      <c r="C619" s="696" t="s">
        <v>4502</v>
      </c>
      <c r="D619" s="696" t="s">
        <v>5094</v>
      </c>
      <c r="E619" s="696" t="s">
        <v>5095</v>
      </c>
      <c r="F619" s="711"/>
      <c r="G619" s="711"/>
      <c r="H619" s="711"/>
      <c r="I619" s="711"/>
      <c r="J619" s="711">
        <v>1</v>
      </c>
      <c r="K619" s="711">
        <v>2504</v>
      </c>
      <c r="L619" s="711"/>
      <c r="M619" s="711">
        <v>2504</v>
      </c>
      <c r="N619" s="711">
        <v>1</v>
      </c>
      <c r="O619" s="711">
        <v>2504</v>
      </c>
      <c r="P619" s="701"/>
      <c r="Q619" s="712">
        <v>2504</v>
      </c>
    </row>
    <row r="620" spans="1:17" ht="14.4" customHeight="1" x14ac:dyDescent="0.3">
      <c r="A620" s="695" t="s">
        <v>554</v>
      </c>
      <c r="B620" s="696" t="s">
        <v>5489</v>
      </c>
      <c r="C620" s="696" t="s">
        <v>4502</v>
      </c>
      <c r="D620" s="696" t="s">
        <v>5153</v>
      </c>
      <c r="E620" s="696" t="s">
        <v>5154</v>
      </c>
      <c r="F620" s="711"/>
      <c r="G620" s="711"/>
      <c r="H620" s="711"/>
      <c r="I620" s="711"/>
      <c r="J620" s="711"/>
      <c r="K620" s="711"/>
      <c r="L620" s="711"/>
      <c r="M620" s="711"/>
      <c r="N620" s="711">
        <v>1</v>
      </c>
      <c r="O620" s="711">
        <v>11607.27</v>
      </c>
      <c r="P620" s="701"/>
      <c r="Q620" s="712">
        <v>11607.27</v>
      </c>
    </row>
    <row r="621" spans="1:17" ht="14.4" customHeight="1" x14ac:dyDescent="0.3">
      <c r="A621" s="695" t="s">
        <v>554</v>
      </c>
      <c r="B621" s="696" t="s">
        <v>5489</v>
      </c>
      <c r="C621" s="696" t="s">
        <v>4502</v>
      </c>
      <c r="D621" s="696" t="s">
        <v>5499</v>
      </c>
      <c r="E621" s="696" t="s">
        <v>5500</v>
      </c>
      <c r="F621" s="711">
        <v>1</v>
      </c>
      <c r="G621" s="711">
        <v>11607.27</v>
      </c>
      <c r="H621" s="711">
        <v>1</v>
      </c>
      <c r="I621" s="711">
        <v>11607.27</v>
      </c>
      <c r="J621" s="711"/>
      <c r="K621" s="711"/>
      <c r="L621" s="711"/>
      <c r="M621" s="711"/>
      <c r="N621" s="711"/>
      <c r="O621" s="711"/>
      <c r="P621" s="701"/>
      <c r="Q621" s="712"/>
    </row>
    <row r="622" spans="1:17" ht="14.4" customHeight="1" x14ac:dyDescent="0.3">
      <c r="A622" s="695" t="s">
        <v>554</v>
      </c>
      <c r="B622" s="696" t="s">
        <v>5489</v>
      </c>
      <c r="C622" s="696" t="s">
        <v>4502</v>
      </c>
      <c r="D622" s="696" t="s">
        <v>5167</v>
      </c>
      <c r="E622" s="696" t="s">
        <v>5168</v>
      </c>
      <c r="F622" s="711">
        <v>3</v>
      </c>
      <c r="G622" s="711">
        <v>5724</v>
      </c>
      <c r="H622" s="711">
        <v>1</v>
      </c>
      <c r="I622" s="711">
        <v>1908</v>
      </c>
      <c r="J622" s="711">
        <v>3</v>
      </c>
      <c r="K622" s="711">
        <v>5724</v>
      </c>
      <c r="L622" s="711">
        <v>1</v>
      </c>
      <c r="M622" s="711">
        <v>1908</v>
      </c>
      <c r="N622" s="711">
        <v>9</v>
      </c>
      <c r="O622" s="711">
        <v>17172</v>
      </c>
      <c r="P622" s="701">
        <v>3</v>
      </c>
      <c r="Q622" s="712">
        <v>1908</v>
      </c>
    </row>
    <row r="623" spans="1:17" ht="14.4" customHeight="1" x14ac:dyDescent="0.3">
      <c r="A623" s="695" t="s">
        <v>554</v>
      </c>
      <c r="B623" s="696" t="s">
        <v>5489</v>
      </c>
      <c r="C623" s="696" t="s">
        <v>4502</v>
      </c>
      <c r="D623" s="696" t="s">
        <v>5501</v>
      </c>
      <c r="E623" s="696" t="s">
        <v>5502</v>
      </c>
      <c r="F623" s="711">
        <v>1</v>
      </c>
      <c r="G623" s="711">
        <v>359.1</v>
      </c>
      <c r="H623" s="711">
        <v>1</v>
      </c>
      <c r="I623" s="711">
        <v>359.1</v>
      </c>
      <c r="J623" s="711"/>
      <c r="K623" s="711"/>
      <c r="L623" s="711"/>
      <c r="M623" s="711"/>
      <c r="N623" s="711"/>
      <c r="O623" s="711"/>
      <c r="P623" s="701"/>
      <c r="Q623" s="712"/>
    </row>
    <row r="624" spans="1:17" ht="14.4" customHeight="1" x14ac:dyDescent="0.3">
      <c r="A624" s="695" t="s">
        <v>554</v>
      </c>
      <c r="B624" s="696" t="s">
        <v>5489</v>
      </c>
      <c r="C624" s="696" t="s">
        <v>4522</v>
      </c>
      <c r="D624" s="696" t="s">
        <v>4552</v>
      </c>
      <c r="E624" s="696" t="s">
        <v>4553</v>
      </c>
      <c r="F624" s="711">
        <v>10</v>
      </c>
      <c r="G624" s="711">
        <v>2200</v>
      </c>
      <c r="H624" s="711">
        <v>1</v>
      </c>
      <c r="I624" s="711">
        <v>220</v>
      </c>
      <c r="J624" s="711">
        <v>1</v>
      </c>
      <c r="K624" s="711">
        <v>232</v>
      </c>
      <c r="L624" s="711">
        <v>0.10545454545454545</v>
      </c>
      <c r="M624" s="711">
        <v>232</v>
      </c>
      <c r="N624" s="711">
        <v>10</v>
      </c>
      <c r="O624" s="711">
        <v>2324</v>
      </c>
      <c r="P624" s="701">
        <v>1.0563636363636364</v>
      </c>
      <c r="Q624" s="712">
        <v>232.4</v>
      </c>
    </row>
    <row r="625" spans="1:17" ht="14.4" customHeight="1" x14ac:dyDescent="0.3">
      <c r="A625" s="695" t="s">
        <v>554</v>
      </c>
      <c r="B625" s="696" t="s">
        <v>5489</v>
      </c>
      <c r="C625" s="696" t="s">
        <v>4522</v>
      </c>
      <c r="D625" s="696" t="s">
        <v>5349</v>
      </c>
      <c r="E625" s="696" t="s">
        <v>5350</v>
      </c>
      <c r="F625" s="711">
        <v>0</v>
      </c>
      <c r="G625" s="711">
        <v>0</v>
      </c>
      <c r="H625" s="711"/>
      <c r="I625" s="711"/>
      <c r="J625" s="711">
        <v>0</v>
      </c>
      <c r="K625" s="711">
        <v>0</v>
      </c>
      <c r="L625" s="711"/>
      <c r="M625" s="711"/>
      <c r="N625" s="711">
        <v>0</v>
      </c>
      <c r="O625" s="711">
        <v>0</v>
      </c>
      <c r="P625" s="701"/>
      <c r="Q625" s="712"/>
    </row>
    <row r="626" spans="1:17" ht="14.4" customHeight="1" x14ac:dyDescent="0.3">
      <c r="A626" s="695" t="s">
        <v>554</v>
      </c>
      <c r="B626" s="696" t="s">
        <v>5489</v>
      </c>
      <c r="C626" s="696" t="s">
        <v>4522</v>
      </c>
      <c r="D626" s="696" t="s">
        <v>5351</v>
      </c>
      <c r="E626" s="696" t="s">
        <v>5352</v>
      </c>
      <c r="F626" s="711">
        <v>395</v>
      </c>
      <c r="G626" s="711">
        <v>0</v>
      </c>
      <c r="H626" s="711"/>
      <c r="I626" s="711">
        <v>0</v>
      </c>
      <c r="J626" s="711">
        <v>273</v>
      </c>
      <c r="K626" s="711">
        <v>0</v>
      </c>
      <c r="L626" s="711"/>
      <c r="M626" s="711">
        <v>0</v>
      </c>
      <c r="N626" s="711">
        <v>342</v>
      </c>
      <c r="O626" s="711">
        <v>0</v>
      </c>
      <c r="P626" s="701"/>
      <c r="Q626" s="712">
        <v>0</v>
      </c>
    </row>
    <row r="627" spans="1:17" ht="14.4" customHeight="1" x14ac:dyDescent="0.3">
      <c r="A627" s="695" t="s">
        <v>554</v>
      </c>
      <c r="B627" s="696" t="s">
        <v>5489</v>
      </c>
      <c r="C627" s="696" t="s">
        <v>4522</v>
      </c>
      <c r="D627" s="696" t="s">
        <v>5353</v>
      </c>
      <c r="E627" s="696" t="s">
        <v>5354</v>
      </c>
      <c r="F627" s="711">
        <v>9</v>
      </c>
      <c r="G627" s="711">
        <v>0</v>
      </c>
      <c r="H627" s="711"/>
      <c r="I627" s="711">
        <v>0</v>
      </c>
      <c r="J627" s="711">
        <v>9</v>
      </c>
      <c r="K627" s="711">
        <v>0</v>
      </c>
      <c r="L627" s="711"/>
      <c r="M627" s="711">
        <v>0</v>
      </c>
      <c r="N627" s="711">
        <v>12</v>
      </c>
      <c r="O627" s="711">
        <v>0</v>
      </c>
      <c r="P627" s="701"/>
      <c r="Q627" s="712">
        <v>0</v>
      </c>
    </row>
    <row r="628" spans="1:17" ht="14.4" customHeight="1" x14ac:dyDescent="0.3">
      <c r="A628" s="695" t="s">
        <v>554</v>
      </c>
      <c r="B628" s="696" t="s">
        <v>5489</v>
      </c>
      <c r="C628" s="696" t="s">
        <v>4522</v>
      </c>
      <c r="D628" s="696" t="s">
        <v>5361</v>
      </c>
      <c r="E628" s="696" t="s">
        <v>5362</v>
      </c>
      <c r="F628" s="711">
        <v>16</v>
      </c>
      <c r="G628" s="711">
        <v>0</v>
      </c>
      <c r="H628" s="711"/>
      <c r="I628" s="711">
        <v>0</v>
      </c>
      <c r="J628" s="711">
        <v>2</v>
      </c>
      <c r="K628" s="711">
        <v>0</v>
      </c>
      <c r="L628" s="711"/>
      <c r="M628" s="711">
        <v>0</v>
      </c>
      <c r="N628" s="711"/>
      <c r="O628" s="711"/>
      <c r="P628" s="701"/>
      <c r="Q628" s="712"/>
    </row>
    <row r="629" spans="1:17" ht="14.4" customHeight="1" x14ac:dyDescent="0.3">
      <c r="A629" s="695" t="s">
        <v>554</v>
      </c>
      <c r="B629" s="696" t="s">
        <v>5489</v>
      </c>
      <c r="C629" s="696" t="s">
        <v>4522</v>
      </c>
      <c r="D629" s="696" t="s">
        <v>5503</v>
      </c>
      <c r="E629" s="696" t="s">
        <v>5504</v>
      </c>
      <c r="F629" s="711">
        <v>548</v>
      </c>
      <c r="G629" s="711">
        <v>2996512</v>
      </c>
      <c r="H629" s="711">
        <v>1</v>
      </c>
      <c r="I629" s="711">
        <v>5468.0875912408756</v>
      </c>
      <c r="J629" s="711">
        <v>471</v>
      </c>
      <c r="K629" s="711">
        <v>2578988</v>
      </c>
      <c r="L629" s="711">
        <v>0.86066333123311367</v>
      </c>
      <c r="M629" s="711">
        <v>5475.5583864118898</v>
      </c>
      <c r="N629" s="711">
        <v>523</v>
      </c>
      <c r="O629" s="711">
        <v>2863948</v>
      </c>
      <c r="P629" s="701">
        <v>0.95576056428273937</v>
      </c>
      <c r="Q629" s="712">
        <v>5476</v>
      </c>
    </row>
    <row r="630" spans="1:17" ht="14.4" customHeight="1" x14ac:dyDescent="0.3">
      <c r="A630" s="695" t="s">
        <v>554</v>
      </c>
      <c r="B630" s="696" t="s">
        <v>5489</v>
      </c>
      <c r="C630" s="696" t="s">
        <v>4522</v>
      </c>
      <c r="D630" s="696" t="s">
        <v>4597</v>
      </c>
      <c r="E630" s="696" t="s">
        <v>4598</v>
      </c>
      <c r="F630" s="711"/>
      <c r="G630" s="711"/>
      <c r="H630" s="711"/>
      <c r="I630" s="711"/>
      <c r="J630" s="711">
        <v>2</v>
      </c>
      <c r="K630" s="711">
        <v>0</v>
      </c>
      <c r="L630" s="711"/>
      <c r="M630" s="711">
        <v>0</v>
      </c>
      <c r="N630" s="711"/>
      <c r="O630" s="711"/>
      <c r="P630" s="701"/>
      <c r="Q630" s="712"/>
    </row>
    <row r="631" spans="1:17" ht="14.4" customHeight="1" x14ac:dyDescent="0.3">
      <c r="A631" s="695" t="s">
        <v>554</v>
      </c>
      <c r="B631" s="696" t="s">
        <v>5489</v>
      </c>
      <c r="C631" s="696" t="s">
        <v>4522</v>
      </c>
      <c r="D631" s="696" t="s">
        <v>4601</v>
      </c>
      <c r="E631" s="696" t="s">
        <v>4602</v>
      </c>
      <c r="F631" s="711">
        <v>10</v>
      </c>
      <c r="G631" s="711">
        <v>3320</v>
      </c>
      <c r="H631" s="711">
        <v>1</v>
      </c>
      <c r="I631" s="711">
        <v>332</v>
      </c>
      <c r="J631" s="711">
        <v>8</v>
      </c>
      <c r="K631" s="711">
        <v>2752</v>
      </c>
      <c r="L631" s="711">
        <v>0.82891566265060246</v>
      </c>
      <c r="M631" s="711">
        <v>344</v>
      </c>
      <c r="N631" s="711">
        <v>12</v>
      </c>
      <c r="O631" s="711">
        <v>4140</v>
      </c>
      <c r="P631" s="701">
        <v>1.2469879518072289</v>
      </c>
      <c r="Q631" s="712">
        <v>345</v>
      </c>
    </row>
    <row r="632" spans="1:17" ht="14.4" customHeight="1" x14ac:dyDescent="0.3">
      <c r="A632" s="695" t="s">
        <v>5505</v>
      </c>
      <c r="B632" s="696" t="s">
        <v>4495</v>
      </c>
      <c r="C632" s="696" t="s">
        <v>4522</v>
      </c>
      <c r="D632" s="696" t="s">
        <v>4552</v>
      </c>
      <c r="E632" s="696" t="s">
        <v>4553</v>
      </c>
      <c r="F632" s="711"/>
      <c r="G632" s="711"/>
      <c r="H632" s="711"/>
      <c r="I632" s="711"/>
      <c r="J632" s="711"/>
      <c r="K632" s="711"/>
      <c r="L632" s="711"/>
      <c r="M632" s="711"/>
      <c r="N632" s="711">
        <v>1</v>
      </c>
      <c r="O632" s="711">
        <v>234</v>
      </c>
      <c r="P632" s="701"/>
      <c r="Q632" s="712">
        <v>234</v>
      </c>
    </row>
    <row r="633" spans="1:17" ht="14.4" customHeight="1" x14ac:dyDescent="0.3">
      <c r="A633" s="695" t="s">
        <v>5505</v>
      </c>
      <c r="B633" s="696" t="s">
        <v>4495</v>
      </c>
      <c r="C633" s="696" t="s">
        <v>4522</v>
      </c>
      <c r="D633" s="696" t="s">
        <v>4554</v>
      </c>
      <c r="E633" s="696" t="s">
        <v>4555</v>
      </c>
      <c r="F633" s="711"/>
      <c r="G633" s="711"/>
      <c r="H633" s="711"/>
      <c r="I633" s="711"/>
      <c r="J633" s="711"/>
      <c r="K633" s="711"/>
      <c r="L633" s="711"/>
      <c r="M633" s="711"/>
      <c r="N633" s="711">
        <v>1</v>
      </c>
      <c r="O633" s="711">
        <v>116</v>
      </c>
      <c r="P633" s="701"/>
      <c r="Q633" s="712">
        <v>116</v>
      </c>
    </row>
    <row r="634" spans="1:17" ht="14.4" customHeight="1" x14ac:dyDescent="0.3">
      <c r="A634" s="695" t="s">
        <v>5505</v>
      </c>
      <c r="B634" s="696" t="s">
        <v>4495</v>
      </c>
      <c r="C634" s="696" t="s">
        <v>4522</v>
      </c>
      <c r="D634" s="696" t="s">
        <v>4572</v>
      </c>
      <c r="E634" s="696" t="s">
        <v>4573</v>
      </c>
      <c r="F634" s="711"/>
      <c r="G634" s="711"/>
      <c r="H634" s="711"/>
      <c r="I634" s="711"/>
      <c r="J634" s="711"/>
      <c r="K634" s="711"/>
      <c r="L634" s="711"/>
      <c r="M634" s="711"/>
      <c r="N634" s="711">
        <v>2</v>
      </c>
      <c r="O634" s="711">
        <v>311</v>
      </c>
      <c r="P634" s="701"/>
      <c r="Q634" s="712">
        <v>155.5</v>
      </c>
    </row>
    <row r="635" spans="1:17" ht="14.4" customHeight="1" x14ac:dyDescent="0.3">
      <c r="A635" s="695" t="s">
        <v>5505</v>
      </c>
      <c r="B635" s="696" t="s">
        <v>4495</v>
      </c>
      <c r="C635" s="696" t="s">
        <v>4522</v>
      </c>
      <c r="D635" s="696" t="s">
        <v>4576</v>
      </c>
      <c r="E635" s="696" t="s">
        <v>4577</v>
      </c>
      <c r="F635" s="711"/>
      <c r="G635" s="711"/>
      <c r="H635" s="711"/>
      <c r="I635" s="711"/>
      <c r="J635" s="711"/>
      <c r="K635" s="711"/>
      <c r="L635" s="711"/>
      <c r="M635" s="711"/>
      <c r="N635" s="711">
        <v>2</v>
      </c>
      <c r="O635" s="711">
        <v>0</v>
      </c>
      <c r="P635" s="701"/>
      <c r="Q635" s="712">
        <v>0</v>
      </c>
    </row>
    <row r="636" spans="1:17" ht="14.4" customHeight="1" x14ac:dyDescent="0.3">
      <c r="A636" s="695" t="s">
        <v>5505</v>
      </c>
      <c r="B636" s="696" t="s">
        <v>4495</v>
      </c>
      <c r="C636" s="696" t="s">
        <v>4522</v>
      </c>
      <c r="D636" s="696" t="s">
        <v>4584</v>
      </c>
      <c r="E636" s="696" t="s">
        <v>4585</v>
      </c>
      <c r="F636" s="711"/>
      <c r="G636" s="711"/>
      <c r="H636" s="711"/>
      <c r="I636" s="711"/>
      <c r="J636" s="711"/>
      <c r="K636" s="711"/>
      <c r="L636" s="711"/>
      <c r="M636" s="711"/>
      <c r="N636" s="711">
        <v>2</v>
      </c>
      <c r="O636" s="711">
        <v>163</v>
      </c>
      <c r="P636" s="701"/>
      <c r="Q636" s="712">
        <v>81.5</v>
      </c>
    </row>
    <row r="637" spans="1:17" ht="14.4" customHeight="1" x14ac:dyDescent="0.3">
      <c r="A637" s="695" t="s">
        <v>5506</v>
      </c>
      <c r="B637" s="696" t="s">
        <v>4495</v>
      </c>
      <c r="C637" s="696" t="s">
        <v>4522</v>
      </c>
      <c r="D637" s="696" t="s">
        <v>4554</v>
      </c>
      <c r="E637" s="696" t="s">
        <v>4555</v>
      </c>
      <c r="F637" s="711"/>
      <c r="G637" s="711"/>
      <c r="H637" s="711"/>
      <c r="I637" s="711"/>
      <c r="J637" s="711">
        <v>1</v>
      </c>
      <c r="K637" s="711">
        <v>116</v>
      </c>
      <c r="L637" s="711"/>
      <c r="M637" s="711">
        <v>116</v>
      </c>
      <c r="N637" s="711"/>
      <c r="O637" s="711"/>
      <c r="P637" s="701"/>
      <c r="Q637" s="712"/>
    </row>
    <row r="638" spans="1:17" ht="14.4" customHeight="1" x14ac:dyDescent="0.3">
      <c r="A638" s="695" t="s">
        <v>5506</v>
      </c>
      <c r="B638" s="696" t="s">
        <v>4495</v>
      </c>
      <c r="C638" s="696" t="s">
        <v>4522</v>
      </c>
      <c r="D638" s="696" t="s">
        <v>4572</v>
      </c>
      <c r="E638" s="696" t="s">
        <v>4573</v>
      </c>
      <c r="F638" s="711"/>
      <c r="G638" s="711"/>
      <c r="H638" s="711"/>
      <c r="I638" s="711"/>
      <c r="J638" s="711">
        <v>1</v>
      </c>
      <c r="K638" s="711">
        <v>155</v>
      </c>
      <c r="L638" s="711"/>
      <c r="M638" s="711">
        <v>155</v>
      </c>
      <c r="N638" s="711"/>
      <c r="O638" s="711"/>
      <c r="P638" s="701"/>
      <c r="Q638" s="712"/>
    </row>
    <row r="639" spans="1:17" ht="14.4" customHeight="1" x14ac:dyDescent="0.3">
      <c r="A639" s="695" t="s">
        <v>5506</v>
      </c>
      <c r="B639" s="696" t="s">
        <v>4495</v>
      </c>
      <c r="C639" s="696" t="s">
        <v>4522</v>
      </c>
      <c r="D639" s="696" t="s">
        <v>4580</v>
      </c>
      <c r="E639" s="696" t="s">
        <v>4581</v>
      </c>
      <c r="F639" s="711"/>
      <c r="G639" s="711"/>
      <c r="H639" s="711"/>
      <c r="I639" s="711"/>
      <c r="J639" s="711">
        <v>1</v>
      </c>
      <c r="K639" s="711">
        <v>0</v>
      </c>
      <c r="L639" s="711"/>
      <c r="M639" s="711">
        <v>0</v>
      </c>
      <c r="N639" s="711"/>
      <c r="O639" s="711"/>
      <c r="P639" s="701"/>
      <c r="Q639" s="712"/>
    </row>
    <row r="640" spans="1:17" ht="14.4" customHeight="1" x14ac:dyDescent="0.3">
      <c r="A640" s="695" t="s">
        <v>5506</v>
      </c>
      <c r="B640" s="696" t="s">
        <v>4495</v>
      </c>
      <c r="C640" s="696" t="s">
        <v>4522</v>
      </c>
      <c r="D640" s="696" t="s">
        <v>4584</v>
      </c>
      <c r="E640" s="696" t="s">
        <v>4585</v>
      </c>
      <c r="F640" s="711"/>
      <c r="G640" s="711"/>
      <c r="H640" s="711"/>
      <c r="I640" s="711"/>
      <c r="J640" s="711">
        <v>1</v>
      </c>
      <c r="K640" s="711">
        <v>81</v>
      </c>
      <c r="L640" s="711"/>
      <c r="M640" s="711">
        <v>81</v>
      </c>
      <c r="N640" s="711"/>
      <c r="O640" s="711"/>
      <c r="P640" s="701"/>
      <c r="Q640" s="712"/>
    </row>
    <row r="641" spans="1:17" ht="14.4" customHeight="1" x14ac:dyDescent="0.3">
      <c r="A641" s="695" t="s">
        <v>5507</v>
      </c>
      <c r="B641" s="696" t="s">
        <v>4495</v>
      </c>
      <c r="C641" s="696" t="s">
        <v>4522</v>
      </c>
      <c r="D641" s="696" t="s">
        <v>4531</v>
      </c>
      <c r="E641" s="696" t="s">
        <v>4532</v>
      </c>
      <c r="F641" s="711">
        <v>2</v>
      </c>
      <c r="G641" s="711">
        <v>68</v>
      </c>
      <c r="H641" s="711">
        <v>1</v>
      </c>
      <c r="I641" s="711">
        <v>34</v>
      </c>
      <c r="J641" s="711"/>
      <c r="K641" s="711"/>
      <c r="L641" s="711"/>
      <c r="M641" s="711"/>
      <c r="N641" s="711"/>
      <c r="O641" s="711"/>
      <c r="P641" s="701"/>
      <c r="Q641" s="712"/>
    </row>
    <row r="642" spans="1:17" ht="14.4" customHeight="1" x14ac:dyDescent="0.3">
      <c r="A642" s="695" t="s">
        <v>5507</v>
      </c>
      <c r="B642" s="696" t="s">
        <v>4495</v>
      </c>
      <c r="C642" s="696" t="s">
        <v>4522</v>
      </c>
      <c r="D642" s="696" t="s">
        <v>4552</v>
      </c>
      <c r="E642" s="696" t="s">
        <v>4553</v>
      </c>
      <c r="F642" s="711"/>
      <c r="G642" s="711"/>
      <c r="H642" s="711"/>
      <c r="I642" s="711"/>
      <c r="J642" s="711">
        <v>4</v>
      </c>
      <c r="K642" s="711">
        <v>928</v>
      </c>
      <c r="L642" s="711"/>
      <c r="M642" s="711">
        <v>232</v>
      </c>
      <c r="N642" s="711">
        <v>9</v>
      </c>
      <c r="O642" s="711">
        <v>2090</v>
      </c>
      <c r="P642" s="701"/>
      <c r="Q642" s="712">
        <v>232.22222222222223</v>
      </c>
    </row>
    <row r="643" spans="1:17" ht="14.4" customHeight="1" x14ac:dyDescent="0.3">
      <c r="A643" s="695" t="s">
        <v>5507</v>
      </c>
      <c r="B643" s="696" t="s">
        <v>4495</v>
      </c>
      <c r="C643" s="696" t="s">
        <v>4522</v>
      </c>
      <c r="D643" s="696" t="s">
        <v>4554</v>
      </c>
      <c r="E643" s="696" t="s">
        <v>4555</v>
      </c>
      <c r="F643" s="711"/>
      <c r="G643" s="711"/>
      <c r="H643" s="711"/>
      <c r="I643" s="711"/>
      <c r="J643" s="711">
        <v>3</v>
      </c>
      <c r="K643" s="711">
        <v>348</v>
      </c>
      <c r="L643" s="711"/>
      <c r="M643" s="711">
        <v>116</v>
      </c>
      <c r="N643" s="711">
        <v>2</v>
      </c>
      <c r="O643" s="711">
        <v>232</v>
      </c>
      <c r="P643" s="701"/>
      <c r="Q643" s="712">
        <v>116</v>
      </c>
    </row>
    <row r="644" spans="1:17" ht="14.4" customHeight="1" x14ac:dyDescent="0.3">
      <c r="A644" s="695" t="s">
        <v>5507</v>
      </c>
      <c r="B644" s="696" t="s">
        <v>4495</v>
      </c>
      <c r="C644" s="696" t="s">
        <v>4522</v>
      </c>
      <c r="D644" s="696" t="s">
        <v>4572</v>
      </c>
      <c r="E644" s="696" t="s">
        <v>4573</v>
      </c>
      <c r="F644" s="711"/>
      <c r="G644" s="711"/>
      <c r="H644" s="711"/>
      <c r="I644" s="711"/>
      <c r="J644" s="711">
        <v>1</v>
      </c>
      <c r="K644" s="711">
        <v>155</v>
      </c>
      <c r="L644" s="711"/>
      <c r="M644" s="711">
        <v>155</v>
      </c>
      <c r="N644" s="711">
        <v>6</v>
      </c>
      <c r="O644" s="711">
        <v>930</v>
      </c>
      <c r="P644" s="701"/>
      <c r="Q644" s="712">
        <v>155</v>
      </c>
    </row>
    <row r="645" spans="1:17" ht="14.4" customHeight="1" x14ac:dyDescent="0.3">
      <c r="A645" s="695" t="s">
        <v>5507</v>
      </c>
      <c r="B645" s="696" t="s">
        <v>4495</v>
      </c>
      <c r="C645" s="696" t="s">
        <v>4522</v>
      </c>
      <c r="D645" s="696" t="s">
        <v>4576</v>
      </c>
      <c r="E645" s="696" t="s">
        <v>4577</v>
      </c>
      <c r="F645" s="711"/>
      <c r="G645" s="711"/>
      <c r="H645" s="711"/>
      <c r="I645" s="711"/>
      <c r="J645" s="711"/>
      <c r="K645" s="711"/>
      <c r="L645" s="711"/>
      <c r="M645" s="711"/>
      <c r="N645" s="711">
        <v>1</v>
      </c>
      <c r="O645" s="711">
        <v>0</v>
      </c>
      <c r="P645" s="701"/>
      <c r="Q645" s="712">
        <v>0</v>
      </c>
    </row>
    <row r="646" spans="1:17" ht="14.4" customHeight="1" x14ac:dyDescent="0.3">
      <c r="A646" s="695" t="s">
        <v>5507</v>
      </c>
      <c r="B646" s="696" t="s">
        <v>4495</v>
      </c>
      <c r="C646" s="696" t="s">
        <v>4522</v>
      </c>
      <c r="D646" s="696" t="s">
        <v>4584</v>
      </c>
      <c r="E646" s="696" t="s">
        <v>4585</v>
      </c>
      <c r="F646" s="711"/>
      <c r="G646" s="711"/>
      <c r="H646" s="711"/>
      <c r="I646" s="711"/>
      <c r="J646" s="711">
        <v>1</v>
      </c>
      <c r="K646" s="711">
        <v>81</v>
      </c>
      <c r="L646" s="711"/>
      <c r="M646" s="711">
        <v>81</v>
      </c>
      <c r="N646" s="711">
        <v>6</v>
      </c>
      <c r="O646" s="711">
        <v>486</v>
      </c>
      <c r="P646" s="701"/>
      <c r="Q646" s="712">
        <v>81</v>
      </c>
    </row>
    <row r="647" spans="1:17" ht="14.4" customHeight="1" x14ac:dyDescent="0.3">
      <c r="A647" s="695" t="s">
        <v>5508</v>
      </c>
      <c r="B647" s="696" t="s">
        <v>4495</v>
      </c>
      <c r="C647" s="696" t="s">
        <v>4522</v>
      </c>
      <c r="D647" s="696" t="s">
        <v>4552</v>
      </c>
      <c r="E647" s="696" t="s">
        <v>4553</v>
      </c>
      <c r="F647" s="711">
        <v>8</v>
      </c>
      <c r="G647" s="711">
        <v>1760</v>
      </c>
      <c r="H647" s="711">
        <v>1</v>
      </c>
      <c r="I647" s="711">
        <v>220</v>
      </c>
      <c r="J647" s="711">
        <v>8</v>
      </c>
      <c r="K647" s="711">
        <v>1856</v>
      </c>
      <c r="L647" s="711">
        <v>1.0545454545454545</v>
      </c>
      <c r="M647" s="711">
        <v>232</v>
      </c>
      <c r="N647" s="711">
        <v>8</v>
      </c>
      <c r="O647" s="711">
        <v>1860</v>
      </c>
      <c r="P647" s="701">
        <v>1.0568181818181819</v>
      </c>
      <c r="Q647" s="712">
        <v>232.5</v>
      </c>
    </row>
    <row r="648" spans="1:17" ht="14.4" customHeight="1" x14ac:dyDescent="0.3">
      <c r="A648" s="695" t="s">
        <v>5508</v>
      </c>
      <c r="B648" s="696" t="s">
        <v>4495</v>
      </c>
      <c r="C648" s="696" t="s">
        <v>4522</v>
      </c>
      <c r="D648" s="696" t="s">
        <v>4554</v>
      </c>
      <c r="E648" s="696" t="s">
        <v>4555</v>
      </c>
      <c r="F648" s="711"/>
      <c r="G648" s="711"/>
      <c r="H648" s="711"/>
      <c r="I648" s="711"/>
      <c r="J648" s="711">
        <v>3</v>
      </c>
      <c r="K648" s="711">
        <v>348</v>
      </c>
      <c r="L648" s="711"/>
      <c r="M648" s="711">
        <v>116</v>
      </c>
      <c r="N648" s="711">
        <v>1</v>
      </c>
      <c r="O648" s="711">
        <v>116</v>
      </c>
      <c r="P648" s="701"/>
      <c r="Q648" s="712">
        <v>116</v>
      </c>
    </row>
    <row r="649" spans="1:17" ht="14.4" customHeight="1" x14ac:dyDescent="0.3">
      <c r="A649" s="695" t="s">
        <v>5508</v>
      </c>
      <c r="B649" s="696" t="s">
        <v>4495</v>
      </c>
      <c r="C649" s="696" t="s">
        <v>4522</v>
      </c>
      <c r="D649" s="696" t="s">
        <v>4572</v>
      </c>
      <c r="E649" s="696" t="s">
        <v>4573</v>
      </c>
      <c r="F649" s="711">
        <v>1</v>
      </c>
      <c r="G649" s="711">
        <v>154</v>
      </c>
      <c r="H649" s="711">
        <v>1</v>
      </c>
      <c r="I649" s="711">
        <v>154</v>
      </c>
      <c r="J649" s="711">
        <v>3</v>
      </c>
      <c r="K649" s="711">
        <v>465</v>
      </c>
      <c r="L649" s="711">
        <v>3.0194805194805197</v>
      </c>
      <c r="M649" s="711">
        <v>155</v>
      </c>
      <c r="N649" s="711"/>
      <c r="O649" s="711"/>
      <c r="P649" s="701"/>
      <c r="Q649" s="712"/>
    </row>
    <row r="650" spans="1:17" ht="14.4" customHeight="1" x14ac:dyDescent="0.3">
      <c r="A650" s="695" t="s">
        <v>5508</v>
      </c>
      <c r="B650" s="696" t="s">
        <v>4495</v>
      </c>
      <c r="C650" s="696" t="s">
        <v>4522</v>
      </c>
      <c r="D650" s="696" t="s">
        <v>4576</v>
      </c>
      <c r="E650" s="696" t="s">
        <v>4577</v>
      </c>
      <c r="F650" s="711"/>
      <c r="G650" s="711"/>
      <c r="H650" s="711"/>
      <c r="I650" s="711"/>
      <c r="J650" s="711"/>
      <c r="K650" s="711"/>
      <c r="L650" s="711"/>
      <c r="M650" s="711"/>
      <c r="N650" s="711">
        <v>1</v>
      </c>
      <c r="O650" s="711">
        <v>0</v>
      </c>
      <c r="P650" s="701"/>
      <c r="Q650" s="712">
        <v>0</v>
      </c>
    </row>
    <row r="651" spans="1:17" ht="14.4" customHeight="1" x14ac:dyDescent="0.3">
      <c r="A651" s="695" t="s">
        <v>5508</v>
      </c>
      <c r="B651" s="696" t="s">
        <v>4495</v>
      </c>
      <c r="C651" s="696" t="s">
        <v>4522</v>
      </c>
      <c r="D651" s="696" t="s">
        <v>4580</v>
      </c>
      <c r="E651" s="696" t="s">
        <v>4581</v>
      </c>
      <c r="F651" s="711"/>
      <c r="G651" s="711"/>
      <c r="H651" s="711"/>
      <c r="I651" s="711"/>
      <c r="J651" s="711">
        <v>4</v>
      </c>
      <c r="K651" s="711">
        <v>0</v>
      </c>
      <c r="L651" s="711"/>
      <c r="M651" s="711">
        <v>0</v>
      </c>
      <c r="N651" s="711"/>
      <c r="O651" s="711"/>
      <c r="P651" s="701"/>
      <c r="Q651" s="712"/>
    </row>
    <row r="652" spans="1:17" ht="14.4" customHeight="1" x14ac:dyDescent="0.3">
      <c r="A652" s="695" t="s">
        <v>5508</v>
      </c>
      <c r="B652" s="696" t="s">
        <v>4495</v>
      </c>
      <c r="C652" s="696" t="s">
        <v>4522</v>
      </c>
      <c r="D652" s="696" t="s">
        <v>4584</v>
      </c>
      <c r="E652" s="696" t="s">
        <v>4585</v>
      </c>
      <c r="F652" s="711">
        <v>1</v>
      </c>
      <c r="G652" s="711">
        <v>75</v>
      </c>
      <c r="H652" s="711">
        <v>1</v>
      </c>
      <c r="I652" s="711">
        <v>75</v>
      </c>
      <c r="J652" s="711">
        <v>4</v>
      </c>
      <c r="K652" s="711">
        <v>324</v>
      </c>
      <c r="L652" s="711">
        <v>4.32</v>
      </c>
      <c r="M652" s="711">
        <v>81</v>
      </c>
      <c r="N652" s="711"/>
      <c r="O652" s="711"/>
      <c r="P652" s="701"/>
      <c r="Q652" s="712"/>
    </row>
    <row r="653" spans="1:17" ht="14.4" customHeight="1" x14ac:dyDescent="0.3">
      <c r="A653" s="695" t="s">
        <v>5508</v>
      </c>
      <c r="B653" s="696" t="s">
        <v>4495</v>
      </c>
      <c r="C653" s="696" t="s">
        <v>4522</v>
      </c>
      <c r="D653" s="696" t="s">
        <v>4619</v>
      </c>
      <c r="E653" s="696" t="s">
        <v>4620</v>
      </c>
      <c r="F653" s="711"/>
      <c r="G653" s="711"/>
      <c r="H653" s="711"/>
      <c r="I653" s="711"/>
      <c r="J653" s="711">
        <v>1</v>
      </c>
      <c r="K653" s="711">
        <v>80</v>
      </c>
      <c r="L653" s="711"/>
      <c r="M653" s="711">
        <v>80</v>
      </c>
      <c r="N653" s="711"/>
      <c r="O653" s="711"/>
      <c r="P653" s="701"/>
      <c r="Q653" s="712"/>
    </row>
    <row r="654" spans="1:17" ht="14.4" customHeight="1" x14ac:dyDescent="0.3">
      <c r="A654" s="695" t="s">
        <v>5509</v>
      </c>
      <c r="B654" s="696" t="s">
        <v>4495</v>
      </c>
      <c r="C654" s="696" t="s">
        <v>4522</v>
      </c>
      <c r="D654" s="696" t="s">
        <v>4531</v>
      </c>
      <c r="E654" s="696" t="s">
        <v>4532</v>
      </c>
      <c r="F654" s="711">
        <v>1</v>
      </c>
      <c r="G654" s="711">
        <v>34</v>
      </c>
      <c r="H654" s="711">
        <v>1</v>
      </c>
      <c r="I654" s="711">
        <v>34</v>
      </c>
      <c r="J654" s="711"/>
      <c r="K654" s="711"/>
      <c r="L654" s="711"/>
      <c r="M654" s="711"/>
      <c r="N654" s="711"/>
      <c r="O654" s="711"/>
      <c r="P654" s="701"/>
      <c r="Q654" s="712"/>
    </row>
    <row r="655" spans="1:17" ht="14.4" customHeight="1" x14ac:dyDescent="0.3">
      <c r="A655" s="695" t="s">
        <v>5509</v>
      </c>
      <c r="B655" s="696" t="s">
        <v>4495</v>
      </c>
      <c r="C655" s="696" t="s">
        <v>4522</v>
      </c>
      <c r="D655" s="696" t="s">
        <v>4552</v>
      </c>
      <c r="E655" s="696" t="s">
        <v>4553</v>
      </c>
      <c r="F655" s="711">
        <v>1</v>
      </c>
      <c r="G655" s="711">
        <v>220</v>
      </c>
      <c r="H655" s="711">
        <v>1</v>
      </c>
      <c r="I655" s="711">
        <v>220</v>
      </c>
      <c r="J655" s="711"/>
      <c r="K655" s="711"/>
      <c r="L655" s="711"/>
      <c r="M655" s="711"/>
      <c r="N655" s="711">
        <v>1</v>
      </c>
      <c r="O655" s="711">
        <v>234</v>
      </c>
      <c r="P655" s="701">
        <v>1.0636363636363637</v>
      </c>
      <c r="Q655" s="712">
        <v>234</v>
      </c>
    </row>
    <row r="656" spans="1:17" ht="14.4" customHeight="1" x14ac:dyDescent="0.3">
      <c r="A656" s="695" t="s">
        <v>5510</v>
      </c>
      <c r="B656" s="696" t="s">
        <v>4495</v>
      </c>
      <c r="C656" s="696" t="s">
        <v>4522</v>
      </c>
      <c r="D656" s="696" t="s">
        <v>4552</v>
      </c>
      <c r="E656" s="696" t="s">
        <v>4553</v>
      </c>
      <c r="F656" s="711">
        <v>4</v>
      </c>
      <c r="G656" s="711">
        <v>880</v>
      </c>
      <c r="H656" s="711">
        <v>1</v>
      </c>
      <c r="I656" s="711">
        <v>220</v>
      </c>
      <c r="J656" s="711"/>
      <c r="K656" s="711"/>
      <c r="L656" s="711"/>
      <c r="M656" s="711"/>
      <c r="N656" s="711"/>
      <c r="O656" s="711"/>
      <c r="P656" s="701"/>
      <c r="Q656" s="712"/>
    </row>
    <row r="657" spans="1:17" ht="14.4" customHeight="1" x14ac:dyDescent="0.3">
      <c r="A657" s="695" t="s">
        <v>5511</v>
      </c>
      <c r="B657" s="696" t="s">
        <v>4495</v>
      </c>
      <c r="C657" s="696" t="s">
        <v>4522</v>
      </c>
      <c r="D657" s="696" t="s">
        <v>4531</v>
      </c>
      <c r="E657" s="696" t="s">
        <v>4532</v>
      </c>
      <c r="F657" s="711"/>
      <c r="G657" s="711"/>
      <c r="H657" s="711"/>
      <c r="I657" s="711"/>
      <c r="J657" s="711">
        <v>1</v>
      </c>
      <c r="K657" s="711">
        <v>34</v>
      </c>
      <c r="L657" s="711"/>
      <c r="M657" s="711">
        <v>34</v>
      </c>
      <c r="N657" s="711">
        <v>2</v>
      </c>
      <c r="O657" s="711">
        <v>68</v>
      </c>
      <c r="P657" s="701"/>
      <c r="Q657" s="712">
        <v>34</v>
      </c>
    </row>
    <row r="658" spans="1:17" ht="14.4" customHeight="1" x14ac:dyDescent="0.3">
      <c r="A658" s="695" t="s">
        <v>5511</v>
      </c>
      <c r="B658" s="696" t="s">
        <v>4495</v>
      </c>
      <c r="C658" s="696" t="s">
        <v>4522</v>
      </c>
      <c r="D658" s="696" t="s">
        <v>4552</v>
      </c>
      <c r="E658" s="696" t="s">
        <v>4553</v>
      </c>
      <c r="F658" s="711">
        <v>7</v>
      </c>
      <c r="G658" s="711">
        <v>1540</v>
      </c>
      <c r="H658" s="711">
        <v>1</v>
      </c>
      <c r="I658" s="711">
        <v>220</v>
      </c>
      <c r="J658" s="711">
        <v>1</v>
      </c>
      <c r="K658" s="711">
        <v>232</v>
      </c>
      <c r="L658" s="711">
        <v>0.15064935064935064</v>
      </c>
      <c r="M658" s="711">
        <v>232</v>
      </c>
      <c r="N658" s="711">
        <v>3</v>
      </c>
      <c r="O658" s="711">
        <v>698</v>
      </c>
      <c r="P658" s="701">
        <v>0.45324675324675323</v>
      </c>
      <c r="Q658" s="712">
        <v>232.66666666666666</v>
      </c>
    </row>
    <row r="659" spans="1:17" ht="14.4" customHeight="1" x14ac:dyDescent="0.3">
      <c r="A659" s="695" t="s">
        <v>5511</v>
      </c>
      <c r="B659" s="696" t="s">
        <v>4495</v>
      </c>
      <c r="C659" s="696" t="s">
        <v>4522</v>
      </c>
      <c r="D659" s="696" t="s">
        <v>4554</v>
      </c>
      <c r="E659" s="696" t="s">
        <v>4555</v>
      </c>
      <c r="F659" s="711">
        <v>3</v>
      </c>
      <c r="G659" s="711">
        <v>351</v>
      </c>
      <c r="H659" s="711">
        <v>1</v>
      </c>
      <c r="I659" s="711">
        <v>117</v>
      </c>
      <c r="J659" s="711"/>
      <c r="K659" s="711"/>
      <c r="L659" s="711"/>
      <c r="M659" s="711"/>
      <c r="N659" s="711">
        <v>1</v>
      </c>
      <c r="O659" s="711">
        <v>116</v>
      </c>
      <c r="P659" s="701">
        <v>0.33048433048433046</v>
      </c>
      <c r="Q659" s="712">
        <v>116</v>
      </c>
    </row>
    <row r="660" spans="1:17" ht="14.4" customHeight="1" x14ac:dyDescent="0.3">
      <c r="A660" s="695" t="s">
        <v>5511</v>
      </c>
      <c r="B660" s="696" t="s">
        <v>4495</v>
      </c>
      <c r="C660" s="696" t="s">
        <v>4522</v>
      </c>
      <c r="D660" s="696" t="s">
        <v>4572</v>
      </c>
      <c r="E660" s="696" t="s">
        <v>4573</v>
      </c>
      <c r="F660" s="711"/>
      <c r="G660" s="711"/>
      <c r="H660" s="711"/>
      <c r="I660" s="711"/>
      <c r="J660" s="711">
        <v>2</v>
      </c>
      <c r="K660" s="711">
        <v>310</v>
      </c>
      <c r="L660" s="711"/>
      <c r="M660" s="711">
        <v>155</v>
      </c>
      <c r="N660" s="711"/>
      <c r="O660" s="711"/>
      <c r="P660" s="701"/>
      <c r="Q660" s="712"/>
    </row>
    <row r="661" spans="1:17" ht="14.4" customHeight="1" x14ac:dyDescent="0.3">
      <c r="A661" s="695" t="s">
        <v>5511</v>
      </c>
      <c r="B661" s="696" t="s">
        <v>4495</v>
      </c>
      <c r="C661" s="696" t="s">
        <v>4522</v>
      </c>
      <c r="D661" s="696" t="s">
        <v>4576</v>
      </c>
      <c r="E661" s="696" t="s">
        <v>4577</v>
      </c>
      <c r="F661" s="711"/>
      <c r="G661" s="711"/>
      <c r="H661" s="711"/>
      <c r="I661" s="711"/>
      <c r="J661" s="711">
        <v>1</v>
      </c>
      <c r="K661" s="711">
        <v>0</v>
      </c>
      <c r="L661" s="711"/>
      <c r="M661" s="711">
        <v>0</v>
      </c>
      <c r="N661" s="711"/>
      <c r="O661" s="711"/>
      <c r="P661" s="701"/>
      <c r="Q661" s="712"/>
    </row>
    <row r="662" spans="1:17" ht="14.4" customHeight="1" x14ac:dyDescent="0.3">
      <c r="A662" s="695" t="s">
        <v>5511</v>
      </c>
      <c r="B662" s="696" t="s">
        <v>4495</v>
      </c>
      <c r="C662" s="696" t="s">
        <v>4522</v>
      </c>
      <c r="D662" s="696" t="s">
        <v>4580</v>
      </c>
      <c r="E662" s="696" t="s">
        <v>4581</v>
      </c>
      <c r="F662" s="711"/>
      <c r="G662" s="711"/>
      <c r="H662" s="711"/>
      <c r="I662" s="711"/>
      <c r="J662" s="711">
        <v>1</v>
      </c>
      <c r="K662" s="711">
        <v>0</v>
      </c>
      <c r="L662" s="711"/>
      <c r="M662" s="711">
        <v>0</v>
      </c>
      <c r="N662" s="711"/>
      <c r="O662" s="711"/>
      <c r="P662" s="701"/>
      <c r="Q662" s="712"/>
    </row>
    <row r="663" spans="1:17" ht="14.4" customHeight="1" x14ac:dyDescent="0.3">
      <c r="A663" s="695" t="s">
        <v>5511</v>
      </c>
      <c r="B663" s="696" t="s">
        <v>4495</v>
      </c>
      <c r="C663" s="696" t="s">
        <v>4522</v>
      </c>
      <c r="D663" s="696" t="s">
        <v>4584</v>
      </c>
      <c r="E663" s="696" t="s">
        <v>4585</v>
      </c>
      <c r="F663" s="711">
        <v>1</v>
      </c>
      <c r="G663" s="711">
        <v>75</v>
      </c>
      <c r="H663" s="711">
        <v>1</v>
      </c>
      <c r="I663" s="711">
        <v>75</v>
      </c>
      <c r="J663" s="711">
        <v>1</v>
      </c>
      <c r="K663" s="711">
        <v>81</v>
      </c>
      <c r="L663" s="711">
        <v>1.08</v>
      </c>
      <c r="M663" s="711">
        <v>81</v>
      </c>
      <c r="N663" s="711"/>
      <c r="O663" s="711"/>
      <c r="P663" s="701"/>
      <c r="Q663" s="712"/>
    </row>
    <row r="664" spans="1:17" ht="14.4" customHeight="1" x14ac:dyDescent="0.3">
      <c r="A664" s="695" t="s">
        <v>5511</v>
      </c>
      <c r="B664" s="696" t="s">
        <v>4495</v>
      </c>
      <c r="C664" s="696" t="s">
        <v>4522</v>
      </c>
      <c r="D664" s="696" t="s">
        <v>4619</v>
      </c>
      <c r="E664" s="696" t="s">
        <v>4620</v>
      </c>
      <c r="F664" s="711">
        <v>1</v>
      </c>
      <c r="G664" s="711">
        <v>80</v>
      </c>
      <c r="H664" s="711">
        <v>1</v>
      </c>
      <c r="I664" s="711">
        <v>80</v>
      </c>
      <c r="J664" s="711"/>
      <c r="K664" s="711"/>
      <c r="L664" s="711"/>
      <c r="M664" s="711"/>
      <c r="N664" s="711"/>
      <c r="O664" s="711"/>
      <c r="P664" s="701"/>
      <c r="Q664" s="712"/>
    </row>
    <row r="665" spans="1:17" ht="14.4" customHeight="1" x14ac:dyDescent="0.3">
      <c r="A665" s="695" t="s">
        <v>5512</v>
      </c>
      <c r="B665" s="696" t="s">
        <v>4495</v>
      </c>
      <c r="C665" s="696" t="s">
        <v>4522</v>
      </c>
      <c r="D665" s="696" t="s">
        <v>4552</v>
      </c>
      <c r="E665" s="696" t="s">
        <v>4553</v>
      </c>
      <c r="F665" s="711">
        <v>1</v>
      </c>
      <c r="G665" s="711">
        <v>220</v>
      </c>
      <c r="H665" s="711">
        <v>1</v>
      </c>
      <c r="I665" s="711">
        <v>220</v>
      </c>
      <c r="J665" s="711">
        <v>1</v>
      </c>
      <c r="K665" s="711">
        <v>232</v>
      </c>
      <c r="L665" s="711">
        <v>1.0545454545454545</v>
      </c>
      <c r="M665" s="711">
        <v>232</v>
      </c>
      <c r="N665" s="711"/>
      <c r="O665" s="711"/>
      <c r="P665" s="701"/>
      <c r="Q665" s="712"/>
    </row>
    <row r="666" spans="1:17" ht="14.4" customHeight="1" x14ac:dyDescent="0.3">
      <c r="A666" s="695" t="s">
        <v>5512</v>
      </c>
      <c r="B666" s="696" t="s">
        <v>4495</v>
      </c>
      <c r="C666" s="696" t="s">
        <v>4522</v>
      </c>
      <c r="D666" s="696" t="s">
        <v>4554</v>
      </c>
      <c r="E666" s="696" t="s">
        <v>4555</v>
      </c>
      <c r="F666" s="711">
        <v>1</v>
      </c>
      <c r="G666" s="711">
        <v>117</v>
      </c>
      <c r="H666" s="711">
        <v>1</v>
      </c>
      <c r="I666" s="711">
        <v>117</v>
      </c>
      <c r="J666" s="711"/>
      <c r="K666" s="711"/>
      <c r="L666" s="711"/>
      <c r="M666" s="711"/>
      <c r="N666" s="711"/>
      <c r="O666" s="711"/>
      <c r="P666" s="701"/>
      <c r="Q666" s="712"/>
    </row>
    <row r="667" spans="1:17" ht="14.4" customHeight="1" x14ac:dyDescent="0.3">
      <c r="A667" s="695" t="s">
        <v>5512</v>
      </c>
      <c r="B667" s="696" t="s">
        <v>4495</v>
      </c>
      <c r="C667" s="696" t="s">
        <v>4522</v>
      </c>
      <c r="D667" s="696" t="s">
        <v>4572</v>
      </c>
      <c r="E667" s="696" t="s">
        <v>4573</v>
      </c>
      <c r="F667" s="711">
        <v>1</v>
      </c>
      <c r="G667" s="711">
        <v>154</v>
      </c>
      <c r="H667" s="711">
        <v>1</v>
      </c>
      <c r="I667" s="711">
        <v>154</v>
      </c>
      <c r="J667" s="711"/>
      <c r="K667" s="711"/>
      <c r="L667" s="711"/>
      <c r="M667" s="711"/>
      <c r="N667" s="711"/>
      <c r="O667" s="711"/>
      <c r="P667" s="701"/>
      <c r="Q667" s="712"/>
    </row>
    <row r="668" spans="1:17" ht="14.4" customHeight="1" x14ac:dyDescent="0.3">
      <c r="A668" s="695" t="s">
        <v>5512</v>
      </c>
      <c r="B668" s="696" t="s">
        <v>4495</v>
      </c>
      <c r="C668" s="696" t="s">
        <v>4522</v>
      </c>
      <c r="D668" s="696" t="s">
        <v>4576</v>
      </c>
      <c r="E668" s="696" t="s">
        <v>4577</v>
      </c>
      <c r="F668" s="711">
        <v>0</v>
      </c>
      <c r="G668" s="711">
        <v>0</v>
      </c>
      <c r="H668" s="711"/>
      <c r="I668" s="711"/>
      <c r="J668" s="711"/>
      <c r="K668" s="711"/>
      <c r="L668" s="711"/>
      <c r="M668" s="711"/>
      <c r="N668" s="711"/>
      <c r="O668" s="711"/>
      <c r="P668" s="701"/>
      <c r="Q668" s="712"/>
    </row>
    <row r="669" spans="1:17" ht="14.4" customHeight="1" x14ac:dyDescent="0.3">
      <c r="A669" s="695" t="s">
        <v>5512</v>
      </c>
      <c r="B669" s="696" t="s">
        <v>4495</v>
      </c>
      <c r="C669" s="696" t="s">
        <v>4522</v>
      </c>
      <c r="D669" s="696" t="s">
        <v>4584</v>
      </c>
      <c r="E669" s="696" t="s">
        <v>4585</v>
      </c>
      <c r="F669" s="711">
        <v>1</v>
      </c>
      <c r="G669" s="711">
        <v>75</v>
      </c>
      <c r="H669" s="711">
        <v>1</v>
      </c>
      <c r="I669" s="711">
        <v>75</v>
      </c>
      <c r="J669" s="711"/>
      <c r="K669" s="711"/>
      <c r="L669" s="711"/>
      <c r="M669" s="711"/>
      <c r="N669" s="711"/>
      <c r="O669" s="711"/>
      <c r="P669" s="701"/>
      <c r="Q669" s="712"/>
    </row>
    <row r="670" spans="1:17" ht="14.4" customHeight="1" x14ac:dyDescent="0.3">
      <c r="A670" s="695" t="s">
        <v>5513</v>
      </c>
      <c r="B670" s="696" t="s">
        <v>4495</v>
      </c>
      <c r="C670" s="696" t="s">
        <v>4522</v>
      </c>
      <c r="D670" s="696" t="s">
        <v>4552</v>
      </c>
      <c r="E670" s="696" t="s">
        <v>4553</v>
      </c>
      <c r="F670" s="711"/>
      <c r="G670" s="711"/>
      <c r="H670" s="711"/>
      <c r="I670" s="711"/>
      <c r="J670" s="711"/>
      <c r="K670" s="711"/>
      <c r="L670" s="711"/>
      <c r="M670" s="711"/>
      <c r="N670" s="711">
        <v>1</v>
      </c>
      <c r="O670" s="711">
        <v>232</v>
      </c>
      <c r="P670" s="701"/>
      <c r="Q670" s="712">
        <v>232</v>
      </c>
    </row>
    <row r="671" spans="1:17" ht="14.4" customHeight="1" x14ac:dyDescent="0.3">
      <c r="A671" s="695" t="s">
        <v>5514</v>
      </c>
      <c r="B671" s="696" t="s">
        <v>4495</v>
      </c>
      <c r="C671" s="696" t="s">
        <v>4522</v>
      </c>
      <c r="D671" s="696" t="s">
        <v>4531</v>
      </c>
      <c r="E671" s="696" t="s">
        <v>4532</v>
      </c>
      <c r="F671" s="711"/>
      <c r="G671" s="711"/>
      <c r="H671" s="711"/>
      <c r="I671" s="711"/>
      <c r="J671" s="711">
        <v>2</v>
      </c>
      <c r="K671" s="711">
        <v>68</v>
      </c>
      <c r="L671" s="711"/>
      <c r="M671" s="711">
        <v>34</v>
      </c>
      <c r="N671" s="711"/>
      <c r="O671" s="711"/>
      <c r="P671" s="701"/>
      <c r="Q671" s="712"/>
    </row>
    <row r="672" spans="1:17" ht="14.4" customHeight="1" x14ac:dyDescent="0.3">
      <c r="A672" s="695" t="s">
        <v>5514</v>
      </c>
      <c r="B672" s="696" t="s">
        <v>4495</v>
      </c>
      <c r="C672" s="696" t="s">
        <v>4522</v>
      </c>
      <c r="D672" s="696" t="s">
        <v>4552</v>
      </c>
      <c r="E672" s="696" t="s">
        <v>4553</v>
      </c>
      <c r="F672" s="711">
        <v>2</v>
      </c>
      <c r="G672" s="711">
        <v>440</v>
      </c>
      <c r="H672" s="711">
        <v>1</v>
      </c>
      <c r="I672" s="711">
        <v>220</v>
      </c>
      <c r="J672" s="711">
        <v>1</v>
      </c>
      <c r="K672" s="711">
        <v>232</v>
      </c>
      <c r="L672" s="711">
        <v>0.52727272727272723</v>
      </c>
      <c r="M672" s="711">
        <v>232</v>
      </c>
      <c r="N672" s="711">
        <v>3</v>
      </c>
      <c r="O672" s="711">
        <v>698</v>
      </c>
      <c r="P672" s="701">
        <v>1.5863636363636364</v>
      </c>
      <c r="Q672" s="712">
        <v>232.66666666666666</v>
      </c>
    </row>
    <row r="673" spans="1:17" ht="14.4" customHeight="1" x14ac:dyDescent="0.3">
      <c r="A673" s="695" t="s">
        <v>5514</v>
      </c>
      <c r="B673" s="696" t="s">
        <v>4495</v>
      </c>
      <c r="C673" s="696" t="s">
        <v>4522</v>
      </c>
      <c r="D673" s="696" t="s">
        <v>4554</v>
      </c>
      <c r="E673" s="696" t="s">
        <v>4555</v>
      </c>
      <c r="F673" s="711">
        <v>8</v>
      </c>
      <c r="G673" s="711">
        <v>936</v>
      </c>
      <c r="H673" s="711">
        <v>1</v>
      </c>
      <c r="I673" s="711">
        <v>117</v>
      </c>
      <c r="J673" s="711">
        <v>9</v>
      </c>
      <c r="K673" s="711">
        <v>1044</v>
      </c>
      <c r="L673" s="711">
        <v>1.1153846153846154</v>
      </c>
      <c r="M673" s="711">
        <v>116</v>
      </c>
      <c r="N673" s="711">
        <v>15</v>
      </c>
      <c r="O673" s="711">
        <v>1752</v>
      </c>
      <c r="P673" s="701">
        <v>1.8717948717948718</v>
      </c>
      <c r="Q673" s="712">
        <v>116.8</v>
      </c>
    </row>
    <row r="674" spans="1:17" ht="14.4" customHeight="1" x14ac:dyDescent="0.3">
      <c r="A674" s="695" t="s">
        <v>5514</v>
      </c>
      <c r="B674" s="696" t="s">
        <v>4495</v>
      </c>
      <c r="C674" s="696" t="s">
        <v>4522</v>
      </c>
      <c r="D674" s="696" t="s">
        <v>4572</v>
      </c>
      <c r="E674" s="696" t="s">
        <v>4573</v>
      </c>
      <c r="F674" s="711">
        <v>3</v>
      </c>
      <c r="G674" s="711">
        <v>462</v>
      </c>
      <c r="H674" s="711">
        <v>1</v>
      </c>
      <c r="I674" s="711">
        <v>154</v>
      </c>
      <c r="J674" s="711">
        <v>3</v>
      </c>
      <c r="K674" s="711">
        <v>465</v>
      </c>
      <c r="L674" s="711">
        <v>1.0064935064935066</v>
      </c>
      <c r="M674" s="711">
        <v>155</v>
      </c>
      <c r="N674" s="711">
        <v>2</v>
      </c>
      <c r="O674" s="711">
        <v>311</v>
      </c>
      <c r="P674" s="701">
        <v>0.67316017316017318</v>
      </c>
      <c r="Q674" s="712">
        <v>155.5</v>
      </c>
    </row>
    <row r="675" spans="1:17" ht="14.4" customHeight="1" x14ac:dyDescent="0.3">
      <c r="A675" s="695" t="s">
        <v>5514</v>
      </c>
      <c r="B675" s="696" t="s">
        <v>4495</v>
      </c>
      <c r="C675" s="696" t="s">
        <v>4522</v>
      </c>
      <c r="D675" s="696" t="s">
        <v>4576</v>
      </c>
      <c r="E675" s="696" t="s">
        <v>4577</v>
      </c>
      <c r="F675" s="711">
        <v>1</v>
      </c>
      <c r="G675" s="711">
        <v>0</v>
      </c>
      <c r="H675" s="711"/>
      <c r="I675" s="711">
        <v>0</v>
      </c>
      <c r="J675" s="711">
        <v>1</v>
      </c>
      <c r="K675" s="711">
        <v>0</v>
      </c>
      <c r="L675" s="711"/>
      <c r="M675" s="711">
        <v>0</v>
      </c>
      <c r="N675" s="711"/>
      <c r="O675" s="711"/>
      <c r="P675" s="701"/>
      <c r="Q675" s="712"/>
    </row>
    <row r="676" spans="1:17" ht="14.4" customHeight="1" x14ac:dyDescent="0.3">
      <c r="A676" s="695" t="s">
        <v>5514</v>
      </c>
      <c r="B676" s="696" t="s">
        <v>4495</v>
      </c>
      <c r="C676" s="696" t="s">
        <v>4522</v>
      </c>
      <c r="D676" s="696" t="s">
        <v>4580</v>
      </c>
      <c r="E676" s="696" t="s">
        <v>4581</v>
      </c>
      <c r="F676" s="711"/>
      <c r="G676" s="711"/>
      <c r="H676" s="711"/>
      <c r="I676" s="711"/>
      <c r="J676" s="711">
        <v>2</v>
      </c>
      <c r="K676" s="711">
        <v>0</v>
      </c>
      <c r="L676" s="711"/>
      <c r="M676" s="711">
        <v>0</v>
      </c>
      <c r="N676" s="711"/>
      <c r="O676" s="711"/>
      <c r="P676" s="701"/>
      <c r="Q676" s="712"/>
    </row>
    <row r="677" spans="1:17" ht="14.4" customHeight="1" x14ac:dyDescent="0.3">
      <c r="A677" s="695" t="s">
        <v>5514</v>
      </c>
      <c r="B677" s="696" t="s">
        <v>4495</v>
      </c>
      <c r="C677" s="696" t="s">
        <v>4522</v>
      </c>
      <c r="D677" s="696" t="s">
        <v>4584</v>
      </c>
      <c r="E677" s="696" t="s">
        <v>4585</v>
      </c>
      <c r="F677" s="711">
        <v>1</v>
      </c>
      <c r="G677" s="711">
        <v>75</v>
      </c>
      <c r="H677" s="711">
        <v>1</v>
      </c>
      <c r="I677" s="711">
        <v>75</v>
      </c>
      <c r="J677" s="711">
        <v>3</v>
      </c>
      <c r="K677" s="711">
        <v>243</v>
      </c>
      <c r="L677" s="711">
        <v>3.24</v>
      </c>
      <c r="M677" s="711">
        <v>81</v>
      </c>
      <c r="N677" s="711"/>
      <c r="O677" s="711"/>
      <c r="P677" s="701"/>
      <c r="Q677" s="712"/>
    </row>
    <row r="678" spans="1:17" ht="14.4" customHeight="1" x14ac:dyDescent="0.3">
      <c r="A678" s="695" t="s">
        <v>5515</v>
      </c>
      <c r="B678" s="696" t="s">
        <v>4495</v>
      </c>
      <c r="C678" s="696" t="s">
        <v>4522</v>
      </c>
      <c r="D678" s="696" t="s">
        <v>4531</v>
      </c>
      <c r="E678" s="696" t="s">
        <v>4532</v>
      </c>
      <c r="F678" s="711">
        <v>1</v>
      </c>
      <c r="G678" s="711">
        <v>34</v>
      </c>
      <c r="H678" s="711">
        <v>1</v>
      </c>
      <c r="I678" s="711">
        <v>34</v>
      </c>
      <c r="J678" s="711"/>
      <c r="K678" s="711"/>
      <c r="L678" s="711"/>
      <c r="M678" s="711"/>
      <c r="N678" s="711"/>
      <c r="O678" s="711"/>
      <c r="P678" s="701"/>
      <c r="Q678" s="712"/>
    </row>
    <row r="679" spans="1:17" ht="14.4" customHeight="1" x14ac:dyDescent="0.3">
      <c r="A679" s="695" t="s">
        <v>5515</v>
      </c>
      <c r="B679" s="696" t="s">
        <v>4495</v>
      </c>
      <c r="C679" s="696" t="s">
        <v>4522</v>
      </c>
      <c r="D679" s="696" t="s">
        <v>4554</v>
      </c>
      <c r="E679" s="696" t="s">
        <v>4555</v>
      </c>
      <c r="F679" s="711">
        <v>1</v>
      </c>
      <c r="G679" s="711">
        <v>117</v>
      </c>
      <c r="H679" s="711">
        <v>1</v>
      </c>
      <c r="I679" s="711">
        <v>117</v>
      </c>
      <c r="J679" s="711"/>
      <c r="K679" s="711"/>
      <c r="L679" s="711"/>
      <c r="M679" s="711"/>
      <c r="N679" s="711"/>
      <c r="O679" s="711"/>
      <c r="P679" s="701"/>
      <c r="Q679" s="712"/>
    </row>
    <row r="680" spans="1:17" ht="14.4" customHeight="1" x14ac:dyDescent="0.3">
      <c r="A680" s="695" t="s">
        <v>5516</v>
      </c>
      <c r="B680" s="696" t="s">
        <v>4495</v>
      </c>
      <c r="C680" s="696" t="s">
        <v>4522</v>
      </c>
      <c r="D680" s="696" t="s">
        <v>4531</v>
      </c>
      <c r="E680" s="696" t="s">
        <v>4532</v>
      </c>
      <c r="F680" s="711">
        <v>1</v>
      </c>
      <c r="G680" s="711">
        <v>34</v>
      </c>
      <c r="H680" s="711">
        <v>1</v>
      </c>
      <c r="I680" s="711">
        <v>34</v>
      </c>
      <c r="J680" s="711"/>
      <c r="K680" s="711"/>
      <c r="L680" s="711"/>
      <c r="M680" s="711"/>
      <c r="N680" s="711"/>
      <c r="O680" s="711"/>
      <c r="P680" s="701"/>
      <c r="Q680" s="712"/>
    </row>
    <row r="681" spans="1:17" ht="14.4" customHeight="1" x14ac:dyDescent="0.3">
      <c r="A681" s="695" t="s">
        <v>5516</v>
      </c>
      <c r="B681" s="696" t="s">
        <v>4495</v>
      </c>
      <c r="C681" s="696" t="s">
        <v>4522</v>
      </c>
      <c r="D681" s="696" t="s">
        <v>4552</v>
      </c>
      <c r="E681" s="696" t="s">
        <v>4553</v>
      </c>
      <c r="F681" s="711">
        <v>4</v>
      </c>
      <c r="G681" s="711">
        <v>880</v>
      </c>
      <c r="H681" s="711">
        <v>1</v>
      </c>
      <c r="I681" s="711">
        <v>220</v>
      </c>
      <c r="J681" s="711"/>
      <c r="K681" s="711"/>
      <c r="L681" s="711"/>
      <c r="M681" s="711"/>
      <c r="N681" s="711">
        <v>6</v>
      </c>
      <c r="O681" s="711">
        <v>1394</v>
      </c>
      <c r="P681" s="701">
        <v>1.584090909090909</v>
      </c>
      <c r="Q681" s="712">
        <v>232.33333333333334</v>
      </c>
    </row>
    <row r="682" spans="1:17" ht="14.4" customHeight="1" x14ac:dyDescent="0.3">
      <c r="A682" s="695" t="s">
        <v>5516</v>
      </c>
      <c r="B682" s="696" t="s">
        <v>4495</v>
      </c>
      <c r="C682" s="696" t="s">
        <v>4522</v>
      </c>
      <c r="D682" s="696" t="s">
        <v>4554</v>
      </c>
      <c r="E682" s="696" t="s">
        <v>4555</v>
      </c>
      <c r="F682" s="711">
        <v>5</v>
      </c>
      <c r="G682" s="711">
        <v>585</v>
      </c>
      <c r="H682" s="711">
        <v>1</v>
      </c>
      <c r="I682" s="711">
        <v>117</v>
      </c>
      <c r="J682" s="711">
        <v>4</v>
      </c>
      <c r="K682" s="711">
        <v>464</v>
      </c>
      <c r="L682" s="711">
        <v>0.79316239316239312</v>
      </c>
      <c r="M682" s="711">
        <v>116</v>
      </c>
      <c r="N682" s="711">
        <v>5</v>
      </c>
      <c r="O682" s="711">
        <v>580</v>
      </c>
      <c r="P682" s="701">
        <v>0.99145299145299148</v>
      </c>
      <c r="Q682" s="712">
        <v>116</v>
      </c>
    </row>
    <row r="683" spans="1:17" ht="14.4" customHeight="1" x14ac:dyDescent="0.3">
      <c r="A683" s="695" t="s">
        <v>5516</v>
      </c>
      <c r="B683" s="696" t="s">
        <v>4495</v>
      </c>
      <c r="C683" s="696" t="s">
        <v>4522</v>
      </c>
      <c r="D683" s="696" t="s">
        <v>4572</v>
      </c>
      <c r="E683" s="696" t="s">
        <v>4573</v>
      </c>
      <c r="F683" s="711">
        <v>2</v>
      </c>
      <c r="G683" s="711">
        <v>308</v>
      </c>
      <c r="H683" s="711">
        <v>1</v>
      </c>
      <c r="I683" s="711">
        <v>154</v>
      </c>
      <c r="J683" s="711"/>
      <c r="K683" s="711"/>
      <c r="L683" s="711"/>
      <c r="M683" s="711"/>
      <c r="N683" s="711">
        <v>7</v>
      </c>
      <c r="O683" s="711">
        <v>1086</v>
      </c>
      <c r="P683" s="701">
        <v>3.5259740259740258</v>
      </c>
      <c r="Q683" s="712">
        <v>155.14285714285714</v>
      </c>
    </row>
    <row r="684" spans="1:17" ht="14.4" customHeight="1" x14ac:dyDescent="0.3">
      <c r="A684" s="695" t="s">
        <v>5516</v>
      </c>
      <c r="B684" s="696" t="s">
        <v>4495</v>
      </c>
      <c r="C684" s="696" t="s">
        <v>4522</v>
      </c>
      <c r="D684" s="696" t="s">
        <v>4584</v>
      </c>
      <c r="E684" s="696" t="s">
        <v>4585</v>
      </c>
      <c r="F684" s="711"/>
      <c r="G684" s="711"/>
      <c r="H684" s="711"/>
      <c r="I684" s="711"/>
      <c r="J684" s="711"/>
      <c r="K684" s="711"/>
      <c r="L684" s="711"/>
      <c r="M684" s="711"/>
      <c r="N684" s="711">
        <v>5</v>
      </c>
      <c r="O684" s="711">
        <v>406</v>
      </c>
      <c r="P684" s="701"/>
      <c r="Q684" s="712">
        <v>81.2</v>
      </c>
    </row>
    <row r="685" spans="1:17" ht="14.4" customHeight="1" x14ac:dyDescent="0.3">
      <c r="A685" s="695" t="s">
        <v>5517</v>
      </c>
      <c r="B685" s="696" t="s">
        <v>4495</v>
      </c>
      <c r="C685" s="696" t="s">
        <v>4522</v>
      </c>
      <c r="D685" s="696" t="s">
        <v>4531</v>
      </c>
      <c r="E685" s="696" t="s">
        <v>4532</v>
      </c>
      <c r="F685" s="711">
        <v>1</v>
      </c>
      <c r="G685" s="711">
        <v>34</v>
      </c>
      <c r="H685" s="711">
        <v>1</v>
      </c>
      <c r="I685" s="711">
        <v>34</v>
      </c>
      <c r="J685" s="711">
        <v>3</v>
      </c>
      <c r="K685" s="711">
        <v>102</v>
      </c>
      <c r="L685" s="711">
        <v>3</v>
      </c>
      <c r="M685" s="711">
        <v>34</v>
      </c>
      <c r="N685" s="711"/>
      <c r="O685" s="711"/>
      <c r="P685" s="701"/>
      <c r="Q685" s="712"/>
    </row>
    <row r="686" spans="1:17" ht="14.4" customHeight="1" x14ac:dyDescent="0.3">
      <c r="A686" s="695" t="s">
        <v>5517</v>
      </c>
      <c r="B686" s="696" t="s">
        <v>4495</v>
      </c>
      <c r="C686" s="696" t="s">
        <v>4522</v>
      </c>
      <c r="D686" s="696" t="s">
        <v>4552</v>
      </c>
      <c r="E686" s="696" t="s">
        <v>4553</v>
      </c>
      <c r="F686" s="711">
        <v>1</v>
      </c>
      <c r="G686" s="711">
        <v>220</v>
      </c>
      <c r="H686" s="711">
        <v>1</v>
      </c>
      <c r="I686" s="711">
        <v>220</v>
      </c>
      <c r="J686" s="711">
        <v>2</v>
      </c>
      <c r="K686" s="711">
        <v>464</v>
      </c>
      <c r="L686" s="711">
        <v>2.1090909090909089</v>
      </c>
      <c r="M686" s="711">
        <v>232</v>
      </c>
      <c r="N686" s="711"/>
      <c r="O686" s="711"/>
      <c r="P686" s="701"/>
      <c r="Q686" s="712"/>
    </row>
    <row r="687" spans="1:17" ht="14.4" customHeight="1" x14ac:dyDescent="0.3">
      <c r="A687" s="695" t="s">
        <v>5517</v>
      </c>
      <c r="B687" s="696" t="s">
        <v>4495</v>
      </c>
      <c r="C687" s="696" t="s">
        <v>4522</v>
      </c>
      <c r="D687" s="696" t="s">
        <v>4580</v>
      </c>
      <c r="E687" s="696" t="s">
        <v>4581</v>
      </c>
      <c r="F687" s="711"/>
      <c r="G687" s="711"/>
      <c r="H687" s="711"/>
      <c r="I687" s="711"/>
      <c r="J687" s="711">
        <v>1</v>
      </c>
      <c r="K687" s="711">
        <v>0</v>
      </c>
      <c r="L687" s="711"/>
      <c r="M687" s="711">
        <v>0</v>
      </c>
      <c r="N687" s="711"/>
      <c r="O687" s="711"/>
      <c r="P687" s="701"/>
      <c r="Q687" s="712"/>
    </row>
    <row r="688" spans="1:17" ht="14.4" customHeight="1" x14ac:dyDescent="0.3">
      <c r="A688" s="695" t="s">
        <v>5518</v>
      </c>
      <c r="B688" s="696" t="s">
        <v>4495</v>
      </c>
      <c r="C688" s="696" t="s">
        <v>4522</v>
      </c>
      <c r="D688" s="696" t="s">
        <v>4531</v>
      </c>
      <c r="E688" s="696" t="s">
        <v>4532</v>
      </c>
      <c r="F688" s="711"/>
      <c r="G688" s="711"/>
      <c r="H688" s="711"/>
      <c r="I688" s="711"/>
      <c r="J688" s="711">
        <v>1</v>
      </c>
      <c r="K688" s="711">
        <v>34</v>
      </c>
      <c r="L688" s="711"/>
      <c r="M688" s="711">
        <v>34</v>
      </c>
      <c r="N688" s="711">
        <v>1</v>
      </c>
      <c r="O688" s="711">
        <v>35</v>
      </c>
      <c r="P688" s="701"/>
      <c r="Q688" s="712">
        <v>35</v>
      </c>
    </row>
    <row r="689" spans="1:17" ht="14.4" customHeight="1" x14ac:dyDescent="0.3">
      <c r="A689" s="695" t="s">
        <v>5518</v>
      </c>
      <c r="B689" s="696" t="s">
        <v>4495</v>
      </c>
      <c r="C689" s="696" t="s">
        <v>4522</v>
      </c>
      <c r="D689" s="696" t="s">
        <v>4539</v>
      </c>
      <c r="E689" s="696" t="s">
        <v>4540</v>
      </c>
      <c r="F689" s="711"/>
      <c r="G689" s="711"/>
      <c r="H689" s="711"/>
      <c r="I689" s="711"/>
      <c r="J689" s="711"/>
      <c r="K689" s="711"/>
      <c r="L689" s="711"/>
      <c r="M689" s="711"/>
      <c r="N689" s="711">
        <v>1</v>
      </c>
      <c r="O689" s="711">
        <v>300</v>
      </c>
      <c r="P689" s="701"/>
      <c r="Q689" s="712">
        <v>300</v>
      </c>
    </row>
    <row r="690" spans="1:17" ht="14.4" customHeight="1" x14ac:dyDescent="0.3">
      <c r="A690" s="695" t="s">
        <v>5518</v>
      </c>
      <c r="B690" s="696" t="s">
        <v>4495</v>
      </c>
      <c r="C690" s="696" t="s">
        <v>4522</v>
      </c>
      <c r="D690" s="696" t="s">
        <v>4552</v>
      </c>
      <c r="E690" s="696" t="s">
        <v>4553</v>
      </c>
      <c r="F690" s="711"/>
      <c r="G690" s="711"/>
      <c r="H690" s="711"/>
      <c r="I690" s="711"/>
      <c r="J690" s="711">
        <v>3</v>
      </c>
      <c r="K690" s="711">
        <v>696</v>
      </c>
      <c r="L690" s="711"/>
      <c r="M690" s="711">
        <v>232</v>
      </c>
      <c r="N690" s="711">
        <v>3</v>
      </c>
      <c r="O690" s="711">
        <v>698</v>
      </c>
      <c r="P690" s="701"/>
      <c r="Q690" s="712">
        <v>232.66666666666666</v>
      </c>
    </row>
    <row r="691" spans="1:17" ht="14.4" customHeight="1" x14ac:dyDescent="0.3">
      <c r="A691" s="695" t="s">
        <v>5518</v>
      </c>
      <c r="B691" s="696" t="s">
        <v>4495</v>
      </c>
      <c r="C691" s="696" t="s">
        <v>4522</v>
      </c>
      <c r="D691" s="696" t="s">
        <v>4554</v>
      </c>
      <c r="E691" s="696" t="s">
        <v>4555</v>
      </c>
      <c r="F691" s="711"/>
      <c r="G691" s="711"/>
      <c r="H691" s="711"/>
      <c r="I691" s="711"/>
      <c r="J691" s="711"/>
      <c r="K691" s="711"/>
      <c r="L691" s="711"/>
      <c r="M691" s="711"/>
      <c r="N691" s="711">
        <v>5</v>
      </c>
      <c r="O691" s="711">
        <v>590</v>
      </c>
      <c r="P691" s="701"/>
      <c r="Q691" s="712">
        <v>118</v>
      </c>
    </row>
    <row r="692" spans="1:17" ht="14.4" customHeight="1" x14ac:dyDescent="0.3">
      <c r="A692" s="695" t="s">
        <v>5518</v>
      </c>
      <c r="B692" s="696" t="s">
        <v>4495</v>
      </c>
      <c r="C692" s="696" t="s">
        <v>4522</v>
      </c>
      <c r="D692" s="696" t="s">
        <v>4572</v>
      </c>
      <c r="E692" s="696" t="s">
        <v>4573</v>
      </c>
      <c r="F692" s="711"/>
      <c r="G692" s="711"/>
      <c r="H692" s="711"/>
      <c r="I692" s="711"/>
      <c r="J692" s="711">
        <v>1</v>
      </c>
      <c r="K692" s="711">
        <v>155</v>
      </c>
      <c r="L692" s="711"/>
      <c r="M692" s="711">
        <v>155</v>
      </c>
      <c r="N692" s="711">
        <v>1</v>
      </c>
      <c r="O692" s="711">
        <v>155</v>
      </c>
      <c r="P692" s="701"/>
      <c r="Q692" s="712">
        <v>155</v>
      </c>
    </row>
    <row r="693" spans="1:17" ht="14.4" customHeight="1" x14ac:dyDescent="0.3">
      <c r="A693" s="695" t="s">
        <v>5518</v>
      </c>
      <c r="B693" s="696" t="s">
        <v>4495</v>
      </c>
      <c r="C693" s="696" t="s">
        <v>4522</v>
      </c>
      <c r="D693" s="696" t="s">
        <v>4584</v>
      </c>
      <c r="E693" s="696" t="s">
        <v>4585</v>
      </c>
      <c r="F693" s="711"/>
      <c r="G693" s="711"/>
      <c r="H693" s="711"/>
      <c r="I693" s="711"/>
      <c r="J693" s="711"/>
      <c r="K693" s="711"/>
      <c r="L693" s="711"/>
      <c r="M693" s="711"/>
      <c r="N693" s="711">
        <v>1</v>
      </c>
      <c r="O693" s="711">
        <v>81</v>
      </c>
      <c r="P693" s="701"/>
      <c r="Q693" s="712">
        <v>81</v>
      </c>
    </row>
    <row r="694" spans="1:17" ht="14.4" customHeight="1" x14ac:dyDescent="0.3">
      <c r="A694" s="695" t="s">
        <v>5519</v>
      </c>
      <c r="B694" s="696" t="s">
        <v>4495</v>
      </c>
      <c r="C694" s="696" t="s">
        <v>4522</v>
      </c>
      <c r="D694" s="696" t="s">
        <v>4552</v>
      </c>
      <c r="E694" s="696" t="s">
        <v>4553</v>
      </c>
      <c r="F694" s="711">
        <v>1</v>
      </c>
      <c r="G694" s="711">
        <v>220</v>
      </c>
      <c r="H694" s="711">
        <v>1</v>
      </c>
      <c r="I694" s="711">
        <v>220</v>
      </c>
      <c r="J694" s="711"/>
      <c r="K694" s="711"/>
      <c r="L694" s="711"/>
      <c r="M694" s="711"/>
      <c r="N694" s="711"/>
      <c r="O694" s="711"/>
      <c r="P694" s="701"/>
      <c r="Q694" s="712"/>
    </row>
    <row r="695" spans="1:17" ht="14.4" customHeight="1" x14ac:dyDescent="0.3">
      <c r="A695" s="695" t="s">
        <v>5519</v>
      </c>
      <c r="B695" s="696" t="s">
        <v>4495</v>
      </c>
      <c r="C695" s="696" t="s">
        <v>4522</v>
      </c>
      <c r="D695" s="696" t="s">
        <v>4554</v>
      </c>
      <c r="E695" s="696" t="s">
        <v>4555</v>
      </c>
      <c r="F695" s="711"/>
      <c r="G695" s="711"/>
      <c r="H695" s="711"/>
      <c r="I695" s="711"/>
      <c r="J695" s="711"/>
      <c r="K695" s="711"/>
      <c r="L695" s="711"/>
      <c r="M695" s="711"/>
      <c r="N695" s="711">
        <v>1</v>
      </c>
      <c r="O695" s="711">
        <v>116</v>
      </c>
      <c r="P695" s="701"/>
      <c r="Q695" s="712">
        <v>116</v>
      </c>
    </row>
    <row r="696" spans="1:17" ht="14.4" customHeight="1" x14ac:dyDescent="0.3">
      <c r="A696" s="695" t="s">
        <v>5520</v>
      </c>
      <c r="B696" s="696" t="s">
        <v>4495</v>
      </c>
      <c r="C696" s="696" t="s">
        <v>4522</v>
      </c>
      <c r="D696" s="696" t="s">
        <v>4531</v>
      </c>
      <c r="E696" s="696" t="s">
        <v>4532</v>
      </c>
      <c r="F696" s="711"/>
      <c r="G696" s="711"/>
      <c r="H696" s="711"/>
      <c r="I696" s="711"/>
      <c r="J696" s="711">
        <v>1</v>
      </c>
      <c r="K696" s="711">
        <v>34</v>
      </c>
      <c r="L696" s="711"/>
      <c r="M696" s="711">
        <v>34</v>
      </c>
      <c r="N696" s="711"/>
      <c r="O696" s="711"/>
      <c r="P696" s="701"/>
      <c r="Q696" s="712"/>
    </row>
    <row r="697" spans="1:17" ht="14.4" customHeight="1" x14ac:dyDescent="0.3">
      <c r="A697" s="695" t="s">
        <v>5520</v>
      </c>
      <c r="B697" s="696" t="s">
        <v>4495</v>
      </c>
      <c r="C697" s="696" t="s">
        <v>4522</v>
      </c>
      <c r="D697" s="696" t="s">
        <v>4552</v>
      </c>
      <c r="E697" s="696" t="s">
        <v>4553</v>
      </c>
      <c r="F697" s="711"/>
      <c r="G697" s="711"/>
      <c r="H697" s="711"/>
      <c r="I697" s="711"/>
      <c r="J697" s="711">
        <v>1</v>
      </c>
      <c r="K697" s="711">
        <v>232</v>
      </c>
      <c r="L697" s="711"/>
      <c r="M697" s="711">
        <v>232</v>
      </c>
      <c r="N697" s="711">
        <v>1</v>
      </c>
      <c r="O697" s="711">
        <v>234</v>
      </c>
      <c r="P697" s="701"/>
      <c r="Q697" s="712">
        <v>234</v>
      </c>
    </row>
    <row r="698" spans="1:17" ht="14.4" customHeight="1" x14ac:dyDescent="0.3">
      <c r="A698" s="695" t="s">
        <v>5520</v>
      </c>
      <c r="B698" s="696" t="s">
        <v>4495</v>
      </c>
      <c r="C698" s="696" t="s">
        <v>4522</v>
      </c>
      <c r="D698" s="696" t="s">
        <v>4554</v>
      </c>
      <c r="E698" s="696" t="s">
        <v>4555</v>
      </c>
      <c r="F698" s="711">
        <v>1</v>
      </c>
      <c r="G698" s="711">
        <v>117</v>
      </c>
      <c r="H698" s="711">
        <v>1</v>
      </c>
      <c r="I698" s="711">
        <v>117</v>
      </c>
      <c r="J698" s="711"/>
      <c r="K698" s="711"/>
      <c r="L698" s="711"/>
      <c r="M698" s="711"/>
      <c r="N698" s="711">
        <v>10</v>
      </c>
      <c r="O698" s="711">
        <v>1162</v>
      </c>
      <c r="P698" s="701">
        <v>9.9316239316239319</v>
      </c>
      <c r="Q698" s="712">
        <v>116.2</v>
      </c>
    </row>
    <row r="699" spans="1:17" ht="14.4" customHeight="1" x14ac:dyDescent="0.3">
      <c r="A699" s="695" t="s">
        <v>5520</v>
      </c>
      <c r="B699" s="696" t="s">
        <v>4495</v>
      </c>
      <c r="C699" s="696" t="s">
        <v>4522</v>
      </c>
      <c r="D699" s="696" t="s">
        <v>4576</v>
      </c>
      <c r="E699" s="696" t="s">
        <v>4577</v>
      </c>
      <c r="F699" s="711"/>
      <c r="G699" s="711"/>
      <c r="H699" s="711"/>
      <c r="I699" s="711"/>
      <c r="J699" s="711"/>
      <c r="K699" s="711"/>
      <c r="L699" s="711"/>
      <c r="M699" s="711"/>
      <c r="N699" s="711">
        <v>1</v>
      </c>
      <c r="O699" s="711">
        <v>0</v>
      </c>
      <c r="P699" s="701"/>
      <c r="Q699" s="712">
        <v>0</v>
      </c>
    </row>
    <row r="700" spans="1:17" ht="14.4" customHeight="1" thickBot="1" x14ac:dyDescent="0.35">
      <c r="A700" s="703" t="s">
        <v>5520</v>
      </c>
      <c r="B700" s="704" t="s">
        <v>4495</v>
      </c>
      <c r="C700" s="704" t="s">
        <v>4522</v>
      </c>
      <c r="D700" s="704" t="s">
        <v>4580</v>
      </c>
      <c r="E700" s="704" t="s">
        <v>4581</v>
      </c>
      <c r="F700" s="713"/>
      <c r="G700" s="713"/>
      <c r="H700" s="713"/>
      <c r="I700" s="713"/>
      <c r="J700" s="713">
        <v>1</v>
      </c>
      <c r="K700" s="713">
        <v>0</v>
      </c>
      <c r="L700" s="713"/>
      <c r="M700" s="713">
        <v>0</v>
      </c>
      <c r="N700" s="713"/>
      <c r="O700" s="713"/>
      <c r="P700" s="709"/>
      <c r="Q700" s="71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786.98599999999999</v>
      </c>
      <c r="C5" s="114">
        <v>637.98</v>
      </c>
      <c r="D5" s="114">
        <v>551.00199999999995</v>
      </c>
      <c r="E5" s="131">
        <v>0.70014206097694232</v>
      </c>
      <c r="F5" s="132">
        <v>416</v>
      </c>
      <c r="G5" s="114">
        <v>365</v>
      </c>
      <c r="H5" s="114">
        <v>353</v>
      </c>
      <c r="I5" s="133">
        <v>0.84855769230769229</v>
      </c>
      <c r="J5" s="123"/>
      <c r="K5" s="123"/>
      <c r="L5" s="7">
        <f>D5-B5</f>
        <v>-235.98400000000004</v>
      </c>
      <c r="M5" s="8">
        <f>H5-F5</f>
        <v>-63</v>
      </c>
    </row>
    <row r="6" spans="1:13" ht="14.4" hidden="1" customHeight="1" outlineLevel="1" x14ac:dyDescent="0.3">
      <c r="A6" s="119" t="s">
        <v>170</v>
      </c>
      <c r="B6" s="122">
        <v>94.869</v>
      </c>
      <c r="C6" s="113">
        <v>115.26</v>
      </c>
      <c r="D6" s="113">
        <v>90.724000000000004</v>
      </c>
      <c r="E6" s="134">
        <v>0.95630817232183329</v>
      </c>
      <c r="F6" s="135">
        <v>92</v>
      </c>
      <c r="G6" s="113">
        <v>94</v>
      </c>
      <c r="H6" s="113">
        <v>82</v>
      </c>
      <c r="I6" s="136">
        <v>0.89130434782608692</v>
      </c>
      <c r="J6" s="123"/>
      <c r="K6" s="123"/>
      <c r="L6" s="5">
        <f t="shared" ref="L6:L11" si="0">D6-B6</f>
        <v>-4.144999999999996</v>
      </c>
      <c r="M6" s="6">
        <f t="shared" ref="M6:M13" si="1">H6-F6</f>
        <v>-10</v>
      </c>
    </row>
    <row r="7" spans="1:13" ht="14.4" hidden="1" customHeight="1" outlineLevel="1" x14ac:dyDescent="0.3">
      <c r="A7" s="119" t="s">
        <v>171</v>
      </c>
      <c r="B7" s="122">
        <v>256.99</v>
      </c>
      <c r="C7" s="113">
        <v>337.23399999999998</v>
      </c>
      <c r="D7" s="113">
        <v>282.62599999999998</v>
      </c>
      <c r="E7" s="134">
        <v>1.0997548542744853</v>
      </c>
      <c r="F7" s="135">
        <v>221</v>
      </c>
      <c r="G7" s="113">
        <v>284</v>
      </c>
      <c r="H7" s="113">
        <v>260</v>
      </c>
      <c r="I7" s="136">
        <v>1.1764705882352942</v>
      </c>
      <c r="J7" s="123"/>
      <c r="K7" s="123"/>
      <c r="L7" s="5">
        <f t="shared" si="0"/>
        <v>25.635999999999967</v>
      </c>
      <c r="M7" s="6">
        <f t="shared" si="1"/>
        <v>39</v>
      </c>
    </row>
    <row r="8" spans="1:13" ht="14.4" hidden="1" customHeight="1" outlineLevel="1" x14ac:dyDescent="0.3">
      <c r="A8" s="119" t="s">
        <v>172</v>
      </c>
      <c r="B8" s="122">
        <v>37.22</v>
      </c>
      <c r="C8" s="113">
        <v>29.196999999999999</v>
      </c>
      <c r="D8" s="113">
        <v>67.903000000000006</v>
      </c>
      <c r="E8" s="134">
        <v>1.8243686190220314</v>
      </c>
      <c r="F8" s="135">
        <v>34</v>
      </c>
      <c r="G8" s="113">
        <v>30</v>
      </c>
      <c r="H8" s="113">
        <v>45</v>
      </c>
      <c r="I8" s="136">
        <v>1.3235294117647058</v>
      </c>
      <c r="J8" s="123"/>
      <c r="K8" s="123"/>
      <c r="L8" s="5">
        <f t="shared" si="0"/>
        <v>30.683000000000007</v>
      </c>
      <c r="M8" s="6">
        <f t="shared" si="1"/>
        <v>11</v>
      </c>
    </row>
    <row r="9" spans="1:13" ht="14.4" hidden="1" customHeight="1" outlineLevel="1" x14ac:dyDescent="0.3">
      <c r="A9" s="119" t="s">
        <v>173</v>
      </c>
      <c r="B9" s="122">
        <v>1.0609999999999999</v>
      </c>
      <c r="C9" s="113">
        <v>0</v>
      </c>
      <c r="D9" s="113">
        <v>0.48899999999999999</v>
      </c>
      <c r="E9" s="134">
        <v>0.46088595664467485</v>
      </c>
      <c r="F9" s="135">
        <v>1</v>
      </c>
      <c r="G9" s="113">
        <v>0</v>
      </c>
      <c r="H9" s="113">
        <v>1</v>
      </c>
      <c r="I9" s="136">
        <v>1</v>
      </c>
      <c r="J9" s="123"/>
      <c r="K9" s="123"/>
      <c r="L9" s="5">
        <f t="shared" si="0"/>
        <v>-0.57199999999999995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86.554000000000002</v>
      </c>
      <c r="C10" s="113">
        <v>122.32599999999999</v>
      </c>
      <c r="D10" s="113">
        <v>217.417</v>
      </c>
      <c r="E10" s="134">
        <v>2.5119231924578873</v>
      </c>
      <c r="F10" s="135">
        <v>88</v>
      </c>
      <c r="G10" s="113">
        <v>115</v>
      </c>
      <c r="H10" s="113">
        <v>148</v>
      </c>
      <c r="I10" s="136">
        <v>1.6818181818181819</v>
      </c>
      <c r="J10" s="123"/>
      <c r="K10" s="123"/>
      <c r="L10" s="5">
        <f t="shared" si="0"/>
        <v>130.863</v>
      </c>
      <c r="M10" s="6">
        <f t="shared" si="1"/>
        <v>60</v>
      </c>
    </row>
    <row r="11" spans="1:13" ht="14.4" hidden="1" customHeight="1" outlineLevel="1" x14ac:dyDescent="0.3">
      <c r="A11" s="119" t="s">
        <v>175</v>
      </c>
      <c r="B11" s="122">
        <v>23.375</v>
      </c>
      <c r="C11" s="113">
        <v>9.8930000000000007</v>
      </c>
      <c r="D11" s="113">
        <v>18.981999999999999</v>
      </c>
      <c r="E11" s="134">
        <v>0.81206417112299467</v>
      </c>
      <c r="F11" s="135">
        <v>16</v>
      </c>
      <c r="G11" s="113">
        <v>7</v>
      </c>
      <c r="H11" s="113">
        <v>14</v>
      </c>
      <c r="I11" s="136">
        <v>0.875</v>
      </c>
      <c r="J11" s="123"/>
      <c r="K11" s="123"/>
      <c r="L11" s="5">
        <f t="shared" si="0"/>
        <v>-4.3930000000000007</v>
      </c>
      <c r="M11" s="6">
        <f t="shared" si="1"/>
        <v>-2</v>
      </c>
    </row>
    <row r="12" spans="1:13" ht="14.4" hidden="1" customHeight="1" outlineLevel="1" thickBot="1" x14ac:dyDescent="0.35">
      <c r="A12" s="247" t="s">
        <v>234</v>
      </c>
      <c r="B12" s="248">
        <v>5.6619999999999999</v>
      </c>
      <c r="C12" s="249">
        <v>1.556</v>
      </c>
      <c r="D12" s="249">
        <v>3.6269999999999998</v>
      </c>
      <c r="E12" s="250"/>
      <c r="F12" s="251">
        <v>3</v>
      </c>
      <c r="G12" s="249">
        <v>2</v>
      </c>
      <c r="H12" s="249">
        <v>5</v>
      </c>
      <c r="I12" s="252"/>
      <c r="J12" s="123"/>
      <c r="K12" s="123"/>
      <c r="L12" s="253">
        <f>D12-B12</f>
        <v>-2.0350000000000001</v>
      </c>
      <c r="M12" s="254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1292.7170000000001</v>
      </c>
      <c r="C13" s="116">
        <f>SUM(C5:C12)</f>
        <v>1253.4459999999999</v>
      </c>
      <c r="D13" s="116">
        <f>SUM(D5:D12)</f>
        <v>1232.77</v>
      </c>
      <c r="E13" s="137">
        <f>IF(OR(D13=0,B13=0),0,D13/B13)</f>
        <v>0.95362712797928695</v>
      </c>
      <c r="F13" s="138">
        <f>SUM(F5:F12)</f>
        <v>871</v>
      </c>
      <c r="G13" s="116">
        <f>SUM(G5:G12)</f>
        <v>897</v>
      </c>
      <c r="H13" s="116">
        <f>SUM(H5:H12)</f>
        <v>908</v>
      </c>
      <c r="I13" s="139">
        <f>IF(OR(H13=0,F13=0),0,H13/F13)</f>
        <v>1.0424799081515499</v>
      </c>
      <c r="J13" s="123"/>
      <c r="K13" s="123"/>
      <c r="L13" s="129">
        <f>D13-B13</f>
        <v>-59.947000000000116</v>
      </c>
      <c r="M13" s="140">
        <f t="shared" si="1"/>
        <v>37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786.98599999999999</v>
      </c>
      <c r="C18" s="114">
        <v>637.98</v>
      </c>
      <c r="D18" s="114">
        <v>551.00199999999995</v>
      </c>
      <c r="E18" s="131">
        <v>0.70014206097694232</v>
      </c>
      <c r="F18" s="121">
        <v>416</v>
      </c>
      <c r="G18" s="114">
        <v>365</v>
      </c>
      <c r="H18" s="114">
        <v>353</v>
      </c>
      <c r="I18" s="133">
        <v>0.84855769230769229</v>
      </c>
      <c r="J18" s="541">
        <f>0.97*0.976</f>
        <v>0.94672000000000001</v>
      </c>
      <c r="K18" s="542"/>
      <c r="L18" s="147">
        <f>D18-B18</f>
        <v>-235.98400000000004</v>
      </c>
      <c r="M18" s="148">
        <f>H18-F18</f>
        <v>-63</v>
      </c>
    </row>
    <row r="19" spans="1:13" ht="14.4" hidden="1" customHeight="1" outlineLevel="1" x14ac:dyDescent="0.3">
      <c r="A19" s="119" t="s">
        <v>170</v>
      </c>
      <c r="B19" s="122">
        <v>94.869</v>
      </c>
      <c r="C19" s="113">
        <v>115.26</v>
      </c>
      <c r="D19" s="113">
        <v>90.724000000000004</v>
      </c>
      <c r="E19" s="134">
        <v>0.95630817232183329</v>
      </c>
      <c r="F19" s="122">
        <v>92</v>
      </c>
      <c r="G19" s="113">
        <v>94</v>
      </c>
      <c r="H19" s="113">
        <v>82</v>
      </c>
      <c r="I19" s="136">
        <v>0.89130434782608692</v>
      </c>
      <c r="J19" s="541">
        <f>0.97*1.096</f>
        <v>1.0631200000000001</v>
      </c>
      <c r="K19" s="542"/>
      <c r="L19" s="149">
        <f t="shared" ref="L19:L26" si="2">D19-B19</f>
        <v>-4.144999999999996</v>
      </c>
      <c r="M19" s="150">
        <f t="shared" ref="M19:M26" si="3">H19-F19</f>
        <v>-10</v>
      </c>
    </row>
    <row r="20" spans="1:13" ht="14.4" hidden="1" customHeight="1" outlineLevel="1" x14ac:dyDescent="0.3">
      <c r="A20" s="119" t="s">
        <v>171</v>
      </c>
      <c r="B20" s="122">
        <v>256.99</v>
      </c>
      <c r="C20" s="113">
        <v>337.23399999999998</v>
      </c>
      <c r="D20" s="113">
        <v>282.62599999999998</v>
      </c>
      <c r="E20" s="134">
        <v>1.0997548542744853</v>
      </c>
      <c r="F20" s="122">
        <v>221</v>
      </c>
      <c r="G20" s="113">
        <v>284</v>
      </c>
      <c r="H20" s="113">
        <v>260</v>
      </c>
      <c r="I20" s="136">
        <v>1.1764705882352942</v>
      </c>
      <c r="J20" s="541">
        <f>0.97*1.047</f>
        <v>1.01559</v>
      </c>
      <c r="K20" s="542"/>
      <c r="L20" s="149">
        <f t="shared" si="2"/>
        <v>25.635999999999967</v>
      </c>
      <c r="M20" s="150">
        <f t="shared" si="3"/>
        <v>39</v>
      </c>
    </row>
    <row r="21" spans="1:13" ht="14.4" hidden="1" customHeight="1" outlineLevel="1" x14ac:dyDescent="0.3">
      <c r="A21" s="119" t="s">
        <v>172</v>
      </c>
      <c r="B21" s="122">
        <v>37.22</v>
      </c>
      <c r="C21" s="113">
        <v>29.196999999999999</v>
      </c>
      <c r="D21" s="113">
        <v>67.903000000000006</v>
      </c>
      <c r="E21" s="134">
        <v>1.8243686190220314</v>
      </c>
      <c r="F21" s="122">
        <v>34</v>
      </c>
      <c r="G21" s="113">
        <v>30</v>
      </c>
      <c r="H21" s="113">
        <v>45</v>
      </c>
      <c r="I21" s="136">
        <v>1.3235294117647058</v>
      </c>
      <c r="J21" s="541">
        <f>0.97*1.091</f>
        <v>1.05827</v>
      </c>
      <c r="K21" s="542"/>
      <c r="L21" s="149">
        <f t="shared" si="2"/>
        <v>30.683000000000007</v>
      </c>
      <c r="M21" s="150">
        <f t="shared" si="3"/>
        <v>11</v>
      </c>
    </row>
    <row r="22" spans="1:13" ht="14.4" hidden="1" customHeight="1" outlineLevel="1" x14ac:dyDescent="0.3">
      <c r="A22" s="119" t="s">
        <v>173</v>
      </c>
      <c r="B22" s="122">
        <v>1.0609999999999999</v>
      </c>
      <c r="C22" s="113">
        <v>0</v>
      </c>
      <c r="D22" s="113">
        <v>0.48899999999999999</v>
      </c>
      <c r="E22" s="134">
        <v>0.46088595664467485</v>
      </c>
      <c r="F22" s="122">
        <v>1</v>
      </c>
      <c r="G22" s="113">
        <v>0</v>
      </c>
      <c r="H22" s="113">
        <v>1</v>
      </c>
      <c r="I22" s="136">
        <v>1</v>
      </c>
      <c r="J22" s="541">
        <f>0.97*1</f>
        <v>0.97</v>
      </c>
      <c r="K22" s="542"/>
      <c r="L22" s="149">
        <f t="shared" si="2"/>
        <v>-0.57199999999999995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86.554000000000002</v>
      </c>
      <c r="C23" s="113">
        <v>122.32599999999999</v>
      </c>
      <c r="D23" s="113">
        <v>217.417</v>
      </c>
      <c r="E23" s="134">
        <v>2.5119231924578873</v>
      </c>
      <c r="F23" s="122">
        <v>88</v>
      </c>
      <c r="G23" s="113">
        <v>115</v>
      </c>
      <c r="H23" s="113">
        <v>148</v>
      </c>
      <c r="I23" s="136">
        <v>1.6818181818181819</v>
      </c>
      <c r="J23" s="541">
        <f>0.97*1.096</f>
        <v>1.0631200000000001</v>
      </c>
      <c r="K23" s="542"/>
      <c r="L23" s="149">
        <f t="shared" si="2"/>
        <v>130.863</v>
      </c>
      <c r="M23" s="150">
        <f t="shared" si="3"/>
        <v>60</v>
      </c>
    </row>
    <row r="24" spans="1:13" ht="14.4" hidden="1" customHeight="1" outlineLevel="1" x14ac:dyDescent="0.3">
      <c r="A24" s="119" t="s">
        <v>175</v>
      </c>
      <c r="B24" s="122">
        <v>23.375</v>
      </c>
      <c r="C24" s="113">
        <v>9.8930000000000007</v>
      </c>
      <c r="D24" s="113">
        <v>18.981999999999999</v>
      </c>
      <c r="E24" s="134">
        <v>0.81206417112299467</v>
      </c>
      <c r="F24" s="122">
        <v>16</v>
      </c>
      <c r="G24" s="113">
        <v>7</v>
      </c>
      <c r="H24" s="113">
        <v>14</v>
      </c>
      <c r="I24" s="136">
        <v>0.875</v>
      </c>
      <c r="J24" s="541">
        <f>0.97*0.989</f>
        <v>0.95933000000000002</v>
      </c>
      <c r="K24" s="542"/>
      <c r="L24" s="149">
        <f t="shared" si="2"/>
        <v>-4.3930000000000007</v>
      </c>
      <c r="M24" s="150">
        <f t="shared" si="3"/>
        <v>-2</v>
      </c>
    </row>
    <row r="25" spans="1:13" ht="14.4" hidden="1" customHeight="1" outlineLevel="1" thickBot="1" x14ac:dyDescent="0.35">
      <c r="A25" s="247" t="s">
        <v>234</v>
      </c>
      <c r="B25" s="248">
        <v>5.6619999999999999</v>
      </c>
      <c r="C25" s="249">
        <v>1.556</v>
      </c>
      <c r="D25" s="249">
        <v>3.6269999999999998</v>
      </c>
      <c r="E25" s="250"/>
      <c r="F25" s="248">
        <v>3</v>
      </c>
      <c r="G25" s="249">
        <v>2</v>
      </c>
      <c r="H25" s="249">
        <v>5</v>
      </c>
      <c r="I25" s="252"/>
      <c r="J25" s="368"/>
      <c r="K25" s="369"/>
      <c r="L25" s="255">
        <f>D25-B25</f>
        <v>-2.0350000000000001</v>
      </c>
      <c r="M25" s="256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1292.7170000000001</v>
      </c>
      <c r="C26" s="153">
        <f>SUM(C18:C25)</f>
        <v>1253.4459999999999</v>
      </c>
      <c r="D26" s="153">
        <f>SUM(D18:D25)</f>
        <v>1232.77</v>
      </c>
      <c r="E26" s="154">
        <f>IF(OR(D26=0,B26=0),0,D26/B26)</f>
        <v>0.95362712797928695</v>
      </c>
      <c r="F26" s="152">
        <f>SUM(F18:F25)</f>
        <v>871</v>
      </c>
      <c r="G26" s="153">
        <f>SUM(G18:G25)</f>
        <v>897</v>
      </c>
      <c r="H26" s="153">
        <f>SUM(H18:H25)</f>
        <v>908</v>
      </c>
      <c r="I26" s="155">
        <f>IF(OR(H26=0,F26=0),0,H26/F26)</f>
        <v>1.0424799081515499</v>
      </c>
      <c r="J26" s="123"/>
      <c r="K26" s="123"/>
      <c r="L26" s="145">
        <f t="shared" si="2"/>
        <v>-59.947000000000116</v>
      </c>
      <c r="M26" s="156">
        <f t="shared" si="3"/>
        <v>37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556</v>
      </c>
      <c r="F31" s="132">
        <v>0</v>
      </c>
      <c r="G31" s="114">
        <v>0</v>
      </c>
      <c r="H31" s="114">
        <v>0</v>
      </c>
      <c r="I31" s="133" t="s">
        <v>556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556</v>
      </c>
      <c r="F32" s="135">
        <v>0</v>
      </c>
      <c r="G32" s="113">
        <v>0</v>
      </c>
      <c r="H32" s="113">
        <v>0</v>
      </c>
      <c r="I32" s="136" t="s">
        <v>556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556</v>
      </c>
      <c r="F33" s="135">
        <v>0</v>
      </c>
      <c r="G33" s="113">
        <v>0</v>
      </c>
      <c r="H33" s="113">
        <v>0</v>
      </c>
      <c r="I33" s="136" t="s">
        <v>556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556</v>
      </c>
      <c r="F34" s="135">
        <v>0</v>
      </c>
      <c r="G34" s="113">
        <v>0</v>
      </c>
      <c r="H34" s="113">
        <v>0</v>
      </c>
      <c r="I34" s="136" t="s">
        <v>556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556</v>
      </c>
      <c r="F35" s="135">
        <v>0</v>
      </c>
      <c r="G35" s="113">
        <v>0</v>
      </c>
      <c r="H35" s="113">
        <v>0</v>
      </c>
      <c r="I35" s="136" t="s">
        <v>556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556</v>
      </c>
      <c r="F36" s="135">
        <v>0</v>
      </c>
      <c r="G36" s="113">
        <v>0</v>
      </c>
      <c r="H36" s="113">
        <v>0</v>
      </c>
      <c r="I36" s="136" t="s">
        <v>556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556</v>
      </c>
      <c r="F37" s="135">
        <v>0</v>
      </c>
      <c r="G37" s="113">
        <v>0</v>
      </c>
      <c r="H37" s="113">
        <v>0</v>
      </c>
      <c r="I37" s="136" t="s">
        <v>556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1337.05</v>
      </c>
      <c r="C33" s="206">
        <v>1201</v>
      </c>
      <c r="D33" s="84">
        <f>IF(C33="","",C33-B33)</f>
        <v>-136.04999999999995</v>
      </c>
      <c r="E33" s="85">
        <f>IF(C33="","",C33/B33)</f>
        <v>0.8982461388878501</v>
      </c>
      <c r="F33" s="86">
        <v>128.71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2509.6999999999998</v>
      </c>
      <c r="C34" s="207">
        <v>2319</v>
      </c>
      <c r="D34" s="87">
        <f t="shared" ref="D34:D45" si="0">IF(C34="","",C34-B34)</f>
        <v>-190.69999999999982</v>
      </c>
      <c r="E34" s="88">
        <f t="shared" ref="E34:E45" si="1">IF(C34="","",C34/B34)</f>
        <v>0.92401482248874378</v>
      </c>
      <c r="F34" s="89">
        <v>288.02999999999997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3855.08</v>
      </c>
      <c r="C35" s="207">
        <v>3470</v>
      </c>
      <c r="D35" s="87">
        <f t="shared" si="0"/>
        <v>-385.07999999999993</v>
      </c>
      <c r="E35" s="88">
        <f t="shared" si="1"/>
        <v>0.9001110223393548</v>
      </c>
      <c r="F35" s="89">
        <v>349.46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5985.91</v>
      </c>
      <c r="C36" s="207">
        <v>5568</v>
      </c>
      <c r="D36" s="87">
        <f t="shared" si="0"/>
        <v>-417.90999999999985</v>
      </c>
      <c r="E36" s="88">
        <f t="shared" si="1"/>
        <v>0.93018438299272799</v>
      </c>
      <c r="F36" s="89">
        <v>688.69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5623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5522</v>
      </c>
      <c r="B5" s="404"/>
      <c r="C5" s="814"/>
      <c r="D5" s="815"/>
      <c r="E5" s="816">
        <v>1</v>
      </c>
      <c r="F5" s="817">
        <v>0.5</v>
      </c>
      <c r="G5" s="818">
        <v>3</v>
      </c>
      <c r="H5" s="819"/>
      <c r="I5" s="820"/>
      <c r="J5" s="821"/>
      <c r="K5" s="822">
        <v>0.41</v>
      </c>
      <c r="L5" s="819">
        <v>1</v>
      </c>
      <c r="M5" s="819">
        <v>11</v>
      </c>
      <c r="N5" s="823">
        <v>3.55</v>
      </c>
      <c r="O5" s="819" t="s">
        <v>5523</v>
      </c>
      <c r="P5" s="824" t="s">
        <v>5524</v>
      </c>
      <c r="Q5" s="825">
        <f>H5-B5</f>
        <v>0</v>
      </c>
      <c r="R5" s="825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6" t="str">
        <f>IF(H5=0,"",T5/S5)</f>
        <v/>
      </c>
      <c r="W5" s="827"/>
    </row>
    <row r="6" spans="1:23" ht="14.4" customHeight="1" x14ac:dyDescent="0.3">
      <c r="A6" s="843" t="s">
        <v>5525</v>
      </c>
      <c r="B6" s="784">
        <v>1</v>
      </c>
      <c r="C6" s="785">
        <v>0.49</v>
      </c>
      <c r="D6" s="786">
        <v>8</v>
      </c>
      <c r="E6" s="798"/>
      <c r="F6" s="778"/>
      <c r="G6" s="779"/>
      <c r="H6" s="777"/>
      <c r="I6" s="778"/>
      <c r="J6" s="779"/>
      <c r="K6" s="780">
        <v>0.49</v>
      </c>
      <c r="L6" s="777">
        <v>2</v>
      </c>
      <c r="M6" s="777">
        <v>21</v>
      </c>
      <c r="N6" s="781">
        <v>6.99</v>
      </c>
      <c r="O6" s="777" t="s">
        <v>5523</v>
      </c>
      <c r="P6" s="796" t="s">
        <v>5526</v>
      </c>
      <c r="Q6" s="782">
        <f t="shared" ref="Q6:R54" si="0">H6-B6</f>
        <v>-1</v>
      </c>
      <c r="R6" s="782">
        <f t="shared" si="0"/>
        <v>-0.49</v>
      </c>
      <c r="S6" s="793" t="str">
        <f t="shared" ref="S6:S54" si="1">IF(H6=0,"",H6*N6)</f>
        <v/>
      </c>
      <c r="T6" s="793" t="str">
        <f t="shared" ref="T6:T54" si="2">IF(H6=0,"",H6*J6)</f>
        <v/>
      </c>
      <c r="U6" s="793" t="str">
        <f t="shared" ref="U6:U54" si="3">IF(H6=0,"",T6-S6)</f>
        <v/>
      </c>
      <c r="V6" s="797" t="str">
        <f t="shared" ref="V6:V54" si="4">IF(H6=0,"",T6/S6)</f>
        <v/>
      </c>
      <c r="W6" s="783"/>
    </row>
    <row r="7" spans="1:23" ht="14.4" customHeight="1" x14ac:dyDescent="0.3">
      <c r="A7" s="843" t="s">
        <v>5527</v>
      </c>
      <c r="B7" s="793">
        <v>124</v>
      </c>
      <c r="C7" s="794">
        <v>364.57</v>
      </c>
      <c r="D7" s="795">
        <v>9.5</v>
      </c>
      <c r="E7" s="774">
        <v>142</v>
      </c>
      <c r="F7" s="775">
        <v>427.02</v>
      </c>
      <c r="G7" s="776">
        <v>9.3000000000000007</v>
      </c>
      <c r="H7" s="777">
        <v>104</v>
      </c>
      <c r="I7" s="778">
        <v>307.16000000000003</v>
      </c>
      <c r="J7" s="779">
        <v>9.8000000000000007</v>
      </c>
      <c r="K7" s="780">
        <v>2.94</v>
      </c>
      <c r="L7" s="777">
        <v>4</v>
      </c>
      <c r="M7" s="777">
        <v>37</v>
      </c>
      <c r="N7" s="781">
        <v>12.35</v>
      </c>
      <c r="O7" s="777" t="s">
        <v>5523</v>
      </c>
      <c r="P7" s="796" t="s">
        <v>5528</v>
      </c>
      <c r="Q7" s="782">
        <f t="shared" si="0"/>
        <v>-20</v>
      </c>
      <c r="R7" s="782">
        <f t="shared" si="0"/>
        <v>-57.409999999999968</v>
      </c>
      <c r="S7" s="793">
        <f t="shared" si="1"/>
        <v>1284.3999999999999</v>
      </c>
      <c r="T7" s="793">
        <f t="shared" si="2"/>
        <v>1019.2</v>
      </c>
      <c r="U7" s="793">
        <f t="shared" si="3"/>
        <v>-265.19999999999982</v>
      </c>
      <c r="V7" s="797">
        <f t="shared" si="4"/>
        <v>0.79352226720647789</v>
      </c>
      <c r="W7" s="783">
        <v>60</v>
      </c>
    </row>
    <row r="8" spans="1:23" ht="14.4" customHeight="1" x14ac:dyDescent="0.3">
      <c r="A8" s="844" t="s">
        <v>5529</v>
      </c>
      <c r="B8" s="828">
        <v>24</v>
      </c>
      <c r="C8" s="829">
        <v>71.89</v>
      </c>
      <c r="D8" s="799">
        <v>9.6999999999999993</v>
      </c>
      <c r="E8" s="830">
        <v>17</v>
      </c>
      <c r="F8" s="831">
        <v>52.66</v>
      </c>
      <c r="G8" s="787">
        <v>12.4</v>
      </c>
      <c r="H8" s="832">
        <v>10</v>
      </c>
      <c r="I8" s="833">
        <v>29.95</v>
      </c>
      <c r="J8" s="788">
        <v>11.2</v>
      </c>
      <c r="K8" s="834">
        <v>3</v>
      </c>
      <c r="L8" s="832">
        <v>5</v>
      </c>
      <c r="M8" s="832">
        <v>41</v>
      </c>
      <c r="N8" s="835">
        <v>13.62</v>
      </c>
      <c r="O8" s="832" t="s">
        <v>5523</v>
      </c>
      <c r="P8" s="836" t="s">
        <v>5530</v>
      </c>
      <c r="Q8" s="837">
        <f t="shared" si="0"/>
        <v>-14</v>
      </c>
      <c r="R8" s="837">
        <f t="shared" si="0"/>
        <v>-41.94</v>
      </c>
      <c r="S8" s="828">
        <f t="shared" si="1"/>
        <v>136.19999999999999</v>
      </c>
      <c r="T8" s="828">
        <f t="shared" si="2"/>
        <v>112</v>
      </c>
      <c r="U8" s="828">
        <f t="shared" si="3"/>
        <v>-24.199999999999989</v>
      </c>
      <c r="V8" s="838">
        <f t="shared" si="4"/>
        <v>0.82232011747430256</v>
      </c>
      <c r="W8" s="789">
        <v>13</v>
      </c>
    </row>
    <row r="9" spans="1:23" ht="14.4" customHeight="1" x14ac:dyDescent="0.3">
      <c r="A9" s="843" t="s">
        <v>5531</v>
      </c>
      <c r="B9" s="793">
        <v>1</v>
      </c>
      <c r="C9" s="794">
        <v>2.96</v>
      </c>
      <c r="D9" s="795">
        <v>9</v>
      </c>
      <c r="E9" s="798">
        <v>1</v>
      </c>
      <c r="F9" s="778">
        <v>2.98</v>
      </c>
      <c r="G9" s="779">
        <v>6</v>
      </c>
      <c r="H9" s="774">
        <v>3</v>
      </c>
      <c r="I9" s="775">
        <v>8.8699999999999992</v>
      </c>
      <c r="J9" s="776">
        <v>8.3000000000000007</v>
      </c>
      <c r="K9" s="780">
        <v>2.96</v>
      </c>
      <c r="L9" s="777">
        <v>3</v>
      </c>
      <c r="M9" s="777">
        <v>27</v>
      </c>
      <c r="N9" s="781">
        <v>8.89</v>
      </c>
      <c r="O9" s="777" t="s">
        <v>5523</v>
      </c>
      <c r="P9" s="796" t="s">
        <v>5532</v>
      </c>
      <c r="Q9" s="782">
        <f t="shared" si="0"/>
        <v>2</v>
      </c>
      <c r="R9" s="782">
        <f t="shared" si="0"/>
        <v>5.9099999999999993</v>
      </c>
      <c r="S9" s="793">
        <f t="shared" si="1"/>
        <v>26.67</v>
      </c>
      <c r="T9" s="793">
        <f t="shared" si="2"/>
        <v>24.900000000000002</v>
      </c>
      <c r="U9" s="793">
        <f t="shared" si="3"/>
        <v>-1.7699999999999996</v>
      </c>
      <c r="V9" s="797">
        <f t="shared" si="4"/>
        <v>0.93363329583802024</v>
      </c>
      <c r="W9" s="783"/>
    </row>
    <row r="10" spans="1:23" ht="14.4" customHeight="1" x14ac:dyDescent="0.3">
      <c r="A10" s="843" t="s">
        <v>5533</v>
      </c>
      <c r="B10" s="793"/>
      <c r="C10" s="794"/>
      <c r="D10" s="795"/>
      <c r="E10" s="798"/>
      <c r="F10" s="778"/>
      <c r="G10" s="779"/>
      <c r="H10" s="774">
        <v>1</v>
      </c>
      <c r="I10" s="775">
        <v>4.2699999999999996</v>
      </c>
      <c r="J10" s="776">
        <v>12</v>
      </c>
      <c r="K10" s="780">
        <v>4.2699999999999996</v>
      </c>
      <c r="L10" s="777">
        <v>11</v>
      </c>
      <c r="M10" s="777">
        <v>102</v>
      </c>
      <c r="N10" s="781">
        <v>33.979999999999997</v>
      </c>
      <c r="O10" s="777" t="s">
        <v>5523</v>
      </c>
      <c r="P10" s="796" t="s">
        <v>5534</v>
      </c>
      <c r="Q10" s="782">
        <f t="shared" si="0"/>
        <v>1</v>
      </c>
      <c r="R10" s="782">
        <f t="shared" si="0"/>
        <v>4.2699999999999996</v>
      </c>
      <c r="S10" s="793">
        <f t="shared" si="1"/>
        <v>33.979999999999997</v>
      </c>
      <c r="T10" s="793">
        <f t="shared" si="2"/>
        <v>12</v>
      </c>
      <c r="U10" s="793">
        <f t="shared" si="3"/>
        <v>-21.979999999999997</v>
      </c>
      <c r="V10" s="797">
        <f t="shared" si="4"/>
        <v>0.35314891112419072</v>
      </c>
      <c r="W10" s="783"/>
    </row>
    <row r="11" spans="1:23" ht="14.4" customHeight="1" x14ac:dyDescent="0.3">
      <c r="A11" s="843" t="s">
        <v>5535</v>
      </c>
      <c r="B11" s="793">
        <v>5</v>
      </c>
      <c r="C11" s="794">
        <v>10.93</v>
      </c>
      <c r="D11" s="795">
        <v>8.1999999999999993</v>
      </c>
      <c r="E11" s="798">
        <v>5</v>
      </c>
      <c r="F11" s="778">
        <v>13.62</v>
      </c>
      <c r="G11" s="779">
        <v>25.8</v>
      </c>
      <c r="H11" s="774">
        <v>9</v>
      </c>
      <c r="I11" s="775">
        <v>20.32</v>
      </c>
      <c r="J11" s="790">
        <v>15</v>
      </c>
      <c r="K11" s="780">
        <v>2.0299999999999998</v>
      </c>
      <c r="L11" s="777">
        <v>4</v>
      </c>
      <c r="M11" s="777">
        <v>35</v>
      </c>
      <c r="N11" s="781">
        <v>11.7</v>
      </c>
      <c r="O11" s="777" t="s">
        <v>5523</v>
      </c>
      <c r="P11" s="796" t="s">
        <v>5536</v>
      </c>
      <c r="Q11" s="782">
        <f t="shared" si="0"/>
        <v>4</v>
      </c>
      <c r="R11" s="782">
        <f t="shared" si="0"/>
        <v>9.39</v>
      </c>
      <c r="S11" s="793">
        <f t="shared" si="1"/>
        <v>105.3</v>
      </c>
      <c r="T11" s="793">
        <f t="shared" si="2"/>
        <v>135</v>
      </c>
      <c r="U11" s="793">
        <f t="shared" si="3"/>
        <v>29.700000000000003</v>
      </c>
      <c r="V11" s="797">
        <f t="shared" si="4"/>
        <v>1.2820512820512822</v>
      </c>
      <c r="W11" s="783">
        <v>44</v>
      </c>
    </row>
    <row r="12" spans="1:23" ht="14.4" customHeight="1" x14ac:dyDescent="0.3">
      <c r="A12" s="844" t="s">
        <v>5537</v>
      </c>
      <c r="B12" s="828"/>
      <c r="C12" s="829"/>
      <c r="D12" s="799"/>
      <c r="E12" s="839"/>
      <c r="F12" s="833"/>
      <c r="G12" s="788"/>
      <c r="H12" s="830">
        <v>1</v>
      </c>
      <c r="I12" s="831">
        <v>2.36</v>
      </c>
      <c r="J12" s="791">
        <v>15</v>
      </c>
      <c r="K12" s="834">
        <v>2.36</v>
      </c>
      <c r="L12" s="832">
        <v>4</v>
      </c>
      <c r="M12" s="832">
        <v>40</v>
      </c>
      <c r="N12" s="835">
        <v>13.34</v>
      </c>
      <c r="O12" s="832" t="s">
        <v>5523</v>
      </c>
      <c r="P12" s="836" t="s">
        <v>5538</v>
      </c>
      <c r="Q12" s="837">
        <f t="shared" si="0"/>
        <v>1</v>
      </c>
      <c r="R12" s="837">
        <f t="shared" si="0"/>
        <v>2.36</v>
      </c>
      <c r="S12" s="828">
        <f t="shared" si="1"/>
        <v>13.34</v>
      </c>
      <c r="T12" s="828">
        <f t="shared" si="2"/>
        <v>15</v>
      </c>
      <c r="U12" s="828">
        <f t="shared" si="3"/>
        <v>1.6600000000000001</v>
      </c>
      <c r="V12" s="838">
        <f t="shared" si="4"/>
        <v>1.1244377811094453</v>
      </c>
      <c r="W12" s="789">
        <v>2</v>
      </c>
    </row>
    <row r="13" spans="1:23" ht="14.4" customHeight="1" x14ac:dyDescent="0.3">
      <c r="A13" s="843" t="s">
        <v>5539</v>
      </c>
      <c r="B13" s="793">
        <v>1</v>
      </c>
      <c r="C13" s="794">
        <v>3.01</v>
      </c>
      <c r="D13" s="795">
        <v>43</v>
      </c>
      <c r="E13" s="798"/>
      <c r="F13" s="778"/>
      <c r="G13" s="779"/>
      <c r="H13" s="774">
        <v>1</v>
      </c>
      <c r="I13" s="775">
        <v>4.1399999999999997</v>
      </c>
      <c r="J13" s="790">
        <v>50</v>
      </c>
      <c r="K13" s="780">
        <v>0.66</v>
      </c>
      <c r="L13" s="777">
        <v>2</v>
      </c>
      <c r="M13" s="777">
        <v>17</v>
      </c>
      <c r="N13" s="781">
        <v>5.65</v>
      </c>
      <c r="O13" s="777" t="s">
        <v>5523</v>
      </c>
      <c r="P13" s="796" t="s">
        <v>5540</v>
      </c>
      <c r="Q13" s="782">
        <f t="shared" si="0"/>
        <v>0</v>
      </c>
      <c r="R13" s="782">
        <f t="shared" si="0"/>
        <v>1.1299999999999999</v>
      </c>
      <c r="S13" s="793">
        <f t="shared" si="1"/>
        <v>5.65</v>
      </c>
      <c r="T13" s="793">
        <f t="shared" si="2"/>
        <v>50</v>
      </c>
      <c r="U13" s="793">
        <f t="shared" si="3"/>
        <v>44.35</v>
      </c>
      <c r="V13" s="797">
        <f t="shared" si="4"/>
        <v>8.8495575221238933</v>
      </c>
      <c r="W13" s="783">
        <v>44</v>
      </c>
    </row>
    <row r="14" spans="1:23" ht="14.4" customHeight="1" x14ac:dyDescent="0.3">
      <c r="A14" s="843" t="s">
        <v>5541</v>
      </c>
      <c r="B14" s="793">
        <v>145</v>
      </c>
      <c r="C14" s="794">
        <v>158.41</v>
      </c>
      <c r="D14" s="795">
        <v>5</v>
      </c>
      <c r="E14" s="774">
        <v>148</v>
      </c>
      <c r="F14" s="775">
        <v>160.85</v>
      </c>
      <c r="G14" s="776">
        <v>4.5999999999999996</v>
      </c>
      <c r="H14" s="777">
        <v>145</v>
      </c>
      <c r="I14" s="778">
        <v>160.76</v>
      </c>
      <c r="J14" s="779">
        <v>4.8</v>
      </c>
      <c r="K14" s="780">
        <v>1.06</v>
      </c>
      <c r="L14" s="777">
        <v>2</v>
      </c>
      <c r="M14" s="777">
        <v>18</v>
      </c>
      <c r="N14" s="781">
        <v>6</v>
      </c>
      <c r="O14" s="777" t="s">
        <v>5523</v>
      </c>
      <c r="P14" s="796" t="s">
        <v>5542</v>
      </c>
      <c r="Q14" s="782">
        <f t="shared" si="0"/>
        <v>0</v>
      </c>
      <c r="R14" s="782">
        <f t="shared" si="0"/>
        <v>2.3499999999999943</v>
      </c>
      <c r="S14" s="793">
        <f t="shared" si="1"/>
        <v>870</v>
      </c>
      <c r="T14" s="793">
        <f t="shared" si="2"/>
        <v>696</v>
      </c>
      <c r="U14" s="793">
        <f t="shared" si="3"/>
        <v>-174</v>
      </c>
      <c r="V14" s="797">
        <f t="shared" si="4"/>
        <v>0.8</v>
      </c>
      <c r="W14" s="783">
        <v>10</v>
      </c>
    </row>
    <row r="15" spans="1:23" ht="14.4" customHeight="1" x14ac:dyDescent="0.3">
      <c r="A15" s="844" t="s">
        <v>5543</v>
      </c>
      <c r="B15" s="828"/>
      <c r="C15" s="829"/>
      <c r="D15" s="799"/>
      <c r="E15" s="830">
        <v>2</v>
      </c>
      <c r="F15" s="831">
        <v>3.34</v>
      </c>
      <c r="G15" s="787">
        <v>7.5</v>
      </c>
      <c r="H15" s="832">
        <v>1</v>
      </c>
      <c r="I15" s="833">
        <v>1.22</v>
      </c>
      <c r="J15" s="791">
        <v>15</v>
      </c>
      <c r="K15" s="834">
        <v>1.22</v>
      </c>
      <c r="L15" s="832">
        <v>3</v>
      </c>
      <c r="M15" s="832">
        <v>24</v>
      </c>
      <c r="N15" s="835">
        <v>7.98</v>
      </c>
      <c r="O15" s="832" t="s">
        <v>5523</v>
      </c>
      <c r="P15" s="836" t="s">
        <v>5544</v>
      </c>
      <c r="Q15" s="837">
        <f t="shared" si="0"/>
        <v>1</v>
      </c>
      <c r="R15" s="837">
        <f t="shared" si="0"/>
        <v>1.22</v>
      </c>
      <c r="S15" s="828">
        <f t="shared" si="1"/>
        <v>7.98</v>
      </c>
      <c r="T15" s="828">
        <f t="shared" si="2"/>
        <v>15</v>
      </c>
      <c r="U15" s="828">
        <f t="shared" si="3"/>
        <v>7.02</v>
      </c>
      <c r="V15" s="838">
        <f t="shared" si="4"/>
        <v>1.8796992481203008</v>
      </c>
      <c r="W15" s="789">
        <v>7</v>
      </c>
    </row>
    <row r="16" spans="1:23" ht="14.4" customHeight="1" x14ac:dyDescent="0.3">
      <c r="A16" s="844" t="s">
        <v>5545</v>
      </c>
      <c r="B16" s="828"/>
      <c r="C16" s="829"/>
      <c r="D16" s="799"/>
      <c r="E16" s="830">
        <v>1</v>
      </c>
      <c r="F16" s="831">
        <v>1.5</v>
      </c>
      <c r="G16" s="787">
        <v>6</v>
      </c>
      <c r="H16" s="832">
        <v>1</v>
      </c>
      <c r="I16" s="833">
        <v>1.94</v>
      </c>
      <c r="J16" s="788">
        <v>5</v>
      </c>
      <c r="K16" s="834">
        <v>1.94</v>
      </c>
      <c r="L16" s="832">
        <v>5</v>
      </c>
      <c r="M16" s="832">
        <v>46</v>
      </c>
      <c r="N16" s="835">
        <v>15.23</v>
      </c>
      <c r="O16" s="832" t="s">
        <v>5523</v>
      </c>
      <c r="P16" s="836" t="s">
        <v>5546</v>
      </c>
      <c r="Q16" s="837">
        <f t="shared" si="0"/>
        <v>1</v>
      </c>
      <c r="R16" s="837">
        <f t="shared" si="0"/>
        <v>1.94</v>
      </c>
      <c r="S16" s="828">
        <f t="shared" si="1"/>
        <v>15.23</v>
      </c>
      <c r="T16" s="828">
        <f t="shared" si="2"/>
        <v>5</v>
      </c>
      <c r="U16" s="828">
        <f t="shared" si="3"/>
        <v>-10.23</v>
      </c>
      <c r="V16" s="838">
        <f t="shared" si="4"/>
        <v>0.3282994090610637</v>
      </c>
      <c r="W16" s="789"/>
    </row>
    <row r="17" spans="1:23" ht="14.4" customHeight="1" x14ac:dyDescent="0.3">
      <c r="A17" s="843" t="s">
        <v>5547</v>
      </c>
      <c r="B17" s="793">
        <v>21</v>
      </c>
      <c r="C17" s="794">
        <v>8.19</v>
      </c>
      <c r="D17" s="795">
        <v>4.5999999999999996</v>
      </c>
      <c r="E17" s="798">
        <v>25</v>
      </c>
      <c r="F17" s="778">
        <v>9.43</v>
      </c>
      <c r="G17" s="779">
        <v>4.4000000000000004</v>
      </c>
      <c r="H17" s="774">
        <v>24</v>
      </c>
      <c r="I17" s="775">
        <v>10.41</v>
      </c>
      <c r="J17" s="790">
        <v>4.3</v>
      </c>
      <c r="K17" s="780">
        <v>0.39</v>
      </c>
      <c r="L17" s="777">
        <v>1</v>
      </c>
      <c r="M17" s="777">
        <v>10</v>
      </c>
      <c r="N17" s="781">
        <v>3.42</v>
      </c>
      <c r="O17" s="777" t="s">
        <v>5523</v>
      </c>
      <c r="P17" s="796" t="s">
        <v>5548</v>
      </c>
      <c r="Q17" s="782">
        <f t="shared" si="0"/>
        <v>3</v>
      </c>
      <c r="R17" s="782">
        <f t="shared" si="0"/>
        <v>2.2200000000000006</v>
      </c>
      <c r="S17" s="793">
        <f t="shared" si="1"/>
        <v>82.08</v>
      </c>
      <c r="T17" s="793">
        <f t="shared" si="2"/>
        <v>103.19999999999999</v>
      </c>
      <c r="U17" s="793">
        <f t="shared" si="3"/>
        <v>21.11999999999999</v>
      </c>
      <c r="V17" s="797">
        <f t="shared" si="4"/>
        <v>1.2573099415204678</v>
      </c>
      <c r="W17" s="783">
        <v>30</v>
      </c>
    </row>
    <row r="18" spans="1:23" ht="14.4" customHeight="1" x14ac:dyDescent="0.3">
      <c r="A18" s="844" t="s">
        <v>5549</v>
      </c>
      <c r="B18" s="828">
        <v>1</v>
      </c>
      <c r="C18" s="829">
        <v>0.45</v>
      </c>
      <c r="D18" s="799">
        <v>3</v>
      </c>
      <c r="E18" s="839">
        <v>1</v>
      </c>
      <c r="F18" s="833">
        <v>0.41</v>
      </c>
      <c r="G18" s="788">
        <v>3</v>
      </c>
      <c r="H18" s="830">
        <v>4</v>
      </c>
      <c r="I18" s="831">
        <v>2.12</v>
      </c>
      <c r="J18" s="791">
        <v>7</v>
      </c>
      <c r="K18" s="834">
        <v>0.45</v>
      </c>
      <c r="L18" s="832">
        <v>1</v>
      </c>
      <c r="M18" s="832">
        <v>12</v>
      </c>
      <c r="N18" s="835">
        <v>3.87</v>
      </c>
      <c r="O18" s="832" t="s">
        <v>5523</v>
      </c>
      <c r="P18" s="836" t="s">
        <v>5550</v>
      </c>
      <c r="Q18" s="837">
        <f t="shared" si="0"/>
        <v>3</v>
      </c>
      <c r="R18" s="837">
        <f t="shared" si="0"/>
        <v>1.6700000000000002</v>
      </c>
      <c r="S18" s="828">
        <f t="shared" si="1"/>
        <v>15.48</v>
      </c>
      <c r="T18" s="828">
        <f t="shared" si="2"/>
        <v>28</v>
      </c>
      <c r="U18" s="828">
        <f t="shared" si="3"/>
        <v>12.52</v>
      </c>
      <c r="V18" s="838">
        <f t="shared" si="4"/>
        <v>1.8087855297157622</v>
      </c>
      <c r="W18" s="789">
        <v>14</v>
      </c>
    </row>
    <row r="19" spans="1:23" ht="14.4" customHeight="1" x14ac:dyDescent="0.3">
      <c r="A19" s="843" t="s">
        <v>5551</v>
      </c>
      <c r="B19" s="784">
        <v>12</v>
      </c>
      <c r="C19" s="785">
        <v>8.24</v>
      </c>
      <c r="D19" s="786">
        <v>4.8</v>
      </c>
      <c r="E19" s="798">
        <v>8</v>
      </c>
      <c r="F19" s="778">
        <v>7.71</v>
      </c>
      <c r="G19" s="779">
        <v>8.9</v>
      </c>
      <c r="H19" s="777">
        <v>7</v>
      </c>
      <c r="I19" s="778">
        <v>4.8499999999999996</v>
      </c>
      <c r="J19" s="779">
        <v>4.4000000000000004</v>
      </c>
      <c r="K19" s="780">
        <v>0.66</v>
      </c>
      <c r="L19" s="777">
        <v>2</v>
      </c>
      <c r="M19" s="777">
        <v>15</v>
      </c>
      <c r="N19" s="781">
        <v>4.92</v>
      </c>
      <c r="O19" s="777" t="s">
        <v>5523</v>
      </c>
      <c r="P19" s="796" t="s">
        <v>5552</v>
      </c>
      <c r="Q19" s="782">
        <f t="shared" si="0"/>
        <v>-5</v>
      </c>
      <c r="R19" s="782">
        <f t="shared" si="0"/>
        <v>-3.3900000000000006</v>
      </c>
      <c r="S19" s="793">
        <f t="shared" si="1"/>
        <v>34.44</v>
      </c>
      <c r="T19" s="793">
        <f t="shared" si="2"/>
        <v>30.800000000000004</v>
      </c>
      <c r="U19" s="793">
        <f t="shared" si="3"/>
        <v>-3.6399999999999935</v>
      </c>
      <c r="V19" s="797">
        <f t="shared" si="4"/>
        <v>0.8943089430894311</v>
      </c>
      <c r="W19" s="783"/>
    </row>
    <row r="20" spans="1:23" ht="14.4" customHeight="1" x14ac:dyDescent="0.3">
      <c r="A20" s="844" t="s">
        <v>5553</v>
      </c>
      <c r="B20" s="840">
        <v>1</v>
      </c>
      <c r="C20" s="841">
        <v>1.05</v>
      </c>
      <c r="D20" s="792">
        <v>7</v>
      </c>
      <c r="E20" s="839"/>
      <c r="F20" s="833"/>
      <c r="G20" s="788"/>
      <c r="H20" s="832"/>
      <c r="I20" s="833"/>
      <c r="J20" s="788"/>
      <c r="K20" s="834">
        <v>1.05</v>
      </c>
      <c r="L20" s="832">
        <v>2</v>
      </c>
      <c r="M20" s="832">
        <v>21</v>
      </c>
      <c r="N20" s="835">
        <v>6.92</v>
      </c>
      <c r="O20" s="832" t="s">
        <v>5523</v>
      </c>
      <c r="P20" s="836" t="s">
        <v>5554</v>
      </c>
      <c r="Q20" s="837">
        <f t="shared" si="0"/>
        <v>-1</v>
      </c>
      <c r="R20" s="837">
        <f t="shared" si="0"/>
        <v>-1.05</v>
      </c>
      <c r="S20" s="828" t="str">
        <f t="shared" si="1"/>
        <v/>
      </c>
      <c r="T20" s="828" t="str">
        <f t="shared" si="2"/>
        <v/>
      </c>
      <c r="U20" s="828" t="str">
        <f t="shared" si="3"/>
        <v/>
      </c>
      <c r="V20" s="838" t="str">
        <f t="shared" si="4"/>
        <v/>
      </c>
      <c r="W20" s="789"/>
    </row>
    <row r="21" spans="1:23" ht="14.4" customHeight="1" x14ac:dyDescent="0.3">
      <c r="A21" s="843" t="s">
        <v>5555</v>
      </c>
      <c r="B21" s="793">
        <v>69</v>
      </c>
      <c r="C21" s="794">
        <v>49.79</v>
      </c>
      <c r="D21" s="795">
        <v>5.6</v>
      </c>
      <c r="E21" s="798">
        <v>81</v>
      </c>
      <c r="F21" s="778">
        <v>55.68</v>
      </c>
      <c r="G21" s="779">
        <v>4.8</v>
      </c>
      <c r="H21" s="774">
        <v>91</v>
      </c>
      <c r="I21" s="775">
        <v>67.239999999999995</v>
      </c>
      <c r="J21" s="790">
        <v>4.9000000000000004</v>
      </c>
      <c r="K21" s="780">
        <v>0.56999999999999995</v>
      </c>
      <c r="L21" s="777">
        <v>2</v>
      </c>
      <c r="M21" s="777">
        <v>14</v>
      </c>
      <c r="N21" s="781">
        <v>4.72</v>
      </c>
      <c r="O21" s="777" t="s">
        <v>5523</v>
      </c>
      <c r="P21" s="796" t="s">
        <v>5556</v>
      </c>
      <c r="Q21" s="782">
        <f t="shared" si="0"/>
        <v>22</v>
      </c>
      <c r="R21" s="782">
        <f t="shared" si="0"/>
        <v>17.449999999999996</v>
      </c>
      <c r="S21" s="793">
        <f t="shared" si="1"/>
        <v>429.52</v>
      </c>
      <c r="T21" s="793">
        <f t="shared" si="2"/>
        <v>445.90000000000003</v>
      </c>
      <c r="U21" s="793">
        <f t="shared" si="3"/>
        <v>16.380000000000052</v>
      </c>
      <c r="V21" s="797">
        <f t="shared" si="4"/>
        <v>1.0381355932203391</v>
      </c>
      <c r="W21" s="783">
        <v>46</v>
      </c>
    </row>
    <row r="22" spans="1:23" ht="14.4" customHeight="1" x14ac:dyDescent="0.3">
      <c r="A22" s="844" t="s">
        <v>5557</v>
      </c>
      <c r="B22" s="828">
        <v>2</v>
      </c>
      <c r="C22" s="829">
        <v>1.42</v>
      </c>
      <c r="D22" s="799">
        <v>4.5</v>
      </c>
      <c r="E22" s="839">
        <v>3</v>
      </c>
      <c r="F22" s="833">
        <v>1.92</v>
      </c>
      <c r="G22" s="788">
        <v>5</v>
      </c>
      <c r="H22" s="830">
        <v>1</v>
      </c>
      <c r="I22" s="831">
        <v>0.62</v>
      </c>
      <c r="J22" s="787">
        <v>5</v>
      </c>
      <c r="K22" s="834">
        <v>0.62</v>
      </c>
      <c r="L22" s="832">
        <v>2</v>
      </c>
      <c r="M22" s="832">
        <v>16</v>
      </c>
      <c r="N22" s="835">
        <v>5.44</v>
      </c>
      <c r="O22" s="832" t="s">
        <v>5523</v>
      </c>
      <c r="P22" s="836" t="s">
        <v>5558</v>
      </c>
      <c r="Q22" s="837">
        <f t="shared" si="0"/>
        <v>-1</v>
      </c>
      <c r="R22" s="837">
        <f t="shared" si="0"/>
        <v>-0.79999999999999993</v>
      </c>
      <c r="S22" s="828">
        <f t="shared" si="1"/>
        <v>5.44</v>
      </c>
      <c r="T22" s="828">
        <f t="shared" si="2"/>
        <v>5</v>
      </c>
      <c r="U22" s="828">
        <f t="shared" si="3"/>
        <v>-0.44000000000000039</v>
      </c>
      <c r="V22" s="838">
        <f t="shared" si="4"/>
        <v>0.91911764705882348</v>
      </c>
      <c r="W22" s="789"/>
    </row>
    <row r="23" spans="1:23" ht="14.4" customHeight="1" x14ac:dyDescent="0.3">
      <c r="A23" s="843" t="s">
        <v>5559</v>
      </c>
      <c r="B23" s="793">
        <v>20</v>
      </c>
      <c r="C23" s="794">
        <v>17.11</v>
      </c>
      <c r="D23" s="795">
        <v>4.7</v>
      </c>
      <c r="E23" s="774">
        <v>35</v>
      </c>
      <c r="F23" s="775">
        <v>30.68</v>
      </c>
      <c r="G23" s="776">
        <v>3.9</v>
      </c>
      <c r="H23" s="777">
        <v>31</v>
      </c>
      <c r="I23" s="778">
        <v>25.79</v>
      </c>
      <c r="J23" s="779">
        <v>3.5</v>
      </c>
      <c r="K23" s="780">
        <v>0.81</v>
      </c>
      <c r="L23" s="777">
        <v>2</v>
      </c>
      <c r="M23" s="777">
        <v>14</v>
      </c>
      <c r="N23" s="781">
        <v>4.75</v>
      </c>
      <c r="O23" s="777" t="s">
        <v>5523</v>
      </c>
      <c r="P23" s="796" t="s">
        <v>5560</v>
      </c>
      <c r="Q23" s="782">
        <f t="shared" si="0"/>
        <v>11</v>
      </c>
      <c r="R23" s="782">
        <f t="shared" si="0"/>
        <v>8.68</v>
      </c>
      <c r="S23" s="793">
        <f t="shared" si="1"/>
        <v>147.25</v>
      </c>
      <c r="T23" s="793">
        <f t="shared" si="2"/>
        <v>108.5</v>
      </c>
      <c r="U23" s="793">
        <f t="shared" si="3"/>
        <v>-38.75</v>
      </c>
      <c r="V23" s="797">
        <f t="shared" si="4"/>
        <v>0.73684210526315785</v>
      </c>
      <c r="W23" s="783">
        <v>2</v>
      </c>
    </row>
    <row r="24" spans="1:23" ht="14.4" customHeight="1" x14ac:dyDescent="0.3">
      <c r="A24" s="844" t="s">
        <v>5561</v>
      </c>
      <c r="B24" s="828"/>
      <c r="C24" s="829"/>
      <c r="D24" s="799"/>
      <c r="E24" s="830"/>
      <c r="F24" s="831"/>
      <c r="G24" s="787"/>
      <c r="H24" s="832">
        <v>2</v>
      </c>
      <c r="I24" s="833">
        <v>2.25</v>
      </c>
      <c r="J24" s="788">
        <v>2</v>
      </c>
      <c r="K24" s="834">
        <v>1.1200000000000001</v>
      </c>
      <c r="L24" s="832">
        <v>2</v>
      </c>
      <c r="M24" s="832">
        <v>20</v>
      </c>
      <c r="N24" s="835">
        <v>6.73</v>
      </c>
      <c r="O24" s="832" t="s">
        <v>5523</v>
      </c>
      <c r="P24" s="836" t="s">
        <v>5562</v>
      </c>
      <c r="Q24" s="837">
        <f t="shared" si="0"/>
        <v>2</v>
      </c>
      <c r="R24" s="837">
        <f t="shared" si="0"/>
        <v>2.25</v>
      </c>
      <c r="S24" s="828">
        <f t="shared" si="1"/>
        <v>13.46</v>
      </c>
      <c r="T24" s="828">
        <f t="shared" si="2"/>
        <v>4</v>
      </c>
      <c r="U24" s="828">
        <f t="shared" si="3"/>
        <v>-9.4600000000000009</v>
      </c>
      <c r="V24" s="838">
        <f t="shared" si="4"/>
        <v>0.29717682020802377</v>
      </c>
      <c r="W24" s="789"/>
    </row>
    <row r="25" spans="1:23" ht="14.4" customHeight="1" x14ac:dyDescent="0.3">
      <c r="A25" s="843" t="s">
        <v>5563</v>
      </c>
      <c r="B25" s="793">
        <v>19</v>
      </c>
      <c r="C25" s="794">
        <v>10.02</v>
      </c>
      <c r="D25" s="795">
        <v>4.3</v>
      </c>
      <c r="E25" s="774">
        <v>23</v>
      </c>
      <c r="F25" s="775">
        <v>11.87</v>
      </c>
      <c r="G25" s="776">
        <v>3.7</v>
      </c>
      <c r="H25" s="777">
        <v>20</v>
      </c>
      <c r="I25" s="778">
        <v>10.25</v>
      </c>
      <c r="J25" s="790">
        <v>4.4000000000000004</v>
      </c>
      <c r="K25" s="780">
        <v>0.51</v>
      </c>
      <c r="L25" s="777">
        <v>1</v>
      </c>
      <c r="M25" s="777">
        <v>13</v>
      </c>
      <c r="N25" s="781">
        <v>4.3099999999999996</v>
      </c>
      <c r="O25" s="777" t="s">
        <v>5523</v>
      </c>
      <c r="P25" s="796" t="s">
        <v>5564</v>
      </c>
      <c r="Q25" s="782">
        <f t="shared" si="0"/>
        <v>1</v>
      </c>
      <c r="R25" s="782">
        <f t="shared" si="0"/>
        <v>0.23000000000000043</v>
      </c>
      <c r="S25" s="793">
        <f t="shared" si="1"/>
        <v>86.199999999999989</v>
      </c>
      <c r="T25" s="793">
        <f t="shared" si="2"/>
        <v>88</v>
      </c>
      <c r="U25" s="793">
        <f t="shared" si="3"/>
        <v>1.8000000000000114</v>
      </c>
      <c r="V25" s="797">
        <f t="shared" si="4"/>
        <v>1.0208816705336428</v>
      </c>
      <c r="W25" s="783">
        <v>9</v>
      </c>
    </row>
    <row r="26" spans="1:23" ht="14.4" customHeight="1" x14ac:dyDescent="0.3">
      <c r="A26" s="844" t="s">
        <v>5565</v>
      </c>
      <c r="B26" s="828">
        <v>1</v>
      </c>
      <c r="C26" s="829">
        <v>0.74</v>
      </c>
      <c r="D26" s="799">
        <v>4</v>
      </c>
      <c r="E26" s="830">
        <v>1</v>
      </c>
      <c r="F26" s="831">
        <v>0.75</v>
      </c>
      <c r="G26" s="787">
        <v>4</v>
      </c>
      <c r="H26" s="832"/>
      <c r="I26" s="833"/>
      <c r="J26" s="788"/>
      <c r="K26" s="834">
        <v>0.74</v>
      </c>
      <c r="L26" s="832">
        <v>2</v>
      </c>
      <c r="M26" s="832">
        <v>22</v>
      </c>
      <c r="N26" s="835">
        <v>7.31</v>
      </c>
      <c r="O26" s="832" t="s">
        <v>5523</v>
      </c>
      <c r="P26" s="836" t="s">
        <v>5566</v>
      </c>
      <c r="Q26" s="837">
        <f t="shared" si="0"/>
        <v>-1</v>
      </c>
      <c r="R26" s="837">
        <f t="shared" si="0"/>
        <v>-0.74</v>
      </c>
      <c r="S26" s="828" t="str">
        <f t="shared" si="1"/>
        <v/>
      </c>
      <c r="T26" s="828" t="str">
        <f t="shared" si="2"/>
        <v/>
      </c>
      <c r="U26" s="828" t="str">
        <f t="shared" si="3"/>
        <v/>
      </c>
      <c r="V26" s="838" t="str">
        <f t="shared" si="4"/>
        <v/>
      </c>
      <c r="W26" s="789"/>
    </row>
    <row r="27" spans="1:23" ht="14.4" customHeight="1" x14ac:dyDescent="0.3">
      <c r="A27" s="843" t="s">
        <v>5567</v>
      </c>
      <c r="B27" s="793">
        <v>13</v>
      </c>
      <c r="C27" s="794">
        <v>7.82</v>
      </c>
      <c r="D27" s="795">
        <v>4.9000000000000004</v>
      </c>
      <c r="E27" s="774">
        <v>16</v>
      </c>
      <c r="F27" s="775">
        <v>10.97</v>
      </c>
      <c r="G27" s="776">
        <v>6.8</v>
      </c>
      <c r="H27" s="777">
        <v>14</v>
      </c>
      <c r="I27" s="778">
        <v>7.83</v>
      </c>
      <c r="J27" s="779">
        <v>4</v>
      </c>
      <c r="K27" s="780">
        <v>0.55000000000000004</v>
      </c>
      <c r="L27" s="777">
        <v>1</v>
      </c>
      <c r="M27" s="777">
        <v>13</v>
      </c>
      <c r="N27" s="781">
        <v>4.2699999999999996</v>
      </c>
      <c r="O27" s="777" t="s">
        <v>5523</v>
      </c>
      <c r="P27" s="796" t="s">
        <v>5568</v>
      </c>
      <c r="Q27" s="782">
        <f t="shared" si="0"/>
        <v>1</v>
      </c>
      <c r="R27" s="782">
        <f t="shared" si="0"/>
        <v>9.9999999999997868E-3</v>
      </c>
      <c r="S27" s="793">
        <f t="shared" si="1"/>
        <v>59.779999999999994</v>
      </c>
      <c r="T27" s="793">
        <f t="shared" si="2"/>
        <v>56</v>
      </c>
      <c r="U27" s="793">
        <f t="shared" si="3"/>
        <v>-3.779999999999994</v>
      </c>
      <c r="V27" s="797">
        <f t="shared" si="4"/>
        <v>0.93676814988290402</v>
      </c>
      <c r="W27" s="783">
        <v>8</v>
      </c>
    </row>
    <row r="28" spans="1:23" ht="14.4" customHeight="1" x14ac:dyDescent="0.3">
      <c r="A28" s="844" t="s">
        <v>5569</v>
      </c>
      <c r="B28" s="828">
        <v>1</v>
      </c>
      <c r="C28" s="829">
        <v>0.96</v>
      </c>
      <c r="D28" s="799">
        <v>7</v>
      </c>
      <c r="E28" s="830"/>
      <c r="F28" s="831"/>
      <c r="G28" s="787"/>
      <c r="H28" s="832"/>
      <c r="I28" s="833"/>
      <c r="J28" s="788"/>
      <c r="K28" s="834">
        <v>0.96</v>
      </c>
      <c r="L28" s="832">
        <v>3</v>
      </c>
      <c r="M28" s="832">
        <v>24</v>
      </c>
      <c r="N28" s="835">
        <v>7.95</v>
      </c>
      <c r="O28" s="832" t="s">
        <v>5523</v>
      </c>
      <c r="P28" s="836" t="s">
        <v>5570</v>
      </c>
      <c r="Q28" s="837">
        <f t="shared" si="0"/>
        <v>-1</v>
      </c>
      <c r="R28" s="837">
        <f t="shared" si="0"/>
        <v>-0.96</v>
      </c>
      <c r="S28" s="828" t="str">
        <f t="shared" si="1"/>
        <v/>
      </c>
      <c r="T28" s="828" t="str">
        <f t="shared" si="2"/>
        <v/>
      </c>
      <c r="U28" s="828" t="str">
        <f t="shared" si="3"/>
        <v/>
      </c>
      <c r="V28" s="838" t="str">
        <f t="shared" si="4"/>
        <v/>
      </c>
      <c r="W28" s="789"/>
    </row>
    <row r="29" spans="1:23" ht="14.4" customHeight="1" x14ac:dyDescent="0.3">
      <c r="A29" s="843" t="s">
        <v>5571</v>
      </c>
      <c r="B29" s="784">
        <v>103</v>
      </c>
      <c r="C29" s="785">
        <v>371.98</v>
      </c>
      <c r="D29" s="786">
        <v>9.6999999999999993</v>
      </c>
      <c r="E29" s="798">
        <v>77</v>
      </c>
      <c r="F29" s="778">
        <v>278.64999999999998</v>
      </c>
      <c r="G29" s="779">
        <v>9.3000000000000007</v>
      </c>
      <c r="H29" s="777">
        <v>92</v>
      </c>
      <c r="I29" s="778">
        <v>334.18</v>
      </c>
      <c r="J29" s="779">
        <v>10</v>
      </c>
      <c r="K29" s="780">
        <v>3.54</v>
      </c>
      <c r="L29" s="777">
        <v>4</v>
      </c>
      <c r="M29" s="777">
        <v>36</v>
      </c>
      <c r="N29" s="781">
        <v>11.92</v>
      </c>
      <c r="O29" s="777" t="s">
        <v>5523</v>
      </c>
      <c r="P29" s="796" t="s">
        <v>5572</v>
      </c>
      <c r="Q29" s="782">
        <f t="shared" si="0"/>
        <v>-11</v>
      </c>
      <c r="R29" s="782">
        <f t="shared" si="0"/>
        <v>-37.800000000000011</v>
      </c>
      <c r="S29" s="793">
        <f t="shared" si="1"/>
        <v>1096.6400000000001</v>
      </c>
      <c r="T29" s="793">
        <f t="shared" si="2"/>
        <v>920</v>
      </c>
      <c r="U29" s="793">
        <f t="shared" si="3"/>
        <v>-176.6400000000001</v>
      </c>
      <c r="V29" s="797">
        <f t="shared" si="4"/>
        <v>0.83892617449664419</v>
      </c>
      <c r="W29" s="783">
        <v>74</v>
      </c>
    </row>
    <row r="30" spans="1:23" ht="14.4" customHeight="1" x14ac:dyDescent="0.3">
      <c r="A30" s="844" t="s">
        <v>5573</v>
      </c>
      <c r="B30" s="840">
        <v>15</v>
      </c>
      <c r="C30" s="841">
        <v>55.51</v>
      </c>
      <c r="D30" s="792">
        <v>9.1</v>
      </c>
      <c r="E30" s="839">
        <v>7</v>
      </c>
      <c r="F30" s="833">
        <v>26.49</v>
      </c>
      <c r="G30" s="788">
        <v>9.6</v>
      </c>
      <c r="H30" s="832">
        <v>15</v>
      </c>
      <c r="I30" s="833">
        <v>55.51</v>
      </c>
      <c r="J30" s="788">
        <v>10.9</v>
      </c>
      <c r="K30" s="834">
        <v>3.7</v>
      </c>
      <c r="L30" s="832">
        <v>4</v>
      </c>
      <c r="M30" s="832">
        <v>38</v>
      </c>
      <c r="N30" s="835">
        <v>12.5</v>
      </c>
      <c r="O30" s="832" t="s">
        <v>5523</v>
      </c>
      <c r="P30" s="836" t="s">
        <v>5574</v>
      </c>
      <c r="Q30" s="837">
        <f t="shared" si="0"/>
        <v>0</v>
      </c>
      <c r="R30" s="837">
        <f t="shared" si="0"/>
        <v>0</v>
      </c>
      <c r="S30" s="828">
        <f t="shared" si="1"/>
        <v>187.5</v>
      </c>
      <c r="T30" s="828">
        <f t="shared" si="2"/>
        <v>163.5</v>
      </c>
      <c r="U30" s="828">
        <f t="shared" si="3"/>
        <v>-24</v>
      </c>
      <c r="V30" s="838">
        <f t="shared" si="4"/>
        <v>0.872</v>
      </c>
      <c r="W30" s="789">
        <v>26</v>
      </c>
    </row>
    <row r="31" spans="1:23" ht="14.4" customHeight="1" x14ac:dyDescent="0.3">
      <c r="A31" s="844" t="s">
        <v>5575</v>
      </c>
      <c r="B31" s="840">
        <v>1</v>
      </c>
      <c r="C31" s="841">
        <v>4.0999999999999996</v>
      </c>
      <c r="D31" s="792">
        <v>14</v>
      </c>
      <c r="E31" s="839"/>
      <c r="F31" s="833"/>
      <c r="G31" s="788"/>
      <c r="H31" s="832">
        <v>1</v>
      </c>
      <c r="I31" s="833">
        <v>4.0999999999999996</v>
      </c>
      <c r="J31" s="791">
        <v>27</v>
      </c>
      <c r="K31" s="834">
        <v>4.0999999999999996</v>
      </c>
      <c r="L31" s="832">
        <v>5</v>
      </c>
      <c r="M31" s="832">
        <v>47</v>
      </c>
      <c r="N31" s="835">
        <v>15.62</v>
      </c>
      <c r="O31" s="832" t="s">
        <v>5523</v>
      </c>
      <c r="P31" s="836" t="s">
        <v>5576</v>
      </c>
      <c r="Q31" s="837">
        <f t="shared" si="0"/>
        <v>0</v>
      </c>
      <c r="R31" s="837">
        <f t="shared" si="0"/>
        <v>0</v>
      </c>
      <c r="S31" s="828">
        <f t="shared" si="1"/>
        <v>15.62</v>
      </c>
      <c r="T31" s="828">
        <f t="shared" si="2"/>
        <v>27</v>
      </c>
      <c r="U31" s="828">
        <f t="shared" si="3"/>
        <v>11.38</v>
      </c>
      <c r="V31" s="838">
        <f t="shared" si="4"/>
        <v>1.7285531370038414</v>
      </c>
      <c r="W31" s="789">
        <v>11</v>
      </c>
    </row>
    <row r="32" spans="1:23" ht="14.4" customHeight="1" x14ac:dyDescent="0.3">
      <c r="A32" s="843" t="s">
        <v>5577</v>
      </c>
      <c r="B32" s="793">
        <v>255</v>
      </c>
      <c r="C32" s="794">
        <v>124.71</v>
      </c>
      <c r="D32" s="795">
        <v>4.3</v>
      </c>
      <c r="E32" s="798">
        <v>263</v>
      </c>
      <c r="F32" s="778">
        <v>131.12</v>
      </c>
      <c r="G32" s="779">
        <v>4.2</v>
      </c>
      <c r="H32" s="774">
        <v>283</v>
      </c>
      <c r="I32" s="775">
        <v>138.53</v>
      </c>
      <c r="J32" s="790">
        <v>4.3</v>
      </c>
      <c r="K32" s="780">
        <v>0.49</v>
      </c>
      <c r="L32" s="777">
        <v>1</v>
      </c>
      <c r="M32" s="777">
        <v>11</v>
      </c>
      <c r="N32" s="781">
        <v>3.63</v>
      </c>
      <c r="O32" s="777" t="s">
        <v>5523</v>
      </c>
      <c r="P32" s="796" t="s">
        <v>5578</v>
      </c>
      <c r="Q32" s="782">
        <f t="shared" si="0"/>
        <v>28</v>
      </c>
      <c r="R32" s="782">
        <f t="shared" si="0"/>
        <v>13.820000000000007</v>
      </c>
      <c r="S32" s="793">
        <f t="shared" si="1"/>
        <v>1027.29</v>
      </c>
      <c r="T32" s="793">
        <f t="shared" si="2"/>
        <v>1216.8999999999999</v>
      </c>
      <c r="U32" s="793">
        <f t="shared" si="3"/>
        <v>189.6099999999999</v>
      </c>
      <c r="V32" s="797">
        <f t="shared" si="4"/>
        <v>1.1845730027548209</v>
      </c>
      <c r="W32" s="783">
        <v>199</v>
      </c>
    </row>
    <row r="33" spans="1:23" ht="14.4" customHeight="1" x14ac:dyDescent="0.3">
      <c r="A33" s="844" t="s">
        <v>5579</v>
      </c>
      <c r="B33" s="828">
        <v>6</v>
      </c>
      <c r="C33" s="829">
        <v>3.19</v>
      </c>
      <c r="D33" s="799">
        <v>4.2</v>
      </c>
      <c r="E33" s="839">
        <v>8</v>
      </c>
      <c r="F33" s="833">
        <v>4.34</v>
      </c>
      <c r="G33" s="788">
        <v>4.4000000000000004</v>
      </c>
      <c r="H33" s="830">
        <v>8</v>
      </c>
      <c r="I33" s="831">
        <v>4.25</v>
      </c>
      <c r="J33" s="787">
        <v>4</v>
      </c>
      <c r="K33" s="834">
        <v>0.53</v>
      </c>
      <c r="L33" s="832">
        <v>1</v>
      </c>
      <c r="M33" s="832">
        <v>13</v>
      </c>
      <c r="N33" s="835">
        <v>4.17</v>
      </c>
      <c r="O33" s="832" t="s">
        <v>5523</v>
      </c>
      <c r="P33" s="836" t="s">
        <v>5580</v>
      </c>
      <c r="Q33" s="837">
        <f t="shared" si="0"/>
        <v>2</v>
      </c>
      <c r="R33" s="837">
        <f t="shared" si="0"/>
        <v>1.06</v>
      </c>
      <c r="S33" s="828">
        <f t="shared" si="1"/>
        <v>33.36</v>
      </c>
      <c r="T33" s="828">
        <f t="shared" si="2"/>
        <v>32</v>
      </c>
      <c r="U33" s="828">
        <f t="shared" si="3"/>
        <v>-1.3599999999999994</v>
      </c>
      <c r="V33" s="838">
        <f t="shared" si="4"/>
        <v>0.95923261390887293</v>
      </c>
      <c r="W33" s="789">
        <v>2</v>
      </c>
    </row>
    <row r="34" spans="1:23" ht="14.4" customHeight="1" x14ac:dyDescent="0.3">
      <c r="A34" s="844" t="s">
        <v>5581</v>
      </c>
      <c r="B34" s="828">
        <v>1</v>
      </c>
      <c r="C34" s="829">
        <v>0.56000000000000005</v>
      </c>
      <c r="D34" s="799">
        <v>4</v>
      </c>
      <c r="E34" s="839"/>
      <c r="F34" s="833"/>
      <c r="G34" s="788"/>
      <c r="H34" s="830">
        <v>2</v>
      </c>
      <c r="I34" s="831">
        <v>1.1100000000000001</v>
      </c>
      <c r="J34" s="787">
        <v>4</v>
      </c>
      <c r="K34" s="834">
        <v>0.56000000000000005</v>
      </c>
      <c r="L34" s="832">
        <v>1</v>
      </c>
      <c r="M34" s="832">
        <v>13</v>
      </c>
      <c r="N34" s="835">
        <v>4.3499999999999996</v>
      </c>
      <c r="O34" s="832" t="s">
        <v>5523</v>
      </c>
      <c r="P34" s="836" t="s">
        <v>5582</v>
      </c>
      <c r="Q34" s="837">
        <f t="shared" si="0"/>
        <v>1</v>
      </c>
      <c r="R34" s="837">
        <f t="shared" si="0"/>
        <v>0.55000000000000004</v>
      </c>
      <c r="S34" s="828">
        <f t="shared" si="1"/>
        <v>8.6999999999999993</v>
      </c>
      <c r="T34" s="828">
        <f t="shared" si="2"/>
        <v>8</v>
      </c>
      <c r="U34" s="828">
        <f t="shared" si="3"/>
        <v>-0.69999999999999929</v>
      </c>
      <c r="V34" s="838">
        <f t="shared" si="4"/>
        <v>0.91954022988505757</v>
      </c>
      <c r="W34" s="789"/>
    </row>
    <row r="35" spans="1:23" ht="14.4" customHeight="1" x14ac:dyDescent="0.3">
      <c r="A35" s="843" t="s">
        <v>5583</v>
      </c>
      <c r="B35" s="784">
        <v>5</v>
      </c>
      <c r="C35" s="785">
        <v>1.63</v>
      </c>
      <c r="D35" s="786">
        <v>3</v>
      </c>
      <c r="E35" s="798">
        <v>3</v>
      </c>
      <c r="F35" s="778">
        <v>0.99</v>
      </c>
      <c r="G35" s="779">
        <v>3.3</v>
      </c>
      <c r="H35" s="777">
        <v>4</v>
      </c>
      <c r="I35" s="778">
        <v>1.3</v>
      </c>
      <c r="J35" s="779">
        <v>3.3</v>
      </c>
      <c r="K35" s="780">
        <v>0.32</v>
      </c>
      <c r="L35" s="777">
        <v>1</v>
      </c>
      <c r="M35" s="777">
        <v>11</v>
      </c>
      <c r="N35" s="781">
        <v>3.7</v>
      </c>
      <c r="O35" s="777" t="s">
        <v>5523</v>
      </c>
      <c r="P35" s="796" t="s">
        <v>5584</v>
      </c>
      <c r="Q35" s="782">
        <f t="shared" si="0"/>
        <v>-1</v>
      </c>
      <c r="R35" s="782">
        <f t="shared" si="0"/>
        <v>-0.32999999999999985</v>
      </c>
      <c r="S35" s="793">
        <f t="shared" si="1"/>
        <v>14.8</v>
      </c>
      <c r="T35" s="793">
        <f t="shared" si="2"/>
        <v>13.2</v>
      </c>
      <c r="U35" s="793">
        <f t="shared" si="3"/>
        <v>-1.6000000000000014</v>
      </c>
      <c r="V35" s="797">
        <f t="shared" si="4"/>
        <v>0.89189189189189177</v>
      </c>
      <c r="W35" s="783">
        <v>2</v>
      </c>
    </row>
    <row r="36" spans="1:23" ht="14.4" customHeight="1" x14ac:dyDescent="0.3">
      <c r="A36" s="843" t="s">
        <v>5585</v>
      </c>
      <c r="B36" s="793"/>
      <c r="C36" s="794"/>
      <c r="D36" s="795"/>
      <c r="E36" s="798"/>
      <c r="F36" s="778"/>
      <c r="G36" s="779"/>
      <c r="H36" s="774">
        <v>1</v>
      </c>
      <c r="I36" s="775">
        <v>4.4800000000000004</v>
      </c>
      <c r="J36" s="790">
        <v>45</v>
      </c>
      <c r="K36" s="780">
        <v>1.63</v>
      </c>
      <c r="L36" s="777">
        <v>6</v>
      </c>
      <c r="M36" s="777">
        <v>56</v>
      </c>
      <c r="N36" s="781">
        <v>18.670000000000002</v>
      </c>
      <c r="O36" s="777" t="s">
        <v>5523</v>
      </c>
      <c r="P36" s="796" t="s">
        <v>5586</v>
      </c>
      <c r="Q36" s="782">
        <f t="shared" si="0"/>
        <v>1</v>
      </c>
      <c r="R36" s="782">
        <f t="shared" si="0"/>
        <v>4.4800000000000004</v>
      </c>
      <c r="S36" s="793">
        <f t="shared" si="1"/>
        <v>18.670000000000002</v>
      </c>
      <c r="T36" s="793">
        <f t="shared" si="2"/>
        <v>45</v>
      </c>
      <c r="U36" s="793">
        <f t="shared" si="3"/>
        <v>26.33</v>
      </c>
      <c r="V36" s="797">
        <f t="shared" si="4"/>
        <v>2.4102838778789502</v>
      </c>
      <c r="W36" s="783">
        <v>26</v>
      </c>
    </row>
    <row r="37" spans="1:23" ht="14.4" customHeight="1" x14ac:dyDescent="0.3">
      <c r="A37" s="843" t="s">
        <v>5587</v>
      </c>
      <c r="B37" s="793"/>
      <c r="C37" s="794"/>
      <c r="D37" s="795"/>
      <c r="E37" s="774">
        <v>1</v>
      </c>
      <c r="F37" s="775">
        <v>0.95</v>
      </c>
      <c r="G37" s="776">
        <v>15</v>
      </c>
      <c r="H37" s="777"/>
      <c r="I37" s="778"/>
      <c r="J37" s="779"/>
      <c r="K37" s="780">
        <v>0.88</v>
      </c>
      <c r="L37" s="777">
        <v>4</v>
      </c>
      <c r="M37" s="777">
        <v>33</v>
      </c>
      <c r="N37" s="781">
        <v>11.17</v>
      </c>
      <c r="O37" s="777" t="s">
        <v>5523</v>
      </c>
      <c r="P37" s="796" t="s">
        <v>5588</v>
      </c>
      <c r="Q37" s="782">
        <f t="shared" si="0"/>
        <v>0</v>
      </c>
      <c r="R37" s="782">
        <f t="shared" si="0"/>
        <v>0</v>
      </c>
      <c r="S37" s="793" t="str">
        <f t="shared" si="1"/>
        <v/>
      </c>
      <c r="T37" s="793" t="str">
        <f t="shared" si="2"/>
        <v/>
      </c>
      <c r="U37" s="793" t="str">
        <f t="shared" si="3"/>
        <v/>
      </c>
      <c r="V37" s="797" t="str">
        <f t="shared" si="4"/>
        <v/>
      </c>
      <c r="W37" s="783"/>
    </row>
    <row r="38" spans="1:23" ht="14.4" customHeight="1" x14ac:dyDescent="0.3">
      <c r="A38" s="843" t="s">
        <v>5589</v>
      </c>
      <c r="B38" s="784">
        <v>8</v>
      </c>
      <c r="C38" s="785">
        <v>3.39</v>
      </c>
      <c r="D38" s="786">
        <v>2.4</v>
      </c>
      <c r="E38" s="798">
        <v>8</v>
      </c>
      <c r="F38" s="778">
        <v>3.71</v>
      </c>
      <c r="G38" s="779">
        <v>2.4</v>
      </c>
      <c r="H38" s="777">
        <v>6</v>
      </c>
      <c r="I38" s="778">
        <v>2.34</v>
      </c>
      <c r="J38" s="779">
        <v>1.8</v>
      </c>
      <c r="K38" s="780">
        <v>0.42</v>
      </c>
      <c r="L38" s="777">
        <v>2</v>
      </c>
      <c r="M38" s="777">
        <v>21</v>
      </c>
      <c r="N38" s="781">
        <v>6.97</v>
      </c>
      <c r="O38" s="777" t="s">
        <v>5523</v>
      </c>
      <c r="P38" s="796" t="s">
        <v>5590</v>
      </c>
      <c r="Q38" s="782">
        <f t="shared" si="0"/>
        <v>-2</v>
      </c>
      <c r="R38" s="782">
        <f t="shared" si="0"/>
        <v>-1.0500000000000003</v>
      </c>
      <c r="S38" s="793">
        <f t="shared" si="1"/>
        <v>41.82</v>
      </c>
      <c r="T38" s="793">
        <f t="shared" si="2"/>
        <v>10.8</v>
      </c>
      <c r="U38" s="793">
        <f t="shared" si="3"/>
        <v>-31.02</v>
      </c>
      <c r="V38" s="797">
        <f t="shared" si="4"/>
        <v>0.2582496413199426</v>
      </c>
      <c r="W38" s="783"/>
    </row>
    <row r="39" spans="1:23" ht="14.4" customHeight="1" x14ac:dyDescent="0.3">
      <c r="A39" s="844" t="s">
        <v>5591</v>
      </c>
      <c r="B39" s="840">
        <v>3</v>
      </c>
      <c r="C39" s="841">
        <v>1.37</v>
      </c>
      <c r="D39" s="792">
        <v>4</v>
      </c>
      <c r="E39" s="839"/>
      <c r="F39" s="833"/>
      <c r="G39" s="788"/>
      <c r="H39" s="832"/>
      <c r="I39" s="833"/>
      <c r="J39" s="788"/>
      <c r="K39" s="834">
        <v>0.51</v>
      </c>
      <c r="L39" s="832">
        <v>3</v>
      </c>
      <c r="M39" s="832">
        <v>25</v>
      </c>
      <c r="N39" s="835">
        <v>8.31</v>
      </c>
      <c r="O39" s="832" t="s">
        <v>5523</v>
      </c>
      <c r="P39" s="836" t="s">
        <v>5592</v>
      </c>
      <c r="Q39" s="837">
        <f t="shared" si="0"/>
        <v>-3</v>
      </c>
      <c r="R39" s="837">
        <f t="shared" si="0"/>
        <v>-1.37</v>
      </c>
      <c r="S39" s="828" t="str">
        <f t="shared" si="1"/>
        <v/>
      </c>
      <c r="T39" s="828" t="str">
        <f t="shared" si="2"/>
        <v/>
      </c>
      <c r="U39" s="828" t="str">
        <f t="shared" si="3"/>
        <v/>
      </c>
      <c r="V39" s="838" t="str">
        <f t="shared" si="4"/>
        <v/>
      </c>
      <c r="W39" s="789"/>
    </row>
    <row r="40" spans="1:23" ht="14.4" customHeight="1" x14ac:dyDescent="0.3">
      <c r="A40" s="844" t="s">
        <v>5593</v>
      </c>
      <c r="B40" s="840">
        <v>1</v>
      </c>
      <c r="C40" s="841">
        <v>1.1100000000000001</v>
      </c>
      <c r="D40" s="792">
        <v>4</v>
      </c>
      <c r="E40" s="839"/>
      <c r="F40" s="833"/>
      <c r="G40" s="788"/>
      <c r="H40" s="832"/>
      <c r="I40" s="833"/>
      <c r="J40" s="788"/>
      <c r="K40" s="834">
        <v>0.94</v>
      </c>
      <c r="L40" s="832">
        <v>4</v>
      </c>
      <c r="M40" s="832">
        <v>39</v>
      </c>
      <c r="N40" s="835">
        <v>12.88</v>
      </c>
      <c r="O40" s="832" t="s">
        <v>5523</v>
      </c>
      <c r="P40" s="836" t="s">
        <v>5594</v>
      </c>
      <c r="Q40" s="837">
        <f t="shared" si="0"/>
        <v>-1</v>
      </c>
      <c r="R40" s="837">
        <f t="shared" si="0"/>
        <v>-1.1100000000000001</v>
      </c>
      <c r="S40" s="828" t="str">
        <f t="shared" si="1"/>
        <v/>
      </c>
      <c r="T40" s="828" t="str">
        <f t="shared" si="2"/>
        <v/>
      </c>
      <c r="U40" s="828" t="str">
        <f t="shared" si="3"/>
        <v/>
      </c>
      <c r="V40" s="838" t="str">
        <f t="shared" si="4"/>
        <v/>
      </c>
      <c r="W40" s="789"/>
    </row>
    <row r="41" spans="1:23" ht="14.4" customHeight="1" x14ac:dyDescent="0.3">
      <c r="A41" s="843" t="s">
        <v>5595</v>
      </c>
      <c r="B41" s="793">
        <v>2</v>
      </c>
      <c r="C41" s="794">
        <v>1.03</v>
      </c>
      <c r="D41" s="795">
        <v>12.5</v>
      </c>
      <c r="E41" s="798"/>
      <c r="F41" s="778"/>
      <c r="G41" s="779"/>
      <c r="H41" s="774">
        <v>8</v>
      </c>
      <c r="I41" s="775">
        <v>4.6100000000000003</v>
      </c>
      <c r="J41" s="790">
        <v>10.9</v>
      </c>
      <c r="K41" s="780">
        <v>0.52</v>
      </c>
      <c r="L41" s="777">
        <v>3</v>
      </c>
      <c r="M41" s="777">
        <v>24</v>
      </c>
      <c r="N41" s="781">
        <v>7.95</v>
      </c>
      <c r="O41" s="777" t="s">
        <v>5523</v>
      </c>
      <c r="P41" s="796" t="s">
        <v>5596</v>
      </c>
      <c r="Q41" s="782">
        <f t="shared" si="0"/>
        <v>6</v>
      </c>
      <c r="R41" s="782">
        <f t="shared" si="0"/>
        <v>3.58</v>
      </c>
      <c r="S41" s="793">
        <f t="shared" si="1"/>
        <v>63.6</v>
      </c>
      <c r="T41" s="793">
        <f t="shared" si="2"/>
        <v>87.2</v>
      </c>
      <c r="U41" s="793">
        <f t="shared" si="3"/>
        <v>23.6</v>
      </c>
      <c r="V41" s="797">
        <f t="shared" si="4"/>
        <v>1.371069182389937</v>
      </c>
      <c r="W41" s="783">
        <v>35</v>
      </c>
    </row>
    <row r="42" spans="1:23" ht="14.4" customHeight="1" x14ac:dyDescent="0.3">
      <c r="A42" s="844" t="s">
        <v>5597</v>
      </c>
      <c r="B42" s="828"/>
      <c r="C42" s="829"/>
      <c r="D42" s="799"/>
      <c r="E42" s="839">
        <v>2</v>
      </c>
      <c r="F42" s="833">
        <v>1.7</v>
      </c>
      <c r="G42" s="788">
        <v>8</v>
      </c>
      <c r="H42" s="830"/>
      <c r="I42" s="831"/>
      <c r="J42" s="787"/>
      <c r="K42" s="834">
        <v>0.65</v>
      </c>
      <c r="L42" s="832">
        <v>3</v>
      </c>
      <c r="M42" s="832">
        <v>27</v>
      </c>
      <c r="N42" s="835">
        <v>9.1199999999999992</v>
      </c>
      <c r="O42" s="832" t="s">
        <v>5523</v>
      </c>
      <c r="P42" s="836" t="s">
        <v>5598</v>
      </c>
      <c r="Q42" s="837">
        <f t="shared" si="0"/>
        <v>0</v>
      </c>
      <c r="R42" s="837">
        <f t="shared" si="0"/>
        <v>0</v>
      </c>
      <c r="S42" s="828" t="str">
        <f t="shared" si="1"/>
        <v/>
      </c>
      <c r="T42" s="828" t="str">
        <f t="shared" si="2"/>
        <v/>
      </c>
      <c r="U42" s="828" t="str">
        <f t="shared" si="3"/>
        <v/>
      </c>
      <c r="V42" s="838" t="str">
        <f t="shared" si="4"/>
        <v/>
      </c>
      <c r="W42" s="789"/>
    </row>
    <row r="43" spans="1:23" ht="14.4" customHeight="1" x14ac:dyDescent="0.3">
      <c r="A43" s="843" t="s">
        <v>5599</v>
      </c>
      <c r="B43" s="793"/>
      <c r="C43" s="794"/>
      <c r="D43" s="795"/>
      <c r="E43" s="798"/>
      <c r="F43" s="778"/>
      <c r="G43" s="779"/>
      <c r="H43" s="774">
        <v>1</v>
      </c>
      <c r="I43" s="775">
        <v>0.35</v>
      </c>
      <c r="J43" s="776">
        <v>2</v>
      </c>
      <c r="K43" s="780">
        <v>0.35</v>
      </c>
      <c r="L43" s="777">
        <v>2</v>
      </c>
      <c r="M43" s="777">
        <v>15</v>
      </c>
      <c r="N43" s="781">
        <v>4.93</v>
      </c>
      <c r="O43" s="777" t="s">
        <v>5523</v>
      </c>
      <c r="P43" s="796" t="s">
        <v>5600</v>
      </c>
      <c r="Q43" s="782">
        <f t="shared" si="0"/>
        <v>1</v>
      </c>
      <c r="R43" s="782">
        <f t="shared" si="0"/>
        <v>0.35</v>
      </c>
      <c r="S43" s="793">
        <f t="shared" si="1"/>
        <v>4.93</v>
      </c>
      <c r="T43" s="793">
        <f t="shared" si="2"/>
        <v>2</v>
      </c>
      <c r="U43" s="793">
        <f t="shared" si="3"/>
        <v>-2.9299999999999997</v>
      </c>
      <c r="V43" s="797">
        <f t="shared" si="4"/>
        <v>0.40567951318458423</v>
      </c>
      <c r="W43" s="783"/>
    </row>
    <row r="44" spans="1:23" ht="14.4" customHeight="1" x14ac:dyDescent="0.3">
      <c r="A44" s="843" t="s">
        <v>5601</v>
      </c>
      <c r="B44" s="793">
        <v>6</v>
      </c>
      <c r="C44" s="794">
        <v>1.92</v>
      </c>
      <c r="D44" s="795">
        <v>3.5</v>
      </c>
      <c r="E44" s="798">
        <v>5</v>
      </c>
      <c r="F44" s="778">
        <v>1.7</v>
      </c>
      <c r="G44" s="779">
        <v>2</v>
      </c>
      <c r="H44" s="774">
        <v>4</v>
      </c>
      <c r="I44" s="775">
        <v>1.28</v>
      </c>
      <c r="J44" s="776">
        <v>4</v>
      </c>
      <c r="K44" s="780">
        <v>0.32</v>
      </c>
      <c r="L44" s="777">
        <v>1</v>
      </c>
      <c r="M44" s="777">
        <v>13</v>
      </c>
      <c r="N44" s="781">
        <v>4.34</v>
      </c>
      <c r="O44" s="777" t="s">
        <v>5523</v>
      </c>
      <c r="P44" s="796" t="s">
        <v>5602</v>
      </c>
      <c r="Q44" s="782">
        <f t="shared" si="0"/>
        <v>-2</v>
      </c>
      <c r="R44" s="782">
        <f t="shared" si="0"/>
        <v>-0.6399999999999999</v>
      </c>
      <c r="S44" s="793">
        <f t="shared" si="1"/>
        <v>17.36</v>
      </c>
      <c r="T44" s="793">
        <f t="shared" si="2"/>
        <v>16</v>
      </c>
      <c r="U44" s="793">
        <f t="shared" si="3"/>
        <v>-1.3599999999999994</v>
      </c>
      <c r="V44" s="797">
        <f t="shared" si="4"/>
        <v>0.92165898617511521</v>
      </c>
      <c r="W44" s="783">
        <v>1</v>
      </c>
    </row>
    <row r="45" spans="1:23" ht="14.4" customHeight="1" x14ac:dyDescent="0.3">
      <c r="A45" s="844" t="s">
        <v>5603</v>
      </c>
      <c r="B45" s="828"/>
      <c r="C45" s="829"/>
      <c r="D45" s="799"/>
      <c r="E45" s="839">
        <v>1</v>
      </c>
      <c r="F45" s="833">
        <v>0.52</v>
      </c>
      <c r="G45" s="788">
        <v>2</v>
      </c>
      <c r="H45" s="830">
        <v>2</v>
      </c>
      <c r="I45" s="831">
        <v>0.98</v>
      </c>
      <c r="J45" s="787">
        <v>2</v>
      </c>
      <c r="K45" s="834">
        <v>0.49</v>
      </c>
      <c r="L45" s="832">
        <v>2</v>
      </c>
      <c r="M45" s="832">
        <v>20</v>
      </c>
      <c r="N45" s="835">
        <v>6.71</v>
      </c>
      <c r="O45" s="832" t="s">
        <v>5523</v>
      </c>
      <c r="P45" s="836" t="s">
        <v>5604</v>
      </c>
      <c r="Q45" s="837">
        <f t="shared" si="0"/>
        <v>2</v>
      </c>
      <c r="R45" s="837">
        <f t="shared" si="0"/>
        <v>0.98</v>
      </c>
      <c r="S45" s="828">
        <f t="shared" si="1"/>
        <v>13.42</v>
      </c>
      <c r="T45" s="828">
        <f t="shared" si="2"/>
        <v>4</v>
      </c>
      <c r="U45" s="828">
        <f t="shared" si="3"/>
        <v>-9.42</v>
      </c>
      <c r="V45" s="838">
        <f t="shared" si="4"/>
        <v>0.29806259314456035</v>
      </c>
      <c r="W45" s="789"/>
    </row>
    <row r="46" spans="1:23" ht="14.4" customHeight="1" x14ac:dyDescent="0.3">
      <c r="A46" s="843" t="s">
        <v>5605</v>
      </c>
      <c r="B46" s="793">
        <v>1</v>
      </c>
      <c r="C46" s="794">
        <v>0.48</v>
      </c>
      <c r="D46" s="795">
        <v>4</v>
      </c>
      <c r="E46" s="774">
        <v>1</v>
      </c>
      <c r="F46" s="775">
        <v>0.46</v>
      </c>
      <c r="G46" s="776">
        <v>6</v>
      </c>
      <c r="H46" s="777"/>
      <c r="I46" s="778"/>
      <c r="J46" s="779"/>
      <c r="K46" s="780">
        <v>0.48</v>
      </c>
      <c r="L46" s="777">
        <v>2</v>
      </c>
      <c r="M46" s="777">
        <v>15</v>
      </c>
      <c r="N46" s="781">
        <v>4.91</v>
      </c>
      <c r="O46" s="777" t="s">
        <v>5523</v>
      </c>
      <c r="P46" s="796" t="s">
        <v>5606</v>
      </c>
      <c r="Q46" s="782">
        <f t="shared" si="0"/>
        <v>-1</v>
      </c>
      <c r="R46" s="782">
        <f t="shared" si="0"/>
        <v>-0.48</v>
      </c>
      <c r="S46" s="793" t="str">
        <f t="shared" si="1"/>
        <v/>
      </c>
      <c r="T46" s="793" t="str">
        <f t="shared" si="2"/>
        <v/>
      </c>
      <c r="U46" s="793" t="str">
        <f t="shared" si="3"/>
        <v/>
      </c>
      <c r="V46" s="797" t="str">
        <f t="shared" si="4"/>
        <v/>
      </c>
      <c r="W46" s="783"/>
    </row>
    <row r="47" spans="1:23" ht="14.4" customHeight="1" x14ac:dyDescent="0.3">
      <c r="A47" s="843" t="s">
        <v>5607</v>
      </c>
      <c r="B47" s="793"/>
      <c r="C47" s="794"/>
      <c r="D47" s="795"/>
      <c r="E47" s="798"/>
      <c r="F47" s="778"/>
      <c r="G47" s="779"/>
      <c r="H47" s="774">
        <v>1</v>
      </c>
      <c r="I47" s="775">
        <v>0.74</v>
      </c>
      <c r="J47" s="776">
        <v>4</v>
      </c>
      <c r="K47" s="780">
        <v>0.74</v>
      </c>
      <c r="L47" s="777">
        <v>4</v>
      </c>
      <c r="M47" s="777">
        <v>36</v>
      </c>
      <c r="N47" s="781">
        <v>11.85</v>
      </c>
      <c r="O47" s="777" t="s">
        <v>5523</v>
      </c>
      <c r="P47" s="796" t="s">
        <v>5608</v>
      </c>
      <c r="Q47" s="782">
        <f t="shared" si="0"/>
        <v>1</v>
      </c>
      <c r="R47" s="782">
        <f t="shared" si="0"/>
        <v>0.74</v>
      </c>
      <c r="S47" s="793">
        <f t="shared" si="1"/>
        <v>11.85</v>
      </c>
      <c r="T47" s="793">
        <f t="shared" si="2"/>
        <v>4</v>
      </c>
      <c r="U47" s="793">
        <f t="shared" si="3"/>
        <v>-7.85</v>
      </c>
      <c r="V47" s="797">
        <f t="shared" si="4"/>
        <v>0.33755274261603374</v>
      </c>
      <c r="W47" s="783"/>
    </row>
    <row r="48" spans="1:23" ht="14.4" customHeight="1" x14ac:dyDescent="0.3">
      <c r="A48" s="843" t="s">
        <v>5609</v>
      </c>
      <c r="B48" s="793"/>
      <c r="C48" s="794"/>
      <c r="D48" s="795"/>
      <c r="E48" s="798"/>
      <c r="F48" s="778"/>
      <c r="G48" s="779"/>
      <c r="H48" s="774">
        <v>1</v>
      </c>
      <c r="I48" s="775">
        <v>1.07</v>
      </c>
      <c r="J48" s="776">
        <v>6</v>
      </c>
      <c r="K48" s="780">
        <v>1.07</v>
      </c>
      <c r="L48" s="777">
        <v>3</v>
      </c>
      <c r="M48" s="777">
        <v>24</v>
      </c>
      <c r="N48" s="781">
        <v>8.07</v>
      </c>
      <c r="O48" s="777" t="s">
        <v>5523</v>
      </c>
      <c r="P48" s="796" t="s">
        <v>5610</v>
      </c>
      <c r="Q48" s="782">
        <f t="shared" si="0"/>
        <v>1</v>
      </c>
      <c r="R48" s="782">
        <f t="shared" si="0"/>
        <v>1.07</v>
      </c>
      <c r="S48" s="793">
        <f t="shared" si="1"/>
        <v>8.07</v>
      </c>
      <c r="T48" s="793">
        <f t="shared" si="2"/>
        <v>6</v>
      </c>
      <c r="U48" s="793">
        <f t="shared" si="3"/>
        <v>-2.0700000000000003</v>
      </c>
      <c r="V48" s="797">
        <f t="shared" si="4"/>
        <v>0.74349442379182151</v>
      </c>
      <c r="W48" s="783"/>
    </row>
    <row r="49" spans="1:23" ht="14.4" customHeight="1" x14ac:dyDescent="0.3">
      <c r="A49" s="843" t="s">
        <v>5611</v>
      </c>
      <c r="B49" s="793"/>
      <c r="C49" s="794"/>
      <c r="D49" s="795"/>
      <c r="E49" s="798"/>
      <c r="F49" s="778"/>
      <c r="G49" s="779"/>
      <c r="H49" s="774">
        <v>1</v>
      </c>
      <c r="I49" s="775">
        <v>0.65</v>
      </c>
      <c r="J49" s="790">
        <v>19</v>
      </c>
      <c r="K49" s="780">
        <v>0.65</v>
      </c>
      <c r="L49" s="777">
        <v>3</v>
      </c>
      <c r="M49" s="777">
        <v>28</v>
      </c>
      <c r="N49" s="781">
        <v>9.4</v>
      </c>
      <c r="O49" s="777" t="s">
        <v>5523</v>
      </c>
      <c r="P49" s="796" t="s">
        <v>5612</v>
      </c>
      <c r="Q49" s="782">
        <f t="shared" si="0"/>
        <v>1</v>
      </c>
      <c r="R49" s="782">
        <f t="shared" si="0"/>
        <v>0.65</v>
      </c>
      <c r="S49" s="793">
        <f t="shared" si="1"/>
        <v>9.4</v>
      </c>
      <c r="T49" s="793">
        <f t="shared" si="2"/>
        <v>19</v>
      </c>
      <c r="U49" s="793">
        <f t="shared" si="3"/>
        <v>9.6</v>
      </c>
      <c r="V49" s="797">
        <f t="shared" si="4"/>
        <v>2.021276595744681</v>
      </c>
      <c r="W49" s="783">
        <v>10</v>
      </c>
    </row>
    <row r="50" spans="1:23" ht="14.4" customHeight="1" x14ac:dyDescent="0.3">
      <c r="A50" s="843" t="s">
        <v>5613</v>
      </c>
      <c r="B50" s="793"/>
      <c r="C50" s="794"/>
      <c r="D50" s="795"/>
      <c r="E50" s="774">
        <v>1</v>
      </c>
      <c r="F50" s="775">
        <v>1.19</v>
      </c>
      <c r="G50" s="776">
        <v>7</v>
      </c>
      <c r="H50" s="777"/>
      <c r="I50" s="778"/>
      <c r="J50" s="779"/>
      <c r="K50" s="780">
        <v>1.24</v>
      </c>
      <c r="L50" s="777">
        <v>3</v>
      </c>
      <c r="M50" s="777">
        <v>29</v>
      </c>
      <c r="N50" s="781">
        <v>9.8000000000000007</v>
      </c>
      <c r="O50" s="777" t="s">
        <v>5523</v>
      </c>
      <c r="P50" s="796" t="s">
        <v>5614</v>
      </c>
      <c r="Q50" s="782">
        <f t="shared" si="0"/>
        <v>0</v>
      </c>
      <c r="R50" s="782">
        <f t="shared" si="0"/>
        <v>0</v>
      </c>
      <c r="S50" s="793" t="str">
        <f t="shared" si="1"/>
        <v/>
      </c>
      <c r="T50" s="793" t="str">
        <f t="shared" si="2"/>
        <v/>
      </c>
      <c r="U50" s="793" t="str">
        <f t="shared" si="3"/>
        <v/>
      </c>
      <c r="V50" s="797" t="str">
        <f t="shared" si="4"/>
        <v/>
      </c>
      <c r="W50" s="783"/>
    </row>
    <row r="51" spans="1:23" ht="14.4" customHeight="1" x14ac:dyDescent="0.3">
      <c r="A51" s="843" t="s">
        <v>5615</v>
      </c>
      <c r="B51" s="793"/>
      <c r="C51" s="794"/>
      <c r="D51" s="795"/>
      <c r="E51" s="798">
        <v>1</v>
      </c>
      <c r="F51" s="778">
        <v>1.34</v>
      </c>
      <c r="G51" s="779">
        <v>38</v>
      </c>
      <c r="H51" s="774">
        <v>1</v>
      </c>
      <c r="I51" s="775">
        <v>0.26</v>
      </c>
      <c r="J51" s="790">
        <v>12</v>
      </c>
      <c r="K51" s="780">
        <v>0.26</v>
      </c>
      <c r="L51" s="777">
        <v>1</v>
      </c>
      <c r="M51" s="777">
        <v>12</v>
      </c>
      <c r="N51" s="781">
        <v>3.97</v>
      </c>
      <c r="O51" s="777" t="s">
        <v>5523</v>
      </c>
      <c r="P51" s="796" t="s">
        <v>5616</v>
      </c>
      <c r="Q51" s="782">
        <f t="shared" si="0"/>
        <v>1</v>
      </c>
      <c r="R51" s="782">
        <f t="shared" si="0"/>
        <v>0.26</v>
      </c>
      <c r="S51" s="793">
        <f t="shared" si="1"/>
        <v>3.97</v>
      </c>
      <c r="T51" s="793">
        <f t="shared" si="2"/>
        <v>12</v>
      </c>
      <c r="U51" s="793">
        <f t="shared" si="3"/>
        <v>8.0299999999999994</v>
      </c>
      <c r="V51" s="797">
        <f t="shared" si="4"/>
        <v>3.0226700251889169</v>
      </c>
      <c r="W51" s="783">
        <v>8</v>
      </c>
    </row>
    <row r="52" spans="1:23" ht="14.4" customHeight="1" x14ac:dyDescent="0.3">
      <c r="A52" s="843" t="s">
        <v>5617</v>
      </c>
      <c r="B52" s="793">
        <v>1</v>
      </c>
      <c r="C52" s="794">
        <v>1.46</v>
      </c>
      <c r="D52" s="795">
        <v>11</v>
      </c>
      <c r="E52" s="774">
        <v>5</v>
      </c>
      <c r="F52" s="775">
        <v>5.99</v>
      </c>
      <c r="G52" s="776">
        <v>4.5999999999999996</v>
      </c>
      <c r="H52" s="777">
        <v>1</v>
      </c>
      <c r="I52" s="778">
        <v>1</v>
      </c>
      <c r="J52" s="790">
        <v>12</v>
      </c>
      <c r="K52" s="780">
        <v>1</v>
      </c>
      <c r="L52" s="777">
        <v>2</v>
      </c>
      <c r="M52" s="777">
        <v>19</v>
      </c>
      <c r="N52" s="781">
        <v>6.33</v>
      </c>
      <c r="O52" s="777" t="s">
        <v>5523</v>
      </c>
      <c r="P52" s="796" t="s">
        <v>5618</v>
      </c>
      <c r="Q52" s="782">
        <f t="shared" si="0"/>
        <v>0</v>
      </c>
      <c r="R52" s="782">
        <f t="shared" si="0"/>
        <v>-0.45999999999999996</v>
      </c>
      <c r="S52" s="793">
        <f t="shared" si="1"/>
        <v>6.33</v>
      </c>
      <c r="T52" s="793">
        <f t="shared" si="2"/>
        <v>12</v>
      </c>
      <c r="U52" s="793">
        <f t="shared" si="3"/>
        <v>5.67</v>
      </c>
      <c r="V52" s="797">
        <f t="shared" si="4"/>
        <v>1.8957345971563981</v>
      </c>
      <c r="W52" s="783">
        <v>6</v>
      </c>
    </row>
    <row r="53" spans="1:23" ht="14.4" customHeight="1" x14ac:dyDescent="0.3">
      <c r="A53" s="844" t="s">
        <v>5619</v>
      </c>
      <c r="B53" s="828">
        <v>1</v>
      </c>
      <c r="C53" s="829">
        <v>1.66</v>
      </c>
      <c r="D53" s="799">
        <v>2</v>
      </c>
      <c r="E53" s="830"/>
      <c r="F53" s="831"/>
      <c r="G53" s="787"/>
      <c r="H53" s="832"/>
      <c r="I53" s="833"/>
      <c r="J53" s="788"/>
      <c r="K53" s="834">
        <v>4.25</v>
      </c>
      <c r="L53" s="832">
        <v>7</v>
      </c>
      <c r="M53" s="832">
        <v>60</v>
      </c>
      <c r="N53" s="835">
        <v>20.079999999999998</v>
      </c>
      <c r="O53" s="832" t="s">
        <v>5523</v>
      </c>
      <c r="P53" s="836" t="s">
        <v>5620</v>
      </c>
      <c r="Q53" s="837">
        <f t="shared" si="0"/>
        <v>-1</v>
      </c>
      <c r="R53" s="837">
        <f t="shared" si="0"/>
        <v>-1.66</v>
      </c>
      <c r="S53" s="828" t="str">
        <f t="shared" si="1"/>
        <v/>
      </c>
      <c r="T53" s="828" t="str">
        <f t="shared" si="2"/>
        <v/>
      </c>
      <c r="U53" s="828" t="str">
        <f t="shared" si="3"/>
        <v/>
      </c>
      <c r="V53" s="838" t="str">
        <f t="shared" si="4"/>
        <v/>
      </c>
      <c r="W53" s="789"/>
    </row>
    <row r="54" spans="1:23" ht="14.4" customHeight="1" thickBot="1" x14ac:dyDescent="0.35">
      <c r="A54" s="845" t="s">
        <v>5621</v>
      </c>
      <c r="B54" s="846">
        <v>1</v>
      </c>
      <c r="C54" s="847">
        <v>0.57999999999999996</v>
      </c>
      <c r="D54" s="848">
        <v>5</v>
      </c>
      <c r="E54" s="849">
        <v>4</v>
      </c>
      <c r="F54" s="850">
        <v>2.46</v>
      </c>
      <c r="G54" s="851">
        <v>3.5</v>
      </c>
      <c r="H54" s="852">
        <v>6</v>
      </c>
      <c r="I54" s="853">
        <v>3.68</v>
      </c>
      <c r="J54" s="854">
        <v>4.2</v>
      </c>
      <c r="K54" s="855">
        <v>0.57999999999999996</v>
      </c>
      <c r="L54" s="856">
        <v>2</v>
      </c>
      <c r="M54" s="856">
        <v>15</v>
      </c>
      <c r="N54" s="857">
        <v>5.03</v>
      </c>
      <c r="O54" s="856" t="s">
        <v>5523</v>
      </c>
      <c r="P54" s="858" t="s">
        <v>5622</v>
      </c>
      <c r="Q54" s="859">
        <f t="shared" si="0"/>
        <v>5</v>
      </c>
      <c r="R54" s="859">
        <f t="shared" si="0"/>
        <v>3.1</v>
      </c>
      <c r="S54" s="846">
        <f t="shared" si="1"/>
        <v>30.18</v>
      </c>
      <c r="T54" s="846">
        <f t="shared" si="2"/>
        <v>25.200000000000003</v>
      </c>
      <c r="U54" s="846">
        <f t="shared" si="3"/>
        <v>-4.9799999999999969</v>
      </c>
      <c r="V54" s="860">
        <f t="shared" si="4"/>
        <v>0.83499005964214723</v>
      </c>
      <c r="W54" s="86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5:Q1048576">
    <cfRule type="cellIs" dxfId="12" priority="9" stopIfTrue="1" operator="lessThan">
      <formula>0</formula>
    </cfRule>
  </conditionalFormatting>
  <conditionalFormatting sqref="U55:U1048576">
    <cfRule type="cellIs" dxfId="11" priority="8" stopIfTrue="1" operator="greaterThan">
      <formula>0</formula>
    </cfRule>
  </conditionalFormatting>
  <conditionalFormatting sqref="V55:V1048576">
    <cfRule type="cellIs" dxfId="10" priority="7" stopIfTrue="1" operator="greaterThan">
      <formula>1</formula>
    </cfRule>
  </conditionalFormatting>
  <conditionalFormatting sqref="V55:V1048576">
    <cfRule type="cellIs" dxfId="9" priority="4" stopIfTrue="1" operator="greaterThan">
      <formula>1</formula>
    </cfRule>
  </conditionalFormatting>
  <conditionalFormatting sqref="U55:U1048576">
    <cfRule type="cellIs" dxfId="8" priority="5" stopIfTrue="1" operator="greaterThan">
      <formula>0</formula>
    </cfRule>
  </conditionalFormatting>
  <conditionalFormatting sqref="Q55:Q1048576">
    <cfRule type="cellIs" dxfId="7" priority="6" stopIfTrue="1" operator="lessThan">
      <formula>0</formula>
    </cfRule>
  </conditionalFormatting>
  <conditionalFormatting sqref="V5:V54">
    <cfRule type="cellIs" dxfId="6" priority="1" stopIfTrue="1" operator="greaterThan">
      <formula>1</formula>
    </cfRule>
  </conditionalFormatting>
  <conditionalFormatting sqref="U5:U54">
    <cfRule type="cellIs" dxfId="5" priority="2" stopIfTrue="1" operator="greaterThan">
      <formula>0</formula>
    </cfRule>
  </conditionalFormatting>
  <conditionalFormatting sqref="Q5:Q5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901878</v>
      </c>
      <c r="C3" s="355">
        <f t="shared" ref="C3:L3" si="0">SUBTOTAL(9,C6:C1048576)</f>
        <v>8</v>
      </c>
      <c r="D3" s="355">
        <f t="shared" si="0"/>
        <v>984282</v>
      </c>
      <c r="E3" s="355">
        <f t="shared" si="0"/>
        <v>7.8410704585774589</v>
      </c>
      <c r="F3" s="355">
        <f t="shared" si="0"/>
        <v>1027653</v>
      </c>
      <c r="G3" s="358">
        <f>IF(B3&lt;&gt;0,F3/B3,"")</f>
        <v>1.1394589955625927</v>
      </c>
      <c r="H3" s="354">
        <f t="shared" si="0"/>
        <v>8579.42</v>
      </c>
      <c r="I3" s="355">
        <f t="shared" si="0"/>
        <v>2</v>
      </c>
      <c r="J3" s="355">
        <f t="shared" si="0"/>
        <v>6832.38</v>
      </c>
      <c r="K3" s="355">
        <f t="shared" si="0"/>
        <v>66.211648415544147</v>
      </c>
      <c r="L3" s="355">
        <f t="shared" si="0"/>
        <v>15547.1</v>
      </c>
      <c r="M3" s="356">
        <f>IF(H3&lt;&gt;0,L3/H3,"")</f>
        <v>1.8121388159106326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2"/>
      <c r="B5" s="863">
        <v>2012</v>
      </c>
      <c r="C5" s="864"/>
      <c r="D5" s="864">
        <v>2013</v>
      </c>
      <c r="E5" s="864"/>
      <c r="F5" s="864">
        <v>2014</v>
      </c>
      <c r="G5" s="754" t="s">
        <v>2</v>
      </c>
      <c r="H5" s="863">
        <v>2012</v>
      </c>
      <c r="I5" s="864"/>
      <c r="J5" s="864">
        <v>2013</v>
      </c>
      <c r="K5" s="864"/>
      <c r="L5" s="864">
        <v>2014</v>
      </c>
      <c r="M5" s="754" t="s">
        <v>2</v>
      </c>
    </row>
    <row r="6" spans="1:13" ht="14.4" customHeight="1" x14ac:dyDescent="0.3">
      <c r="A6" s="656" t="s">
        <v>4646</v>
      </c>
      <c r="B6" s="755"/>
      <c r="C6" s="625"/>
      <c r="D6" s="755"/>
      <c r="E6" s="625"/>
      <c r="F6" s="755">
        <v>126</v>
      </c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5624</v>
      </c>
      <c r="B7" s="769">
        <v>7975</v>
      </c>
      <c r="C7" s="696">
        <v>1</v>
      </c>
      <c r="D7" s="769"/>
      <c r="E7" s="696"/>
      <c r="F7" s="769">
        <v>10454</v>
      </c>
      <c r="G7" s="701">
        <v>1.3108463949843261</v>
      </c>
      <c r="H7" s="769">
        <v>8476.23</v>
      </c>
      <c r="I7" s="696">
        <v>1</v>
      </c>
      <c r="J7" s="769"/>
      <c r="K7" s="696"/>
      <c r="L7" s="769">
        <v>11916.52</v>
      </c>
      <c r="M7" s="702">
        <v>1.4058750175490755</v>
      </c>
    </row>
    <row r="8" spans="1:13" ht="14.4" customHeight="1" x14ac:dyDescent="0.3">
      <c r="A8" s="718" t="s">
        <v>4663</v>
      </c>
      <c r="B8" s="769">
        <v>29791</v>
      </c>
      <c r="C8" s="696">
        <v>1</v>
      </c>
      <c r="D8" s="769">
        <v>52048</v>
      </c>
      <c r="E8" s="696">
        <v>1.7471048303178813</v>
      </c>
      <c r="F8" s="769">
        <v>31523</v>
      </c>
      <c r="G8" s="701">
        <v>1.0581383639354167</v>
      </c>
      <c r="H8" s="769"/>
      <c r="I8" s="696"/>
      <c r="J8" s="769"/>
      <c r="K8" s="696"/>
      <c r="L8" s="769"/>
      <c r="M8" s="702"/>
    </row>
    <row r="9" spans="1:13" ht="14.4" customHeight="1" x14ac:dyDescent="0.3">
      <c r="A9" s="718" t="s">
        <v>5625</v>
      </c>
      <c r="B9" s="769">
        <v>102665</v>
      </c>
      <c r="C9" s="696">
        <v>1</v>
      </c>
      <c r="D9" s="769">
        <v>113361</v>
      </c>
      <c r="E9" s="696">
        <v>1.1041835094725563</v>
      </c>
      <c r="F9" s="769">
        <v>113407</v>
      </c>
      <c r="G9" s="701">
        <v>1.1046315686942969</v>
      </c>
      <c r="H9" s="769"/>
      <c r="I9" s="696"/>
      <c r="J9" s="769"/>
      <c r="K9" s="696"/>
      <c r="L9" s="769"/>
      <c r="M9" s="702"/>
    </row>
    <row r="10" spans="1:13" ht="14.4" customHeight="1" x14ac:dyDescent="0.3">
      <c r="A10" s="718" t="s">
        <v>5626</v>
      </c>
      <c r="B10" s="769">
        <v>215527</v>
      </c>
      <c r="C10" s="696">
        <v>1</v>
      </c>
      <c r="D10" s="769">
        <v>264651</v>
      </c>
      <c r="E10" s="696">
        <v>1.227925039554209</v>
      </c>
      <c r="F10" s="769">
        <v>278835</v>
      </c>
      <c r="G10" s="701">
        <v>1.2937358196420865</v>
      </c>
      <c r="H10" s="769">
        <v>103.19</v>
      </c>
      <c r="I10" s="696">
        <v>1</v>
      </c>
      <c r="J10" s="769">
        <v>6832.38</v>
      </c>
      <c r="K10" s="696">
        <v>66.211648415544147</v>
      </c>
      <c r="L10" s="769">
        <v>3630.58</v>
      </c>
      <c r="M10" s="702">
        <v>35.183448008527961</v>
      </c>
    </row>
    <row r="11" spans="1:13" ht="14.4" customHeight="1" x14ac:dyDescent="0.3">
      <c r="A11" s="718" t="s">
        <v>5627</v>
      </c>
      <c r="B11" s="769">
        <v>318563</v>
      </c>
      <c r="C11" s="696">
        <v>1</v>
      </c>
      <c r="D11" s="769">
        <v>287140</v>
      </c>
      <c r="E11" s="696">
        <v>0.90136017051572215</v>
      </c>
      <c r="F11" s="769">
        <v>314941</v>
      </c>
      <c r="G11" s="701">
        <v>0.98863019245800676</v>
      </c>
      <c r="H11" s="769"/>
      <c r="I11" s="696"/>
      <c r="J11" s="769"/>
      <c r="K11" s="696"/>
      <c r="L11" s="769"/>
      <c r="M11" s="702"/>
    </row>
    <row r="12" spans="1:13" ht="14.4" customHeight="1" x14ac:dyDescent="0.3">
      <c r="A12" s="718" t="s">
        <v>5628</v>
      </c>
      <c r="B12" s="769">
        <v>46844</v>
      </c>
      <c r="C12" s="696">
        <v>1</v>
      </c>
      <c r="D12" s="769">
        <v>48647</v>
      </c>
      <c r="E12" s="696">
        <v>1.0384894543591494</v>
      </c>
      <c r="F12" s="769">
        <v>37724</v>
      </c>
      <c r="G12" s="701">
        <v>0.805311245837247</v>
      </c>
      <c r="H12" s="769"/>
      <c r="I12" s="696"/>
      <c r="J12" s="769"/>
      <c r="K12" s="696"/>
      <c r="L12" s="769"/>
      <c r="M12" s="702"/>
    </row>
    <row r="13" spans="1:13" ht="14.4" customHeight="1" x14ac:dyDescent="0.3">
      <c r="A13" s="718" t="s">
        <v>5629</v>
      </c>
      <c r="B13" s="769">
        <v>179153</v>
      </c>
      <c r="C13" s="696">
        <v>1</v>
      </c>
      <c r="D13" s="769">
        <v>217609</v>
      </c>
      <c r="E13" s="696">
        <v>1.2146545131814706</v>
      </c>
      <c r="F13" s="769">
        <v>238915</v>
      </c>
      <c r="G13" s="701">
        <v>1.3335807940698732</v>
      </c>
      <c r="H13" s="769"/>
      <c r="I13" s="696"/>
      <c r="J13" s="769"/>
      <c r="K13" s="696"/>
      <c r="L13" s="769"/>
      <c r="M13" s="702"/>
    </row>
    <row r="14" spans="1:13" ht="14.4" customHeight="1" thickBot="1" x14ac:dyDescent="0.35">
      <c r="A14" s="757" t="s">
        <v>5630</v>
      </c>
      <c r="B14" s="756">
        <v>1360</v>
      </c>
      <c r="C14" s="704">
        <v>1</v>
      </c>
      <c r="D14" s="756">
        <v>826</v>
      </c>
      <c r="E14" s="704">
        <v>0.60735294117647054</v>
      </c>
      <c r="F14" s="756">
        <v>1728</v>
      </c>
      <c r="G14" s="709">
        <v>1.2705882352941176</v>
      </c>
      <c r="H14" s="756"/>
      <c r="I14" s="704"/>
      <c r="J14" s="756"/>
      <c r="K14" s="704"/>
      <c r="L14" s="756"/>
      <c r="M14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6022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7193.08</v>
      </c>
      <c r="G3" s="218">
        <f t="shared" si="0"/>
        <v>910457.41999999993</v>
      </c>
      <c r="H3" s="219"/>
      <c r="I3" s="219"/>
      <c r="J3" s="214">
        <f t="shared" si="0"/>
        <v>6831.12</v>
      </c>
      <c r="K3" s="218">
        <f t="shared" si="0"/>
        <v>991114.38</v>
      </c>
      <c r="L3" s="219"/>
      <c r="M3" s="219"/>
      <c r="N3" s="214">
        <f t="shared" si="0"/>
        <v>8205.57</v>
      </c>
      <c r="O3" s="218">
        <f t="shared" si="0"/>
        <v>1043200.1</v>
      </c>
      <c r="P3" s="181">
        <f>IF(G3=0,"",O3/G3)</f>
        <v>1.1457977903019343</v>
      </c>
      <c r="Q3" s="216">
        <f>IF(N3=0,"",O3/N3)</f>
        <v>127.13316686104683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4673</v>
      </c>
      <c r="B6" s="625" t="s">
        <v>5631</v>
      </c>
      <c r="C6" s="625" t="s">
        <v>4522</v>
      </c>
      <c r="D6" s="625" t="s">
        <v>5632</v>
      </c>
      <c r="E6" s="625" t="s">
        <v>5633</v>
      </c>
      <c r="F6" s="628"/>
      <c r="G6" s="628"/>
      <c r="H6" s="628"/>
      <c r="I6" s="628"/>
      <c r="J6" s="628"/>
      <c r="K6" s="628"/>
      <c r="L6" s="628"/>
      <c r="M6" s="628"/>
      <c r="N6" s="628">
        <v>2</v>
      </c>
      <c r="O6" s="628">
        <v>126</v>
      </c>
      <c r="P6" s="646"/>
      <c r="Q6" s="629">
        <v>63</v>
      </c>
    </row>
    <row r="7" spans="1:17" ht="14.4" customHeight="1" x14ac:dyDescent="0.3">
      <c r="A7" s="695" t="s">
        <v>5634</v>
      </c>
      <c r="B7" s="696" t="s">
        <v>1527</v>
      </c>
      <c r="C7" s="696" t="s">
        <v>4746</v>
      </c>
      <c r="D7" s="696" t="s">
        <v>5635</v>
      </c>
      <c r="E7" s="696" t="s">
        <v>4491</v>
      </c>
      <c r="F7" s="711">
        <v>250</v>
      </c>
      <c r="G7" s="711">
        <v>1132.5</v>
      </c>
      <c r="H7" s="711">
        <v>1</v>
      </c>
      <c r="I7" s="711">
        <v>4.53</v>
      </c>
      <c r="J7" s="711"/>
      <c r="K7" s="711"/>
      <c r="L7" s="711"/>
      <c r="M7" s="711"/>
      <c r="N7" s="711">
        <v>180</v>
      </c>
      <c r="O7" s="711">
        <v>918</v>
      </c>
      <c r="P7" s="701">
        <v>0.81059602649006623</v>
      </c>
      <c r="Q7" s="712">
        <v>5.0999999999999996</v>
      </c>
    </row>
    <row r="8" spans="1:17" ht="14.4" customHeight="1" x14ac:dyDescent="0.3">
      <c r="A8" s="695" t="s">
        <v>5634</v>
      </c>
      <c r="B8" s="696" t="s">
        <v>1527</v>
      </c>
      <c r="C8" s="696" t="s">
        <v>4746</v>
      </c>
      <c r="D8" s="696" t="s">
        <v>5636</v>
      </c>
      <c r="E8" s="696" t="s">
        <v>4491</v>
      </c>
      <c r="F8" s="711">
        <v>461</v>
      </c>
      <c r="G8" s="711">
        <v>7343.73</v>
      </c>
      <c r="H8" s="711">
        <v>1</v>
      </c>
      <c r="I8" s="711">
        <v>15.93</v>
      </c>
      <c r="J8" s="711"/>
      <c r="K8" s="711"/>
      <c r="L8" s="711"/>
      <c r="M8" s="711"/>
      <c r="N8" s="711">
        <v>461</v>
      </c>
      <c r="O8" s="711">
        <v>8814.32</v>
      </c>
      <c r="P8" s="701">
        <v>1.2002510985561834</v>
      </c>
      <c r="Q8" s="712">
        <v>19.12</v>
      </c>
    </row>
    <row r="9" spans="1:17" ht="14.4" customHeight="1" x14ac:dyDescent="0.3">
      <c r="A9" s="695" t="s">
        <v>5634</v>
      </c>
      <c r="B9" s="696" t="s">
        <v>1527</v>
      </c>
      <c r="C9" s="696" t="s">
        <v>4746</v>
      </c>
      <c r="D9" s="696" t="s">
        <v>5637</v>
      </c>
      <c r="E9" s="696" t="s">
        <v>4491</v>
      </c>
      <c r="F9" s="711"/>
      <c r="G9" s="711"/>
      <c r="H9" s="711"/>
      <c r="I9" s="711"/>
      <c r="J9" s="711"/>
      <c r="K9" s="711"/>
      <c r="L9" s="711"/>
      <c r="M9" s="711"/>
      <c r="N9" s="711">
        <v>670</v>
      </c>
      <c r="O9" s="711">
        <v>2184.1999999999998</v>
      </c>
      <c r="P9" s="701"/>
      <c r="Q9" s="712">
        <v>3.26</v>
      </c>
    </row>
    <row r="10" spans="1:17" ht="14.4" customHeight="1" x14ac:dyDescent="0.3">
      <c r="A10" s="695" t="s">
        <v>5634</v>
      </c>
      <c r="B10" s="696" t="s">
        <v>1527</v>
      </c>
      <c r="C10" s="696" t="s">
        <v>4522</v>
      </c>
      <c r="D10" s="696" t="s">
        <v>5638</v>
      </c>
      <c r="E10" s="696" t="s">
        <v>5639</v>
      </c>
      <c r="F10" s="711"/>
      <c r="G10" s="711"/>
      <c r="H10" s="711"/>
      <c r="I10" s="711"/>
      <c r="J10" s="711"/>
      <c r="K10" s="711"/>
      <c r="L10" s="711"/>
      <c r="M10" s="711"/>
      <c r="N10" s="711">
        <v>1</v>
      </c>
      <c r="O10" s="711">
        <v>1169</v>
      </c>
      <c r="P10" s="701"/>
      <c r="Q10" s="712">
        <v>1169</v>
      </c>
    </row>
    <row r="11" spans="1:17" ht="14.4" customHeight="1" x14ac:dyDescent="0.3">
      <c r="A11" s="695" t="s">
        <v>5634</v>
      </c>
      <c r="B11" s="696" t="s">
        <v>1527</v>
      </c>
      <c r="C11" s="696" t="s">
        <v>4522</v>
      </c>
      <c r="D11" s="696" t="s">
        <v>5640</v>
      </c>
      <c r="E11" s="696" t="s">
        <v>5641</v>
      </c>
      <c r="F11" s="711">
        <v>3</v>
      </c>
      <c r="G11" s="711">
        <v>5253</v>
      </c>
      <c r="H11" s="711">
        <v>1</v>
      </c>
      <c r="I11" s="711">
        <v>1751</v>
      </c>
      <c r="J11" s="711"/>
      <c r="K11" s="711"/>
      <c r="L11" s="711"/>
      <c r="M11" s="711"/>
      <c r="N11" s="711">
        <v>3</v>
      </c>
      <c r="O11" s="711">
        <v>5268</v>
      </c>
      <c r="P11" s="701">
        <v>1.0028555111364934</v>
      </c>
      <c r="Q11" s="712">
        <v>1756</v>
      </c>
    </row>
    <row r="12" spans="1:17" ht="14.4" customHeight="1" x14ac:dyDescent="0.3">
      <c r="A12" s="695" t="s">
        <v>5634</v>
      </c>
      <c r="B12" s="696" t="s">
        <v>1527</v>
      </c>
      <c r="C12" s="696" t="s">
        <v>4522</v>
      </c>
      <c r="D12" s="696" t="s">
        <v>5642</v>
      </c>
      <c r="E12" s="696" t="s">
        <v>5643</v>
      </c>
      <c r="F12" s="711"/>
      <c r="G12" s="711"/>
      <c r="H12" s="711"/>
      <c r="I12" s="711"/>
      <c r="J12" s="711"/>
      <c r="K12" s="711"/>
      <c r="L12" s="711"/>
      <c r="M12" s="711"/>
      <c r="N12" s="711">
        <v>1</v>
      </c>
      <c r="O12" s="711">
        <v>1286</v>
      </c>
      <c r="P12" s="701"/>
      <c r="Q12" s="712">
        <v>1286</v>
      </c>
    </row>
    <row r="13" spans="1:17" ht="14.4" customHeight="1" x14ac:dyDescent="0.3">
      <c r="A13" s="695" t="s">
        <v>5634</v>
      </c>
      <c r="B13" s="696" t="s">
        <v>1527</v>
      </c>
      <c r="C13" s="696" t="s">
        <v>4522</v>
      </c>
      <c r="D13" s="696" t="s">
        <v>5644</v>
      </c>
      <c r="E13" s="696" t="s">
        <v>5645</v>
      </c>
      <c r="F13" s="711">
        <v>1</v>
      </c>
      <c r="G13" s="711">
        <v>486</v>
      </c>
      <c r="H13" s="711">
        <v>1</v>
      </c>
      <c r="I13" s="711">
        <v>486</v>
      </c>
      <c r="J13" s="711"/>
      <c r="K13" s="711"/>
      <c r="L13" s="711"/>
      <c r="M13" s="711"/>
      <c r="N13" s="711">
        <v>1</v>
      </c>
      <c r="O13" s="711">
        <v>489</v>
      </c>
      <c r="P13" s="701">
        <v>1.0061728395061729</v>
      </c>
      <c r="Q13" s="712">
        <v>489</v>
      </c>
    </row>
    <row r="14" spans="1:17" ht="14.4" customHeight="1" x14ac:dyDescent="0.3">
      <c r="A14" s="695" t="s">
        <v>5634</v>
      </c>
      <c r="B14" s="696" t="s">
        <v>1527</v>
      </c>
      <c r="C14" s="696" t="s">
        <v>4522</v>
      </c>
      <c r="D14" s="696" t="s">
        <v>5646</v>
      </c>
      <c r="E14" s="696" t="s">
        <v>5647</v>
      </c>
      <c r="F14" s="711">
        <v>1</v>
      </c>
      <c r="G14" s="711">
        <v>2236</v>
      </c>
      <c r="H14" s="711">
        <v>1</v>
      </c>
      <c r="I14" s="711">
        <v>2236</v>
      </c>
      <c r="J14" s="711"/>
      <c r="K14" s="711"/>
      <c r="L14" s="711"/>
      <c r="M14" s="711"/>
      <c r="N14" s="711">
        <v>1</v>
      </c>
      <c r="O14" s="711">
        <v>2242</v>
      </c>
      <c r="P14" s="701">
        <v>1.0026833631484795</v>
      </c>
      <c r="Q14" s="712">
        <v>2242</v>
      </c>
    </row>
    <row r="15" spans="1:17" ht="14.4" customHeight="1" x14ac:dyDescent="0.3">
      <c r="A15" s="695" t="s">
        <v>5518</v>
      </c>
      <c r="B15" s="696" t="s">
        <v>5648</v>
      </c>
      <c r="C15" s="696" t="s">
        <v>4522</v>
      </c>
      <c r="D15" s="696" t="s">
        <v>5649</v>
      </c>
      <c r="E15" s="696" t="s">
        <v>5650</v>
      </c>
      <c r="F15" s="711">
        <v>4</v>
      </c>
      <c r="G15" s="711">
        <v>1400</v>
      </c>
      <c r="H15" s="711">
        <v>1</v>
      </c>
      <c r="I15" s="711">
        <v>350</v>
      </c>
      <c r="J15" s="711">
        <v>2</v>
      </c>
      <c r="K15" s="711">
        <v>700</v>
      </c>
      <c r="L15" s="711">
        <v>0.5</v>
      </c>
      <c r="M15" s="711">
        <v>350</v>
      </c>
      <c r="N15" s="711">
        <v>7</v>
      </c>
      <c r="O15" s="711">
        <v>2450</v>
      </c>
      <c r="P15" s="701">
        <v>1.75</v>
      </c>
      <c r="Q15" s="712">
        <v>350</v>
      </c>
    </row>
    <row r="16" spans="1:17" ht="14.4" customHeight="1" x14ac:dyDescent="0.3">
      <c r="A16" s="695" t="s">
        <v>5518</v>
      </c>
      <c r="B16" s="696" t="s">
        <v>5648</v>
      </c>
      <c r="C16" s="696" t="s">
        <v>4522</v>
      </c>
      <c r="D16" s="696" t="s">
        <v>5651</v>
      </c>
      <c r="E16" s="696" t="s">
        <v>5652</v>
      </c>
      <c r="F16" s="711">
        <v>79</v>
      </c>
      <c r="G16" s="711">
        <v>5056</v>
      </c>
      <c r="H16" s="711">
        <v>1</v>
      </c>
      <c r="I16" s="711">
        <v>64</v>
      </c>
      <c r="J16" s="711">
        <v>71</v>
      </c>
      <c r="K16" s="711">
        <v>4615</v>
      </c>
      <c r="L16" s="711">
        <v>0.91277689873417722</v>
      </c>
      <c r="M16" s="711">
        <v>65</v>
      </c>
      <c r="N16" s="711">
        <v>49</v>
      </c>
      <c r="O16" s="711">
        <v>3185</v>
      </c>
      <c r="P16" s="701">
        <v>0.62994462025316456</v>
      </c>
      <c r="Q16" s="712">
        <v>65</v>
      </c>
    </row>
    <row r="17" spans="1:17" ht="14.4" customHeight="1" x14ac:dyDescent="0.3">
      <c r="A17" s="695" t="s">
        <v>5518</v>
      </c>
      <c r="B17" s="696" t="s">
        <v>5648</v>
      </c>
      <c r="C17" s="696" t="s">
        <v>4522</v>
      </c>
      <c r="D17" s="696" t="s">
        <v>5653</v>
      </c>
      <c r="E17" s="696" t="s">
        <v>5654</v>
      </c>
      <c r="F17" s="711"/>
      <c r="G17" s="711"/>
      <c r="H17" s="711"/>
      <c r="I17" s="711"/>
      <c r="J17" s="711"/>
      <c r="K17" s="711"/>
      <c r="L17" s="711"/>
      <c r="M17" s="711"/>
      <c r="N17" s="711">
        <v>1</v>
      </c>
      <c r="O17" s="711">
        <v>590</v>
      </c>
      <c r="P17" s="701"/>
      <c r="Q17" s="712">
        <v>590</v>
      </c>
    </row>
    <row r="18" spans="1:17" ht="14.4" customHeight="1" x14ac:dyDescent="0.3">
      <c r="A18" s="695" t="s">
        <v>5518</v>
      </c>
      <c r="B18" s="696" t="s">
        <v>5648</v>
      </c>
      <c r="C18" s="696" t="s">
        <v>4522</v>
      </c>
      <c r="D18" s="696" t="s">
        <v>5655</v>
      </c>
      <c r="E18" s="696" t="s">
        <v>5656</v>
      </c>
      <c r="F18" s="711">
        <v>7</v>
      </c>
      <c r="G18" s="711">
        <v>161</v>
      </c>
      <c r="H18" s="711">
        <v>1</v>
      </c>
      <c r="I18" s="711">
        <v>23</v>
      </c>
      <c r="J18" s="711">
        <v>2</v>
      </c>
      <c r="K18" s="711">
        <v>46</v>
      </c>
      <c r="L18" s="711">
        <v>0.2857142857142857</v>
      </c>
      <c r="M18" s="711">
        <v>23</v>
      </c>
      <c r="N18" s="711">
        <v>6</v>
      </c>
      <c r="O18" s="711">
        <v>138</v>
      </c>
      <c r="P18" s="701">
        <v>0.8571428571428571</v>
      </c>
      <c r="Q18" s="712">
        <v>23</v>
      </c>
    </row>
    <row r="19" spans="1:17" ht="14.4" customHeight="1" x14ac:dyDescent="0.3">
      <c r="A19" s="695" t="s">
        <v>5518</v>
      </c>
      <c r="B19" s="696" t="s">
        <v>5648</v>
      </c>
      <c r="C19" s="696" t="s">
        <v>4522</v>
      </c>
      <c r="D19" s="696" t="s">
        <v>5657</v>
      </c>
      <c r="E19" s="696" t="s">
        <v>5658</v>
      </c>
      <c r="F19" s="711"/>
      <c r="G19" s="711"/>
      <c r="H19" s="711"/>
      <c r="I19" s="711"/>
      <c r="J19" s="711">
        <v>2</v>
      </c>
      <c r="K19" s="711">
        <v>108</v>
      </c>
      <c r="L19" s="711"/>
      <c r="M19" s="711">
        <v>54</v>
      </c>
      <c r="N19" s="711">
        <v>2</v>
      </c>
      <c r="O19" s="711">
        <v>108</v>
      </c>
      <c r="P19" s="701"/>
      <c r="Q19" s="712">
        <v>54</v>
      </c>
    </row>
    <row r="20" spans="1:17" ht="14.4" customHeight="1" x14ac:dyDescent="0.3">
      <c r="A20" s="695" t="s">
        <v>5518</v>
      </c>
      <c r="B20" s="696" t="s">
        <v>5648</v>
      </c>
      <c r="C20" s="696" t="s">
        <v>4522</v>
      </c>
      <c r="D20" s="696" t="s">
        <v>5659</v>
      </c>
      <c r="E20" s="696" t="s">
        <v>5660</v>
      </c>
      <c r="F20" s="711">
        <v>243</v>
      </c>
      <c r="G20" s="711">
        <v>18711</v>
      </c>
      <c r="H20" s="711">
        <v>1</v>
      </c>
      <c r="I20" s="711">
        <v>77</v>
      </c>
      <c r="J20" s="711">
        <v>469</v>
      </c>
      <c r="K20" s="711">
        <v>36113</v>
      </c>
      <c r="L20" s="711">
        <v>1.9300411522633745</v>
      </c>
      <c r="M20" s="711">
        <v>77</v>
      </c>
      <c r="N20" s="711">
        <v>253</v>
      </c>
      <c r="O20" s="711">
        <v>19481</v>
      </c>
      <c r="P20" s="701">
        <v>1.0411522633744856</v>
      </c>
      <c r="Q20" s="712">
        <v>77</v>
      </c>
    </row>
    <row r="21" spans="1:17" ht="14.4" customHeight="1" x14ac:dyDescent="0.3">
      <c r="A21" s="695" t="s">
        <v>5518</v>
      </c>
      <c r="B21" s="696" t="s">
        <v>5648</v>
      </c>
      <c r="C21" s="696" t="s">
        <v>4522</v>
      </c>
      <c r="D21" s="696" t="s">
        <v>5661</v>
      </c>
      <c r="E21" s="696" t="s">
        <v>5662</v>
      </c>
      <c r="F21" s="711">
        <v>16</v>
      </c>
      <c r="G21" s="711">
        <v>352</v>
      </c>
      <c r="H21" s="711">
        <v>1</v>
      </c>
      <c r="I21" s="711">
        <v>22</v>
      </c>
      <c r="J21" s="711">
        <v>29</v>
      </c>
      <c r="K21" s="711">
        <v>638</v>
      </c>
      <c r="L21" s="711">
        <v>1.8125</v>
      </c>
      <c r="M21" s="711">
        <v>22</v>
      </c>
      <c r="N21" s="711">
        <v>14</v>
      </c>
      <c r="O21" s="711">
        <v>308</v>
      </c>
      <c r="P21" s="701">
        <v>0.875</v>
      </c>
      <c r="Q21" s="712">
        <v>22</v>
      </c>
    </row>
    <row r="22" spans="1:17" ht="14.4" customHeight="1" x14ac:dyDescent="0.3">
      <c r="A22" s="695" t="s">
        <v>5518</v>
      </c>
      <c r="B22" s="696" t="s">
        <v>5648</v>
      </c>
      <c r="C22" s="696" t="s">
        <v>4522</v>
      </c>
      <c r="D22" s="696" t="s">
        <v>5663</v>
      </c>
      <c r="E22" s="696" t="s">
        <v>5664</v>
      </c>
      <c r="F22" s="711">
        <v>8</v>
      </c>
      <c r="G22" s="711">
        <v>1672</v>
      </c>
      <c r="H22" s="711">
        <v>1</v>
      </c>
      <c r="I22" s="711">
        <v>209</v>
      </c>
      <c r="J22" s="711">
        <v>17</v>
      </c>
      <c r="K22" s="711">
        <v>3553</v>
      </c>
      <c r="L22" s="711">
        <v>2.125</v>
      </c>
      <c r="M22" s="711">
        <v>209</v>
      </c>
      <c r="N22" s="711"/>
      <c r="O22" s="711"/>
      <c r="P22" s="701"/>
      <c r="Q22" s="712"/>
    </row>
    <row r="23" spans="1:17" ht="14.4" customHeight="1" x14ac:dyDescent="0.3">
      <c r="A23" s="695" t="s">
        <v>5518</v>
      </c>
      <c r="B23" s="696" t="s">
        <v>5648</v>
      </c>
      <c r="C23" s="696" t="s">
        <v>4522</v>
      </c>
      <c r="D23" s="696" t="s">
        <v>5665</v>
      </c>
      <c r="E23" s="696" t="s">
        <v>5666</v>
      </c>
      <c r="F23" s="711"/>
      <c r="G23" s="711"/>
      <c r="H23" s="711"/>
      <c r="I23" s="711"/>
      <c r="J23" s="711">
        <v>2</v>
      </c>
      <c r="K23" s="711">
        <v>132</v>
      </c>
      <c r="L23" s="711"/>
      <c r="M23" s="711">
        <v>66</v>
      </c>
      <c r="N23" s="711"/>
      <c r="O23" s="711"/>
      <c r="P23" s="701"/>
      <c r="Q23" s="712"/>
    </row>
    <row r="24" spans="1:17" ht="14.4" customHeight="1" x14ac:dyDescent="0.3">
      <c r="A24" s="695" t="s">
        <v>5518</v>
      </c>
      <c r="B24" s="696" t="s">
        <v>5648</v>
      </c>
      <c r="C24" s="696" t="s">
        <v>4522</v>
      </c>
      <c r="D24" s="696" t="s">
        <v>5667</v>
      </c>
      <c r="E24" s="696" t="s">
        <v>5668</v>
      </c>
      <c r="F24" s="711">
        <v>9</v>
      </c>
      <c r="G24" s="711">
        <v>207</v>
      </c>
      <c r="H24" s="711">
        <v>1</v>
      </c>
      <c r="I24" s="711">
        <v>23</v>
      </c>
      <c r="J24" s="711">
        <v>27</v>
      </c>
      <c r="K24" s="711">
        <v>648</v>
      </c>
      <c r="L24" s="711">
        <v>3.1304347826086958</v>
      </c>
      <c r="M24" s="711">
        <v>24</v>
      </c>
      <c r="N24" s="711">
        <v>5</v>
      </c>
      <c r="O24" s="711">
        <v>120</v>
      </c>
      <c r="P24" s="701">
        <v>0.57971014492753625</v>
      </c>
      <c r="Q24" s="712">
        <v>24</v>
      </c>
    </row>
    <row r="25" spans="1:17" ht="14.4" customHeight="1" x14ac:dyDescent="0.3">
      <c r="A25" s="695" t="s">
        <v>5518</v>
      </c>
      <c r="B25" s="696" t="s">
        <v>5648</v>
      </c>
      <c r="C25" s="696" t="s">
        <v>4522</v>
      </c>
      <c r="D25" s="696" t="s">
        <v>5669</v>
      </c>
      <c r="E25" s="696" t="s">
        <v>5670</v>
      </c>
      <c r="F25" s="711">
        <v>4</v>
      </c>
      <c r="G25" s="711">
        <v>720</v>
      </c>
      <c r="H25" s="711">
        <v>1</v>
      </c>
      <c r="I25" s="711">
        <v>180</v>
      </c>
      <c r="J25" s="711">
        <v>10</v>
      </c>
      <c r="K25" s="711">
        <v>1800</v>
      </c>
      <c r="L25" s="711">
        <v>2.5</v>
      </c>
      <c r="M25" s="711">
        <v>180</v>
      </c>
      <c r="N25" s="711">
        <v>4</v>
      </c>
      <c r="O25" s="711">
        <v>720</v>
      </c>
      <c r="P25" s="701">
        <v>1</v>
      </c>
      <c r="Q25" s="712">
        <v>180</v>
      </c>
    </row>
    <row r="26" spans="1:17" ht="14.4" customHeight="1" x14ac:dyDescent="0.3">
      <c r="A26" s="695" t="s">
        <v>5518</v>
      </c>
      <c r="B26" s="696" t="s">
        <v>5648</v>
      </c>
      <c r="C26" s="696" t="s">
        <v>4522</v>
      </c>
      <c r="D26" s="696" t="s">
        <v>5671</v>
      </c>
      <c r="E26" s="696" t="s">
        <v>5672</v>
      </c>
      <c r="F26" s="711"/>
      <c r="G26" s="711"/>
      <c r="H26" s="711"/>
      <c r="I26" s="711"/>
      <c r="J26" s="711">
        <v>3</v>
      </c>
      <c r="K26" s="711">
        <v>759</v>
      </c>
      <c r="L26" s="711"/>
      <c r="M26" s="711">
        <v>253</v>
      </c>
      <c r="N26" s="711">
        <v>11</v>
      </c>
      <c r="O26" s="711">
        <v>2783</v>
      </c>
      <c r="P26" s="701"/>
      <c r="Q26" s="712">
        <v>253</v>
      </c>
    </row>
    <row r="27" spans="1:17" ht="14.4" customHeight="1" x14ac:dyDescent="0.3">
      <c r="A27" s="695" t="s">
        <v>5518</v>
      </c>
      <c r="B27" s="696" t="s">
        <v>5648</v>
      </c>
      <c r="C27" s="696" t="s">
        <v>4522</v>
      </c>
      <c r="D27" s="696" t="s">
        <v>5673</v>
      </c>
      <c r="E27" s="696" t="s">
        <v>5674</v>
      </c>
      <c r="F27" s="711">
        <v>7</v>
      </c>
      <c r="G27" s="711">
        <v>1512</v>
      </c>
      <c r="H27" s="711">
        <v>1</v>
      </c>
      <c r="I27" s="711">
        <v>216</v>
      </c>
      <c r="J27" s="711">
        <v>9</v>
      </c>
      <c r="K27" s="711">
        <v>1944</v>
      </c>
      <c r="L27" s="711">
        <v>1.2857142857142858</v>
      </c>
      <c r="M27" s="711">
        <v>216</v>
      </c>
      <c r="N27" s="711">
        <v>3</v>
      </c>
      <c r="O27" s="711">
        <v>648</v>
      </c>
      <c r="P27" s="701">
        <v>0.42857142857142855</v>
      </c>
      <c r="Q27" s="712">
        <v>216</v>
      </c>
    </row>
    <row r="28" spans="1:17" ht="14.4" customHeight="1" x14ac:dyDescent="0.3">
      <c r="A28" s="695" t="s">
        <v>5518</v>
      </c>
      <c r="B28" s="696" t="s">
        <v>5648</v>
      </c>
      <c r="C28" s="696" t="s">
        <v>4522</v>
      </c>
      <c r="D28" s="696" t="s">
        <v>5675</v>
      </c>
      <c r="E28" s="696" t="s">
        <v>5676</v>
      </c>
      <c r="F28" s="711"/>
      <c r="G28" s="711"/>
      <c r="H28" s="711"/>
      <c r="I28" s="711"/>
      <c r="J28" s="711">
        <v>1</v>
      </c>
      <c r="K28" s="711">
        <v>406</v>
      </c>
      <c r="L28" s="711"/>
      <c r="M28" s="711">
        <v>406</v>
      </c>
      <c r="N28" s="711">
        <v>1</v>
      </c>
      <c r="O28" s="711">
        <v>406</v>
      </c>
      <c r="P28" s="701"/>
      <c r="Q28" s="712">
        <v>406</v>
      </c>
    </row>
    <row r="29" spans="1:17" ht="14.4" customHeight="1" x14ac:dyDescent="0.3">
      <c r="A29" s="695" t="s">
        <v>5518</v>
      </c>
      <c r="B29" s="696" t="s">
        <v>5648</v>
      </c>
      <c r="C29" s="696" t="s">
        <v>4522</v>
      </c>
      <c r="D29" s="696" t="s">
        <v>5677</v>
      </c>
      <c r="E29" s="696" t="s">
        <v>5678</v>
      </c>
      <c r="F29" s="711"/>
      <c r="G29" s="711"/>
      <c r="H29" s="711"/>
      <c r="I29" s="711"/>
      <c r="J29" s="711">
        <v>1</v>
      </c>
      <c r="K29" s="711">
        <v>586</v>
      </c>
      <c r="L29" s="711"/>
      <c r="M29" s="711">
        <v>586</v>
      </c>
      <c r="N29" s="711">
        <v>1</v>
      </c>
      <c r="O29" s="711">
        <v>586</v>
      </c>
      <c r="P29" s="701"/>
      <c r="Q29" s="712">
        <v>586</v>
      </c>
    </row>
    <row r="30" spans="1:17" ht="14.4" customHeight="1" x14ac:dyDescent="0.3">
      <c r="A30" s="695" t="s">
        <v>5679</v>
      </c>
      <c r="B30" s="696" t="s">
        <v>5680</v>
      </c>
      <c r="C30" s="696" t="s">
        <v>4522</v>
      </c>
      <c r="D30" s="696" t="s">
        <v>5681</v>
      </c>
      <c r="E30" s="696" t="s">
        <v>5682</v>
      </c>
      <c r="F30" s="711">
        <v>57</v>
      </c>
      <c r="G30" s="711">
        <v>1539</v>
      </c>
      <c r="H30" s="711">
        <v>1</v>
      </c>
      <c r="I30" s="711">
        <v>27</v>
      </c>
      <c r="J30" s="711">
        <v>44</v>
      </c>
      <c r="K30" s="711">
        <v>1188</v>
      </c>
      <c r="L30" s="711">
        <v>0.77192982456140347</v>
      </c>
      <c r="M30" s="711">
        <v>27</v>
      </c>
      <c r="N30" s="711">
        <v>51</v>
      </c>
      <c r="O30" s="711">
        <v>1377</v>
      </c>
      <c r="P30" s="701">
        <v>0.89473684210526316</v>
      </c>
      <c r="Q30" s="712">
        <v>27</v>
      </c>
    </row>
    <row r="31" spans="1:17" ht="14.4" customHeight="1" x14ac:dyDescent="0.3">
      <c r="A31" s="695" t="s">
        <v>5679</v>
      </c>
      <c r="B31" s="696" t="s">
        <v>5680</v>
      </c>
      <c r="C31" s="696" t="s">
        <v>4522</v>
      </c>
      <c r="D31" s="696" t="s">
        <v>5683</v>
      </c>
      <c r="E31" s="696" t="s">
        <v>5684</v>
      </c>
      <c r="F31" s="711">
        <v>13</v>
      </c>
      <c r="G31" s="711">
        <v>702</v>
      </c>
      <c r="H31" s="711">
        <v>1</v>
      </c>
      <c r="I31" s="711">
        <v>54</v>
      </c>
      <c r="J31" s="711">
        <v>12</v>
      </c>
      <c r="K31" s="711">
        <v>648</v>
      </c>
      <c r="L31" s="711">
        <v>0.92307692307692313</v>
      </c>
      <c r="M31" s="711">
        <v>54</v>
      </c>
      <c r="N31" s="711">
        <v>17</v>
      </c>
      <c r="O31" s="711">
        <v>918</v>
      </c>
      <c r="P31" s="701">
        <v>1.3076923076923077</v>
      </c>
      <c r="Q31" s="712">
        <v>54</v>
      </c>
    </row>
    <row r="32" spans="1:17" ht="14.4" customHeight="1" x14ac:dyDescent="0.3">
      <c r="A32" s="695" t="s">
        <v>5679</v>
      </c>
      <c r="B32" s="696" t="s">
        <v>5680</v>
      </c>
      <c r="C32" s="696" t="s">
        <v>4522</v>
      </c>
      <c r="D32" s="696" t="s">
        <v>5685</v>
      </c>
      <c r="E32" s="696" t="s">
        <v>5686</v>
      </c>
      <c r="F32" s="711">
        <v>50</v>
      </c>
      <c r="G32" s="711">
        <v>1200</v>
      </c>
      <c r="H32" s="711">
        <v>1</v>
      </c>
      <c r="I32" s="711">
        <v>24</v>
      </c>
      <c r="J32" s="711">
        <v>34</v>
      </c>
      <c r="K32" s="711">
        <v>816</v>
      </c>
      <c r="L32" s="711">
        <v>0.68</v>
      </c>
      <c r="M32" s="711">
        <v>24</v>
      </c>
      <c r="N32" s="711">
        <v>38</v>
      </c>
      <c r="O32" s="711">
        <v>912</v>
      </c>
      <c r="P32" s="701">
        <v>0.76</v>
      </c>
      <c r="Q32" s="712">
        <v>24</v>
      </c>
    </row>
    <row r="33" spans="1:17" ht="14.4" customHeight="1" x14ac:dyDescent="0.3">
      <c r="A33" s="695" t="s">
        <v>5679</v>
      </c>
      <c r="B33" s="696" t="s">
        <v>5680</v>
      </c>
      <c r="C33" s="696" t="s">
        <v>4522</v>
      </c>
      <c r="D33" s="696" t="s">
        <v>5687</v>
      </c>
      <c r="E33" s="696" t="s">
        <v>5688</v>
      </c>
      <c r="F33" s="711">
        <v>58</v>
      </c>
      <c r="G33" s="711">
        <v>1566</v>
      </c>
      <c r="H33" s="711">
        <v>1</v>
      </c>
      <c r="I33" s="711">
        <v>27</v>
      </c>
      <c r="J33" s="711">
        <v>55</v>
      </c>
      <c r="K33" s="711">
        <v>1485</v>
      </c>
      <c r="L33" s="711">
        <v>0.94827586206896552</v>
      </c>
      <c r="M33" s="711">
        <v>27</v>
      </c>
      <c r="N33" s="711">
        <v>53</v>
      </c>
      <c r="O33" s="711">
        <v>1431</v>
      </c>
      <c r="P33" s="701">
        <v>0.91379310344827591</v>
      </c>
      <c r="Q33" s="712">
        <v>27</v>
      </c>
    </row>
    <row r="34" spans="1:17" ht="14.4" customHeight="1" x14ac:dyDescent="0.3">
      <c r="A34" s="695" t="s">
        <v>5679</v>
      </c>
      <c r="B34" s="696" t="s">
        <v>5680</v>
      </c>
      <c r="C34" s="696" t="s">
        <v>4522</v>
      </c>
      <c r="D34" s="696" t="s">
        <v>5689</v>
      </c>
      <c r="E34" s="696" t="s">
        <v>5690</v>
      </c>
      <c r="F34" s="711"/>
      <c r="G34" s="711"/>
      <c r="H34" s="711"/>
      <c r="I34" s="711"/>
      <c r="J34" s="711">
        <v>1</v>
      </c>
      <c r="K34" s="711">
        <v>56</v>
      </c>
      <c r="L34" s="711"/>
      <c r="M34" s="711">
        <v>56</v>
      </c>
      <c r="N34" s="711">
        <v>2</v>
      </c>
      <c r="O34" s="711">
        <v>112</v>
      </c>
      <c r="P34" s="701"/>
      <c r="Q34" s="712">
        <v>56</v>
      </c>
    </row>
    <row r="35" spans="1:17" ht="14.4" customHeight="1" x14ac:dyDescent="0.3">
      <c r="A35" s="695" t="s">
        <v>5679</v>
      </c>
      <c r="B35" s="696" t="s">
        <v>5680</v>
      </c>
      <c r="C35" s="696" t="s">
        <v>4522</v>
      </c>
      <c r="D35" s="696" t="s">
        <v>5691</v>
      </c>
      <c r="E35" s="696" t="s">
        <v>5692</v>
      </c>
      <c r="F35" s="711">
        <v>30</v>
      </c>
      <c r="G35" s="711">
        <v>810</v>
      </c>
      <c r="H35" s="711">
        <v>1</v>
      </c>
      <c r="I35" s="711">
        <v>27</v>
      </c>
      <c r="J35" s="711">
        <v>29</v>
      </c>
      <c r="K35" s="711">
        <v>783</v>
      </c>
      <c r="L35" s="711">
        <v>0.96666666666666667</v>
      </c>
      <c r="M35" s="711">
        <v>27</v>
      </c>
      <c r="N35" s="711">
        <v>25</v>
      </c>
      <c r="O35" s="711">
        <v>675</v>
      </c>
      <c r="P35" s="701">
        <v>0.83333333333333337</v>
      </c>
      <c r="Q35" s="712">
        <v>27</v>
      </c>
    </row>
    <row r="36" spans="1:17" ht="14.4" customHeight="1" x14ac:dyDescent="0.3">
      <c r="A36" s="695" t="s">
        <v>5679</v>
      </c>
      <c r="B36" s="696" t="s">
        <v>5680</v>
      </c>
      <c r="C36" s="696" t="s">
        <v>4522</v>
      </c>
      <c r="D36" s="696" t="s">
        <v>5693</v>
      </c>
      <c r="E36" s="696" t="s">
        <v>5694</v>
      </c>
      <c r="F36" s="711">
        <v>63</v>
      </c>
      <c r="G36" s="711">
        <v>1386</v>
      </c>
      <c r="H36" s="711">
        <v>1</v>
      </c>
      <c r="I36" s="711">
        <v>22</v>
      </c>
      <c r="J36" s="711">
        <v>56</v>
      </c>
      <c r="K36" s="711">
        <v>1232</v>
      </c>
      <c r="L36" s="711">
        <v>0.88888888888888884</v>
      </c>
      <c r="M36" s="711">
        <v>22</v>
      </c>
      <c r="N36" s="711">
        <v>56</v>
      </c>
      <c r="O36" s="711">
        <v>1232</v>
      </c>
      <c r="P36" s="701">
        <v>0.88888888888888884</v>
      </c>
      <c r="Q36" s="712">
        <v>22</v>
      </c>
    </row>
    <row r="37" spans="1:17" ht="14.4" customHeight="1" x14ac:dyDescent="0.3">
      <c r="A37" s="695" t="s">
        <v>5679</v>
      </c>
      <c r="B37" s="696" t="s">
        <v>5680</v>
      </c>
      <c r="C37" s="696" t="s">
        <v>4522</v>
      </c>
      <c r="D37" s="696" t="s">
        <v>5695</v>
      </c>
      <c r="E37" s="696" t="s">
        <v>5696</v>
      </c>
      <c r="F37" s="711">
        <v>3</v>
      </c>
      <c r="G37" s="711">
        <v>204</v>
      </c>
      <c r="H37" s="711">
        <v>1</v>
      </c>
      <c r="I37" s="711">
        <v>68</v>
      </c>
      <c r="J37" s="711">
        <v>2</v>
      </c>
      <c r="K37" s="711">
        <v>136</v>
      </c>
      <c r="L37" s="711">
        <v>0.66666666666666663</v>
      </c>
      <c r="M37" s="711">
        <v>68</v>
      </c>
      <c r="N37" s="711"/>
      <c r="O37" s="711"/>
      <c r="P37" s="701"/>
      <c r="Q37" s="712"/>
    </row>
    <row r="38" spans="1:17" ht="14.4" customHeight="1" x14ac:dyDescent="0.3">
      <c r="A38" s="695" t="s">
        <v>5679</v>
      </c>
      <c r="B38" s="696" t="s">
        <v>5680</v>
      </c>
      <c r="C38" s="696" t="s">
        <v>4522</v>
      </c>
      <c r="D38" s="696" t="s">
        <v>5697</v>
      </c>
      <c r="E38" s="696" t="s">
        <v>5698</v>
      </c>
      <c r="F38" s="711">
        <v>8</v>
      </c>
      <c r="G38" s="711">
        <v>496</v>
      </c>
      <c r="H38" s="711">
        <v>1</v>
      </c>
      <c r="I38" s="711">
        <v>62</v>
      </c>
      <c r="J38" s="711">
        <v>9</v>
      </c>
      <c r="K38" s="711">
        <v>558</v>
      </c>
      <c r="L38" s="711">
        <v>1.125</v>
      </c>
      <c r="M38" s="711">
        <v>62</v>
      </c>
      <c r="N38" s="711">
        <v>9</v>
      </c>
      <c r="O38" s="711">
        <v>558</v>
      </c>
      <c r="P38" s="701">
        <v>1.125</v>
      </c>
      <c r="Q38" s="712">
        <v>62</v>
      </c>
    </row>
    <row r="39" spans="1:17" ht="14.4" customHeight="1" x14ac:dyDescent="0.3">
      <c r="A39" s="695" t="s">
        <v>5679</v>
      </c>
      <c r="B39" s="696" t="s">
        <v>5680</v>
      </c>
      <c r="C39" s="696" t="s">
        <v>4522</v>
      </c>
      <c r="D39" s="696" t="s">
        <v>5699</v>
      </c>
      <c r="E39" s="696" t="s">
        <v>5700</v>
      </c>
      <c r="F39" s="711"/>
      <c r="G39" s="711"/>
      <c r="H39" s="711"/>
      <c r="I39" s="711"/>
      <c r="J39" s="711">
        <v>1</v>
      </c>
      <c r="K39" s="711">
        <v>61</v>
      </c>
      <c r="L39" s="711"/>
      <c r="M39" s="711">
        <v>61</v>
      </c>
      <c r="N39" s="711">
        <v>2</v>
      </c>
      <c r="O39" s="711">
        <v>122</v>
      </c>
      <c r="P39" s="701"/>
      <c r="Q39" s="712">
        <v>61</v>
      </c>
    </row>
    <row r="40" spans="1:17" ht="14.4" customHeight="1" x14ac:dyDescent="0.3">
      <c r="A40" s="695" t="s">
        <v>5679</v>
      </c>
      <c r="B40" s="696" t="s">
        <v>5680</v>
      </c>
      <c r="C40" s="696" t="s">
        <v>4522</v>
      </c>
      <c r="D40" s="696" t="s">
        <v>5701</v>
      </c>
      <c r="E40" s="696" t="s">
        <v>5702</v>
      </c>
      <c r="F40" s="711">
        <v>1</v>
      </c>
      <c r="G40" s="711">
        <v>394</v>
      </c>
      <c r="H40" s="711">
        <v>1</v>
      </c>
      <c r="I40" s="711">
        <v>394</v>
      </c>
      <c r="J40" s="711"/>
      <c r="K40" s="711"/>
      <c r="L40" s="711"/>
      <c r="M40" s="711"/>
      <c r="N40" s="711"/>
      <c r="O40" s="711"/>
      <c r="P40" s="701"/>
      <c r="Q40" s="712"/>
    </row>
    <row r="41" spans="1:17" ht="14.4" customHeight="1" x14ac:dyDescent="0.3">
      <c r="A41" s="695" t="s">
        <v>5679</v>
      </c>
      <c r="B41" s="696" t="s">
        <v>5680</v>
      </c>
      <c r="C41" s="696" t="s">
        <v>4522</v>
      </c>
      <c r="D41" s="696" t="s">
        <v>5703</v>
      </c>
      <c r="E41" s="696" t="s">
        <v>5704</v>
      </c>
      <c r="F41" s="711"/>
      <c r="G41" s="711"/>
      <c r="H41" s="711"/>
      <c r="I41" s="711"/>
      <c r="J41" s="711"/>
      <c r="K41" s="711"/>
      <c r="L41" s="711"/>
      <c r="M41" s="711"/>
      <c r="N41" s="711">
        <v>2</v>
      </c>
      <c r="O41" s="711">
        <v>162</v>
      </c>
      <c r="P41" s="701"/>
      <c r="Q41" s="712">
        <v>81</v>
      </c>
    </row>
    <row r="42" spans="1:17" ht="14.4" customHeight="1" x14ac:dyDescent="0.3">
      <c r="A42" s="695" t="s">
        <v>5679</v>
      </c>
      <c r="B42" s="696" t="s">
        <v>5680</v>
      </c>
      <c r="C42" s="696" t="s">
        <v>4522</v>
      </c>
      <c r="D42" s="696" t="s">
        <v>5705</v>
      </c>
      <c r="E42" s="696" t="s">
        <v>5706</v>
      </c>
      <c r="F42" s="711">
        <v>29</v>
      </c>
      <c r="G42" s="711">
        <v>28623</v>
      </c>
      <c r="H42" s="711">
        <v>1</v>
      </c>
      <c r="I42" s="711">
        <v>987</v>
      </c>
      <c r="J42" s="711">
        <v>19</v>
      </c>
      <c r="K42" s="711">
        <v>18753</v>
      </c>
      <c r="L42" s="711">
        <v>0.65517241379310343</v>
      </c>
      <c r="M42" s="711">
        <v>987</v>
      </c>
      <c r="N42" s="711">
        <v>25</v>
      </c>
      <c r="O42" s="711">
        <v>24675</v>
      </c>
      <c r="P42" s="701">
        <v>0.86206896551724133</v>
      </c>
      <c r="Q42" s="712">
        <v>987</v>
      </c>
    </row>
    <row r="43" spans="1:17" ht="14.4" customHeight="1" x14ac:dyDescent="0.3">
      <c r="A43" s="695" t="s">
        <v>5679</v>
      </c>
      <c r="B43" s="696" t="s">
        <v>5680</v>
      </c>
      <c r="C43" s="696" t="s">
        <v>4522</v>
      </c>
      <c r="D43" s="696" t="s">
        <v>5707</v>
      </c>
      <c r="E43" s="696" t="s">
        <v>5708</v>
      </c>
      <c r="F43" s="711">
        <v>3</v>
      </c>
      <c r="G43" s="711">
        <v>189</v>
      </c>
      <c r="H43" s="711">
        <v>1</v>
      </c>
      <c r="I43" s="711">
        <v>63</v>
      </c>
      <c r="J43" s="711">
        <v>1</v>
      </c>
      <c r="K43" s="711">
        <v>63</v>
      </c>
      <c r="L43" s="711">
        <v>0.33333333333333331</v>
      </c>
      <c r="M43" s="711">
        <v>63</v>
      </c>
      <c r="N43" s="711"/>
      <c r="O43" s="711"/>
      <c r="P43" s="701"/>
      <c r="Q43" s="712"/>
    </row>
    <row r="44" spans="1:17" ht="14.4" customHeight="1" x14ac:dyDescent="0.3">
      <c r="A44" s="695" t="s">
        <v>5679</v>
      </c>
      <c r="B44" s="696" t="s">
        <v>5680</v>
      </c>
      <c r="C44" s="696" t="s">
        <v>4522</v>
      </c>
      <c r="D44" s="696" t="s">
        <v>5709</v>
      </c>
      <c r="E44" s="696" t="s">
        <v>5710</v>
      </c>
      <c r="F44" s="711">
        <v>3</v>
      </c>
      <c r="G44" s="711">
        <v>51</v>
      </c>
      <c r="H44" s="711">
        <v>1</v>
      </c>
      <c r="I44" s="711">
        <v>17</v>
      </c>
      <c r="J44" s="711">
        <v>1</v>
      </c>
      <c r="K44" s="711">
        <v>17</v>
      </c>
      <c r="L44" s="711">
        <v>0.33333333333333331</v>
      </c>
      <c r="M44" s="711">
        <v>17</v>
      </c>
      <c r="N44" s="711">
        <v>3</v>
      </c>
      <c r="O44" s="711">
        <v>51</v>
      </c>
      <c r="P44" s="701">
        <v>1</v>
      </c>
      <c r="Q44" s="712">
        <v>17</v>
      </c>
    </row>
    <row r="45" spans="1:17" ht="14.4" customHeight="1" x14ac:dyDescent="0.3">
      <c r="A45" s="695" t="s">
        <v>5679</v>
      </c>
      <c r="B45" s="696" t="s">
        <v>5680</v>
      </c>
      <c r="C45" s="696" t="s">
        <v>4522</v>
      </c>
      <c r="D45" s="696" t="s">
        <v>5711</v>
      </c>
      <c r="E45" s="696" t="s">
        <v>5712</v>
      </c>
      <c r="F45" s="711"/>
      <c r="G45" s="711"/>
      <c r="H45" s="711"/>
      <c r="I45" s="711"/>
      <c r="J45" s="711">
        <v>1</v>
      </c>
      <c r="K45" s="711">
        <v>63</v>
      </c>
      <c r="L45" s="711"/>
      <c r="M45" s="711">
        <v>63</v>
      </c>
      <c r="N45" s="711">
        <v>1</v>
      </c>
      <c r="O45" s="711">
        <v>63</v>
      </c>
      <c r="P45" s="701"/>
      <c r="Q45" s="712">
        <v>63</v>
      </c>
    </row>
    <row r="46" spans="1:17" ht="14.4" customHeight="1" x14ac:dyDescent="0.3">
      <c r="A46" s="695" t="s">
        <v>5679</v>
      </c>
      <c r="B46" s="696" t="s">
        <v>5680</v>
      </c>
      <c r="C46" s="696" t="s">
        <v>4522</v>
      </c>
      <c r="D46" s="696" t="s">
        <v>5713</v>
      </c>
      <c r="E46" s="696" t="s">
        <v>5714</v>
      </c>
      <c r="F46" s="711">
        <v>1</v>
      </c>
      <c r="G46" s="711">
        <v>60</v>
      </c>
      <c r="H46" s="711">
        <v>1</v>
      </c>
      <c r="I46" s="711">
        <v>60</v>
      </c>
      <c r="J46" s="711">
        <v>3</v>
      </c>
      <c r="K46" s="711">
        <v>180</v>
      </c>
      <c r="L46" s="711">
        <v>3</v>
      </c>
      <c r="M46" s="711">
        <v>60</v>
      </c>
      <c r="N46" s="711"/>
      <c r="O46" s="711"/>
      <c r="P46" s="701"/>
      <c r="Q46" s="712"/>
    </row>
    <row r="47" spans="1:17" ht="14.4" customHeight="1" x14ac:dyDescent="0.3">
      <c r="A47" s="695" t="s">
        <v>5679</v>
      </c>
      <c r="B47" s="696" t="s">
        <v>5680</v>
      </c>
      <c r="C47" s="696" t="s">
        <v>4522</v>
      </c>
      <c r="D47" s="696" t="s">
        <v>5715</v>
      </c>
      <c r="E47" s="696" t="s">
        <v>5716</v>
      </c>
      <c r="F47" s="711"/>
      <c r="G47" s="711"/>
      <c r="H47" s="711"/>
      <c r="I47" s="711"/>
      <c r="J47" s="711"/>
      <c r="K47" s="711"/>
      <c r="L47" s="711"/>
      <c r="M47" s="711"/>
      <c r="N47" s="711">
        <v>1</v>
      </c>
      <c r="O47" s="711">
        <v>19</v>
      </c>
      <c r="P47" s="701"/>
      <c r="Q47" s="712">
        <v>19</v>
      </c>
    </row>
    <row r="48" spans="1:17" ht="14.4" customHeight="1" x14ac:dyDescent="0.3">
      <c r="A48" s="695" t="s">
        <v>5679</v>
      </c>
      <c r="B48" s="696" t="s">
        <v>5680</v>
      </c>
      <c r="C48" s="696" t="s">
        <v>4522</v>
      </c>
      <c r="D48" s="696" t="s">
        <v>5717</v>
      </c>
      <c r="E48" s="696" t="s">
        <v>5718</v>
      </c>
      <c r="F48" s="711">
        <v>4</v>
      </c>
      <c r="G48" s="711">
        <v>3400</v>
      </c>
      <c r="H48" s="711">
        <v>1</v>
      </c>
      <c r="I48" s="711">
        <v>850</v>
      </c>
      <c r="J48" s="711">
        <v>6</v>
      </c>
      <c r="K48" s="711">
        <v>5106</v>
      </c>
      <c r="L48" s="711">
        <v>1.5017647058823529</v>
      </c>
      <c r="M48" s="711">
        <v>851</v>
      </c>
      <c r="N48" s="711">
        <v>4</v>
      </c>
      <c r="O48" s="711">
        <v>3405</v>
      </c>
      <c r="P48" s="701">
        <v>1.0014705882352941</v>
      </c>
      <c r="Q48" s="712">
        <v>851.25</v>
      </c>
    </row>
    <row r="49" spans="1:17" ht="14.4" customHeight="1" x14ac:dyDescent="0.3">
      <c r="A49" s="695" t="s">
        <v>5679</v>
      </c>
      <c r="B49" s="696" t="s">
        <v>5680</v>
      </c>
      <c r="C49" s="696" t="s">
        <v>4522</v>
      </c>
      <c r="D49" s="696" t="s">
        <v>5719</v>
      </c>
      <c r="E49" s="696" t="s">
        <v>5720</v>
      </c>
      <c r="F49" s="711"/>
      <c r="G49" s="711"/>
      <c r="H49" s="711"/>
      <c r="I49" s="711"/>
      <c r="J49" s="711">
        <v>1</v>
      </c>
      <c r="K49" s="711">
        <v>166</v>
      </c>
      <c r="L49" s="711"/>
      <c r="M49" s="711">
        <v>166</v>
      </c>
      <c r="N49" s="711"/>
      <c r="O49" s="711"/>
      <c r="P49" s="701"/>
      <c r="Q49" s="712"/>
    </row>
    <row r="50" spans="1:17" ht="14.4" customHeight="1" x14ac:dyDescent="0.3">
      <c r="A50" s="695" t="s">
        <v>5679</v>
      </c>
      <c r="B50" s="696" t="s">
        <v>5680</v>
      </c>
      <c r="C50" s="696" t="s">
        <v>4522</v>
      </c>
      <c r="D50" s="696" t="s">
        <v>5721</v>
      </c>
      <c r="E50" s="696" t="s">
        <v>5722</v>
      </c>
      <c r="F50" s="711"/>
      <c r="G50" s="711"/>
      <c r="H50" s="711"/>
      <c r="I50" s="711"/>
      <c r="J50" s="711">
        <v>1</v>
      </c>
      <c r="K50" s="711">
        <v>308</v>
      </c>
      <c r="L50" s="711"/>
      <c r="M50" s="711">
        <v>308</v>
      </c>
      <c r="N50" s="711"/>
      <c r="O50" s="711"/>
      <c r="P50" s="701"/>
      <c r="Q50" s="712"/>
    </row>
    <row r="51" spans="1:17" ht="14.4" customHeight="1" x14ac:dyDescent="0.3">
      <c r="A51" s="695" t="s">
        <v>5679</v>
      </c>
      <c r="B51" s="696" t="s">
        <v>5680</v>
      </c>
      <c r="C51" s="696" t="s">
        <v>4522</v>
      </c>
      <c r="D51" s="696" t="s">
        <v>5723</v>
      </c>
      <c r="E51" s="696" t="s">
        <v>5724</v>
      </c>
      <c r="F51" s="711"/>
      <c r="G51" s="711"/>
      <c r="H51" s="711"/>
      <c r="I51" s="711"/>
      <c r="J51" s="711">
        <v>1</v>
      </c>
      <c r="K51" s="711">
        <v>1210</v>
      </c>
      <c r="L51" s="711"/>
      <c r="M51" s="711">
        <v>1210</v>
      </c>
      <c r="N51" s="711"/>
      <c r="O51" s="711"/>
      <c r="P51" s="701"/>
      <c r="Q51" s="712"/>
    </row>
    <row r="52" spans="1:17" ht="14.4" customHeight="1" x14ac:dyDescent="0.3">
      <c r="A52" s="695" t="s">
        <v>5679</v>
      </c>
      <c r="B52" s="696" t="s">
        <v>5680</v>
      </c>
      <c r="C52" s="696" t="s">
        <v>4522</v>
      </c>
      <c r="D52" s="696" t="s">
        <v>5725</v>
      </c>
      <c r="E52" s="696" t="s">
        <v>5726</v>
      </c>
      <c r="F52" s="711">
        <v>2</v>
      </c>
      <c r="G52" s="711">
        <v>1564</v>
      </c>
      <c r="H52" s="711">
        <v>1</v>
      </c>
      <c r="I52" s="711">
        <v>782</v>
      </c>
      <c r="J52" s="711">
        <v>1</v>
      </c>
      <c r="K52" s="711">
        <v>783</v>
      </c>
      <c r="L52" s="711">
        <v>0.5006393861892583</v>
      </c>
      <c r="M52" s="711">
        <v>783</v>
      </c>
      <c r="N52" s="711">
        <v>8</v>
      </c>
      <c r="O52" s="711">
        <v>6268</v>
      </c>
      <c r="P52" s="701">
        <v>4.0076726342711</v>
      </c>
      <c r="Q52" s="712">
        <v>783.5</v>
      </c>
    </row>
    <row r="53" spans="1:17" ht="14.4" customHeight="1" x14ac:dyDescent="0.3">
      <c r="A53" s="695" t="s">
        <v>5679</v>
      </c>
      <c r="B53" s="696" t="s">
        <v>5680</v>
      </c>
      <c r="C53" s="696" t="s">
        <v>4522</v>
      </c>
      <c r="D53" s="696" t="s">
        <v>5727</v>
      </c>
      <c r="E53" s="696" t="s">
        <v>5728</v>
      </c>
      <c r="F53" s="711">
        <v>1</v>
      </c>
      <c r="G53" s="711">
        <v>130</v>
      </c>
      <c r="H53" s="711">
        <v>1</v>
      </c>
      <c r="I53" s="711">
        <v>130</v>
      </c>
      <c r="J53" s="711">
        <v>5</v>
      </c>
      <c r="K53" s="711">
        <v>655</v>
      </c>
      <c r="L53" s="711">
        <v>5.0384615384615383</v>
      </c>
      <c r="M53" s="711">
        <v>131</v>
      </c>
      <c r="N53" s="711"/>
      <c r="O53" s="711"/>
      <c r="P53" s="701"/>
      <c r="Q53" s="712"/>
    </row>
    <row r="54" spans="1:17" ht="14.4" customHeight="1" x14ac:dyDescent="0.3">
      <c r="A54" s="695" t="s">
        <v>5679</v>
      </c>
      <c r="B54" s="696" t="s">
        <v>5680</v>
      </c>
      <c r="C54" s="696" t="s">
        <v>4522</v>
      </c>
      <c r="D54" s="696" t="s">
        <v>5729</v>
      </c>
      <c r="E54" s="696" t="s">
        <v>5730</v>
      </c>
      <c r="F54" s="711"/>
      <c r="G54" s="711"/>
      <c r="H54" s="711"/>
      <c r="I54" s="711"/>
      <c r="J54" s="711"/>
      <c r="K54" s="711"/>
      <c r="L54" s="711"/>
      <c r="M54" s="711"/>
      <c r="N54" s="711">
        <v>1</v>
      </c>
      <c r="O54" s="711">
        <v>939</v>
      </c>
      <c r="P54" s="701"/>
      <c r="Q54" s="712">
        <v>939</v>
      </c>
    </row>
    <row r="55" spans="1:17" ht="14.4" customHeight="1" x14ac:dyDescent="0.3">
      <c r="A55" s="695" t="s">
        <v>5679</v>
      </c>
      <c r="B55" s="696" t="s">
        <v>5680</v>
      </c>
      <c r="C55" s="696" t="s">
        <v>4522</v>
      </c>
      <c r="D55" s="696" t="s">
        <v>5731</v>
      </c>
      <c r="E55" s="696" t="s">
        <v>5732</v>
      </c>
      <c r="F55" s="711">
        <v>263</v>
      </c>
      <c r="G55" s="711">
        <v>7627</v>
      </c>
      <c r="H55" s="711">
        <v>1</v>
      </c>
      <c r="I55" s="711">
        <v>29</v>
      </c>
      <c r="J55" s="711">
        <v>61</v>
      </c>
      <c r="K55" s="711">
        <v>1769</v>
      </c>
      <c r="L55" s="711">
        <v>0.23193916349809887</v>
      </c>
      <c r="M55" s="711">
        <v>29</v>
      </c>
      <c r="N55" s="711">
        <v>61</v>
      </c>
      <c r="O55" s="711">
        <v>1782</v>
      </c>
      <c r="P55" s="701">
        <v>0.23364363445653599</v>
      </c>
      <c r="Q55" s="712">
        <v>29.21311475409836</v>
      </c>
    </row>
    <row r="56" spans="1:17" ht="14.4" customHeight="1" x14ac:dyDescent="0.3">
      <c r="A56" s="695" t="s">
        <v>5679</v>
      </c>
      <c r="B56" s="696" t="s">
        <v>5680</v>
      </c>
      <c r="C56" s="696" t="s">
        <v>4522</v>
      </c>
      <c r="D56" s="696" t="s">
        <v>5733</v>
      </c>
      <c r="E56" s="696" t="s">
        <v>5734</v>
      </c>
      <c r="F56" s="711">
        <v>1</v>
      </c>
      <c r="G56" s="711">
        <v>50</v>
      </c>
      <c r="H56" s="711">
        <v>1</v>
      </c>
      <c r="I56" s="711">
        <v>50</v>
      </c>
      <c r="J56" s="711">
        <v>3</v>
      </c>
      <c r="K56" s="711">
        <v>150</v>
      </c>
      <c r="L56" s="711">
        <v>3</v>
      </c>
      <c r="M56" s="711">
        <v>50</v>
      </c>
      <c r="N56" s="711">
        <v>1</v>
      </c>
      <c r="O56" s="711">
        <v>50</v>
      </c>
      <c r="P56" s="701">
        <v>1</v>
      </c>
      <c r="Q56" s="712">
        <v>50</v>
      </c>
    </row>
    <row r="57" spans="1:17" ht="14.4" customHeight="1" x14ac:dyDescent="0.3">
      <c r="A57" s="695" t="s">
        <v>5679</v>
      </c>
      <c r="B57" s="696" t="s">
        <v>5680</v>
      </c>
      <c r="C57" s="696" t="s">
        <v>4522</v>
      </c>
      <c r="D57" s="696" t="s">
        <v>5735</v>
      </c>
      <c r="E57" s="696" t="s">
        <v>5736</v>
      </c>
      <c r="F57" s="711">
        <v>86</v>
      </c>
      <c r="G57" s="711">
        <v>1032</v>
      </c>
      <c r="H57" s="711">
        <v>1</v>
      </c>
      <c r="I57" s="711">
        <v>12</v>
      </c>
      <c r="J57" s="711">
        <v>50</v>
      </c>
      <c r="K57" s="711">
        <v>600</v>
      </c>
      <c r="L57" s="711">
        <v>0.58139534883720934</v>
      </c>
      <c r="M57" s="711">
        <v>12</v>
      </c>
      <c r="N57" s="711">
        <v>6</v>
      </c>
      <c r="O57" s="711">
        <v>72</v>
      </c>
      <c r="P57" s="701">
        <v>6.9767441860465115E-2</v>
      </c>
      <c r="Q57" s="712">
        <v>12</v>
      </c>
    </row>
    <row r="58" spans="1:17" ht="14.4" customHeight="1" x14ac:dyDescent="0.3">
      <c r="A58" s="695" t="s">
        <v>5679</v>
      </c>
      <c r="B58" s="696" t="s">
        <v>5680</v>
      </c>
      <c r="C58" s="696" t="s">
        <v>4522</v>
      </c>
      <c r="D58" s="696" t="s">
        <v>5737</v>
      </c>
      <c r="E58" s="696" t="s">
        <v>5738</v>
      </c>
      <c r="F58" s="711">
        <v>3</v>
      </c>
      <c r="G58" s="711">
        <v>540</v>
      </c>
      <c r="H58" s="711">
        <v>1</v>
      </c>
      <c r="I58" s="711">
        <v>180</v>
      </c>
      <c r="J58" s="711">
        <v>4</v>
      </c>
      <c r="K58" s="711">
        <v>724</v>
      </c>
      <c r="L58" s="711">
        <v>1.3407407407407408</v>
      </c>
      <c r="M58" s="711">
        <v>181</v>
      </c>
      <c r="N58" s="711"/>
      <c r="O58" s="711"/>
      <c r="P58" s="701"/>
      <c r="Q58" s="712"/>
    </row>
    <row r="59" spans="1:17" ht="14.4" customHeight="1" x14ac:dyDescent="0.3">
      <c r="A59" s="695" t="s">
        <v>5679</v>
      </c>
      <c r="B59" s="696" t="s">
        <v>5680</v>
      </c>
      <c r="C59" s="696" t="s">
        <v>4522</v>
      </c>
      <c r="D59" s="696" t="s">
        <v>5739</v>
      </c>
      <c r="E59" s="696" t="s">
        <v>5740</v>
      </c>
      <c r="F59" s="711">
        <v>7</v>
      </c>
      <c r="G59" s="711">
        <v>497</v>
      </c>
      <c r="H59" s="711">
        <v>1</v>
      </c>
      <c r="I59" s="711">
        <v>71</v>
      </c>
      <c r="J59" s="711">
        <v>4</v>
      </c>
      <c r="K59" s="711">
        <v>284</v>
      </c>
      <c r="L59" s="711">
        <v>0.5714285714285714</v>
      </c>
      <c r="M59" s="711">
        <v>71</v>
      </c>
      <c r="N59" s="711">
        <v>6</v>
      </c>
      <c r="O59" s="711">
        <v>426</v>
      </c>
      <c r="P59" s="701">
        <v>0.8571428571428571</v>
      </c>
      <c r="Q59" s="712">
        <v>71</v>
      </c>
    </row>
    <row r="60" spans="1:17" ht="14.4" customHeight="1" x14ac:dyDescent="0.3">
      <c r="A60" s="695" t="s">
        <v>5679</v>
      </c>
      <c r="B60" s="696" t="s">
        <v>5680</v>
      </c>
      <c r="C60" s="696" t="s">
        <v>4522</v>
      </c>
      <c r="D60" s="696" t="s">
        <v>5741</v>
      </c>
      <c r="E60" s="696" t="s">
        <v>5742</v>
      </c>
      <c r="F60" s="711">
        <v>1</v>
      </c>
      <c r="G60" s="711">
        <v>181</v>
      </c>
      <c r="H60" s="711">
        <v>1</v>
      </c>
      <c r="I60" s="711">
        <v>181</v>
      </c>
      <c r="J60" s="711">
        <v>1</v>
      </c>
      <c r="K60" s="711">
        <v>182</v>
      </c>
      <c r="L60" s="711">
        <v>1.0055248618784531</v>
      </c>
      <c r="M60" s="711">
        <v>182</v>
      </c>
      <c r="N60" s="711"/>
      <c r="O60" s="711"/>
      <c r="P60" s="701"/>
      <c r="Q60" s="712"/>
    </row>
    <row r="61" spans="1:17" ht="14.4" customHeight="1" x14ac:dyDescent="0.3">
      <c r="A61" s="695" t="s">
        <v>5679</v>
      </c>
      <c r="B61" s="696" t="s">
        <v>5680</v>
      </c>
      <c r="C61" s="696" t="s">
        <v>4522</v>
      </c>
      <c r="D61" s="696" t="s">
        <v>5743</v>
      </c>
      <c r="E61" s="696" t="s">
        <v>5744</v>
      </c>
      <c r="F61" s="711">
        <v>180</v>
      </c>
      <c r="G61" s="711">
        <v>26460</v>
      </c>
      <c r="H61" s="711">
        <v>1</v>
      </c>
      <c r="I61" s="711">
        <v>147</v>
      </c>
      <c r="J61" s="711">
        <v>229</v>
      </c>
      <c r="K61" s="711">
        <v>33663</v>
      </c>
      <c r="L61" s="711">
        <v>1.2722222222222221</v>
      </c>
      <c r="M61" s="711">
        <v>147</v>
      </c>
      <c r="N61" s="711">
        <v>279</v>
      </c>
      <c r="O61" s="711">
        <v>41073</v>
      </c>
      <c r="P61" s="701">
        <v>1.5522675736961451</v>
      </c>
      <c r="Q61" s="712">
        <v>147.21505376344086</v>
      </c>
    </row>
    <row r="62" spans="1:17" ht="14.4" customHeight="1" x14ac:dyDescent="0.3">
      <c r="A62" s="695" t="s">
        <v>5679</v>
      </c>
      <c r="B62" s="696" t="s">
        <v>5680</v>
      </c>
      <c r="C62" s="696" t="s">
        <v>4522</v>
      </c>
      <c r="D62" s="696" t="s">
        <v>5745</v>
      </c>
      <c r="E62" s="696" t="s">
        <v>5746</v>
      </c>
      <c r="F62" s="711">
        <v>354</v>
      </c>
      <c r="G62" s="711">
        <v>10266</v>
      </c>
      <c r="H62" s="711">
        <v>1</v>
      </c>
      <c r="I62" s="711">
        <v>29</v>
      </c>
      <c r="J62" s="711">
        <v>350</v>
      </c>
      <c r="K62" s="711">
        <v>10150</v>
      </c>
      <c r="L62" s="711">
        <v>0.98870056497175141</v>
      </c>
      <c r="M62" s="711">
        <v>29</v>
      </c>
      <c r="N62" s="711">
        <v>333</v>
      </c>
      <c r="O62" s="711">
        <v>9727</v>
      </c>
      <c r="P62" s="701">
        <v>0.94749659068770697</v>
      </c>
      <c r="Q62" s="712">
        <v>29.21021021021021</v>
      </c>
    </row>
    <row r="63" spans="1:17" ht="14.4" customHeight="1" x14ac:dyDescent="0.3">
      <c r="A63" s="695" t="s">
        <v>5679</v>
      </c>
      <c r="B63" s="696" t="s">
        <v>5680</v>
      </c>
      <c r="C63" s="696" t="s">
        <v>4522</v>
      </c>
      <c r="D63" s="696" t="s">
        <v>5747</v>
      </c>
      <c r="E63" s="696" t="s">
        <v>5748</v>
      </c>
      <c r="F63" s="711">
        <v>29</v>
      </c>
      <c r="G63" s="711">
        <v>899</v>
      </c>
      <c r="H63" s="711">
        <v>1</v>
      </c>
      <c r="I63" s="711">
        <v>31</v>
      </c>
      <c r="J63" s="711">
        <v>26</v>
      </c>
      <c r="K63" s="711">
        <v>806</v>
      </c>
      <c r="L63" s="711">
        <v>0.89655172413793105</v>
      </c>
      <c r="M63" s="711">
        <v>31</v>
      </c>
      <c r="N63" s="711">
        <v>33</v>
      </c>
      <c r="O63" s="711">
        <v>1023</v>
      </c>
      <c r="P63" s="701">
        <v>1.1379310344827587</v>
      </c>
      <c r="Q63" s="712">
        <v>31</v>
      </c>
    </row>
    <row r="64" spans="1:17" ht="14.4" customHeight="1" x14ac:dyDescent="0.3">
      <c r="A64" s="695" t="s">
        <v>5679</v>
      </c>
      <c r="B64" s="696" t="s">
        <v>5680</v>
      </c>
      <c r="C64" s="696" t="s">
        <v>4522</v>
      </c>
      <c r="D64" s="696" t="s">
        <v>5749</v>
      </c>
      <c r="E64" s="696" t="s">
        <v>5750</v>
      </c>
      <c r="F64" s="711">
        <v>57</v>
      </c>
      <c r="G64" s="711">
        <v>1539</v>
      </c>
      <c r="H64" s="711">
        <v>1</v>
      </c>
      <c r="I64" s="711">
        <v>27</v>
      </c>
      <c r="J64" s="711">
        <v>45</v>
      </c>
      <c r="K64" s="711">
        <v>1215</v>
      </c>
      <c r="L64" s="711">
        <v>0.78947368421052633</v>
      </c>
      <c r="M64" s="711">
        <v>27</v>
      </c>
      <c r="N64" s="711">
        <v>50</v>
      </c>
      <c r="O64" s="711">
        <v>1350</v>
      </c>
      <c r="P64" s="701">
        <v>0.8771929824561403</v>
      </c>
      <c r="Q64" s="712">
        <v>27</v>
      </c>
    </row>
    <row r="65" spans="1:17" ht="14.4" customHeight="1" x14ac:dyDescent="0.3">
      <c r="A65" s="695" t="s">
        <v>5679</v>
      </c>
      <c r="B65" s="696" t="s">
        <v>5680</v>
      </c>
      <c r="C65" s="696" t="s">
        <v>4522</v>
      </c>
      <c r="D65" s="696" t="s">
        <v>5751</v>
      </c>
      <c r="E65" s="696" t="s">
        <v>5752</v>
      </c>
      <c r="F65" s="711">
        <v>1</v>
      </c>
      <c r="G65" s="711">
        <v>253</v>
      </c>
      <c r="H65" s="711">
        <v>1</v>
      </c>
      <c r="I65" s="711">
        <v>253</v>
      </c>
      <c r="J65" s="711">
        <v>1</v>
      </c>
      <c r="K65" s="711">
        <v>253</v>
      </c>
      <c r="L65" s="711">
        <v>1</v>
      </c>
      <c r="M65" s="711">
        <v>253</v>
      </c>
      <c r="N65" s="711"/>
      <c r="O65" s="711"/>
      <c r="P65" s="701"/>
      <c r="Q65" s="712"/>
    </row>
    <row r="66" spans="1:17" ht="14.4" customHeight="1" x14ac:dyDescent="0.3">
      <c r="A66" s="695" t="s">
        <v>5679</v>
      </c>
      <c r="B66" s="696" t="s">
        <v>5680</v>
      </c>
      <c r="C66" s="696" t="s">
        <v>4522</v>
      </c>
      <c r="D66" s="696" t="s">
        <v>5753</v>
      </c>
      <c r="E66" s="696" t="s">
        <v>5754</v>
      </c>
      <c r="F66" s="711">
        <v>57</v>
      </c>
      <c r="G66" s="711">
        <v>1425</v>
      </c>
      <c r="H66" s="711">
        <v>1</v>
      </c>
      <c r="I66" s="711">
        <v>25</v>
      </c>
      <c r="J66" s="711">
        <v>56</v>
      </c>
      <c r="K66" s="711">
        <v>1400</v>
      </c>
      <c r="L66" s="711">
        <v>0.98245614035087714</v>
      </c>
      <c r="M66" s="711">
        <v>25</v>
      </c>
      <c r="N66" s="711">
        <v>53</v>
      </c>
      <c r="O66" s="711">
        <v>1325</v>
      </c>
      <c r="P66" s="701">
        <v>0.92982456140350878</v>
      </c>
      <c r="Q66" s="712">
        <v>25</v>
      </c>
    </row>
    <row r="67" spans="1:17" ht="14.4" customHeight="1" x14ac:dyDescent="0.3">
      <c r="A67" s="695" t="s">
        <v>5679</v>
      </c>
      <c r="B67" s="696" t="s">
        <v>5680</v>
      </c>
      <c r="C67" s="696" t="s">
        <v>4522</v>
      </c>
      <c r="D67" s="696" t="s">
        <v>5755</v>
      </c>
      <c r="E67" s="696" t="s">
        <v>5756</v>
      </c>
      <c r="F67" s="711"/>
      <c r="G67" s="711"/>
      <c r="H67" s="711"/>
      <c r="I67" s="711"/>
      <c r="J67" s="711">
        <v>4</v>
      </c>
      <c r="K67" s="711">
        <v>132</v>
      </c>
      <c r="L67" s="711"/>
      <c r="M67" s="711">
        <v>33</v>
      </c>
      <c r="N67" s="711">
        <v>1</v>
      </c>
      <c r="O67" s="711">
        <v>33</v>
      </c>
      <c r="P67" s="701"/>
      <c r="Q67" s="712">
        <v>33</v>
      </c>
    </row>
    <row r="68" spans="1:17" ht="14.4" customHeight="1" x14ac:dyDescent="0.3">
      <c r="A68" s="695" t="s">
        <v>5679</v>
      </c>
      <c r="B68" s="696" t="s">
        <v>5680</v>
      </c>
      <c r="C68" s="696" t="s">
        <v>4522</v>
      </c>
      <c r="D68" s="696" t="s">
        <v>5757</v>
      </c>
      <c r="E68" s="696" t="s">
        <v>5758</v>
      </c>
      <c r="F68" s="711">
        <v>1</v>
      </c>
      <c r="G68" s="711">
        <v>30</v>
      </c>
      <c r="H68" s="711">
        <v>1</v>
      </c>
      <c r="I68" s="711">
        <v>30</v>
      </c>
      <c r="J68" s="711">
        <v>3</v>
      </c>
      <c r="K68" s="711">
        <v>90</v>
      </c>
      <c r="L68" s="711">
        <v>3</v>
      </c>
      <c r="M68" s="711">
        <v>30</v>
      </c>
      <c r="N68" s="711">
        <v>4</v>
      </c>
      <c r="O68" s="711">
        <v>120</v>
      </c>
      <c r="P68" s="701">
        <v>4</v>
      </c>
      <c r="Q68" s="712">
        <v>30</v>
      </c>
    </row>
    <row r="69" spans="1:17" ht="14.4" customHeight="1" x14ac:dyDescent="0.3">
      <c r="A69" s="695" t="s">
        <v>5679</v>
      </c>
      <c r="B69" s="696" t="s">
        <v>5680</v>
      </c>
      <c r="C69" s="696" t="s">
        <v>4522</v>
      </c>
      <c r="D69" s="696" t="s">
        <v>5759</v>
      </c>
      <c r="E69" s="696" t="s">
        <v>5760</v>
      </c>
      <c r="F69" s="711"/>
      <c r="G69" s="711"/>
      <c r="H69" s="711"/>
      <c r="I69" s="711"/>
      <c r="J69" s="711">
        <v>2</v>
      </c>
      <c r="K69" s="711">
        <v>408</v>
      </c>
      <c r="L69" s="711"/>
      <c r="M69" s="711">
        <v>204</v>
      </c>
      <c r="N69" s="711"/>
      <c r="O69" s="711"/>
      <c r="P69" s="701"/>
      <c r="Q69" s="712"/>
    </row>
    <row r="70" spans="1:17" ht="14.4" customHeight="1" x14ac:dyDescent="0.3">
      <c r="A70" s="695" t="s">
        <v>5679</v>
      </c>
      <c r="B70" s="696" t="s">
        <v>5680</v>
      </c>
      <c r="C70" s="696" t="s">
        <v>4522</v>
      </c>
      <c r="D70" s="696" t="s">
        <v>5761</v>
      </c>
      <c r="E70" s="696" t="s">
        <v>5762</v>
      </c>
      <c r="F70" s="711">
        <v>2</v>
      </c>
      <c r="G70" s="711">
        <v>168</v>
      </c>
      <c r="H70" s="711">
        <v>1</v>
      </c>
      <c r="I70" s="711">
        <v>84</v>
      </c>
      <c r="J70" s="711">
        <v>3</v>
      </c>
      <c r="K70" s="711">
        <v>252</v>
      </c>
      <c r="L70" s="711">
        <v>1.5</v>
      </c>
      <c r="M70" s="711">
        <v>84</v>
      </c>
      <c r="N70" s="711">
        <v>4</v>
      </c>
      <c r="O70" s="711">
        <v>336</v>
      </c>
      <c r="P70" s="701">
        <v>2</v>
      </c>
      <c r="Q70" s="712">
        <v>84</v>
      </c>
    </row>
    <row r="71" spans="1:17" ht="14.4" customHeight="1" x14ac:dyDescent="0.3">
      <c r="A71" s="695" t="s">
        <v>5679</v>
      </c>
      <c r="B71" s="696" t="s">
        <v>5680</v>
      </c>
      <c r="C71" s="696" t="s">
        <v>4522</v>
      </c>
      <c r="D71" s="696" t="s">
        <v>5763</v>
      </c>
      <c r="E71" s="696" t="s">
        <v>5764</v>
      </c>
      <c r="F71" s="711">
        <v>5</v>
      </c>
      <c r="G71" s="711">
        <v>865</v>
      </c>
      <c r="H71" s="711">
        <v>1</v>
      </c>
      <c r="I71" s="711">
        <v>173</v>
      </c>
      <c r="J71" s="711">
        <v>7</v>
      </c>
      <c r="K71" s="711">
        <v>1218</v>
      </c>
      <c r="L71" s="711">
        <v>1.408092485549133</v>
      </c>
      <c r="M71" s="711">
        <v>174</v>
      </c>
      <c r="N71" s="711"/>
      <c r="O71" s="711"/>
      <c r="P71" s="701"/>
      <c r="Q71" s="712"/>
    </row>
    <row r="72" spans="1:17" ht="14.4" customHeight="1" x14ac:dyDescent="0.3">
      <c r="A72" s="695" t="s">
        <v>5679</v>
      </c>
      <c r="B72" s="696" t="s">
        <v>5680</v>
      </c>
      <c r="C72" s="696" t="s">
        <v>4522</v>
      </c>
      <c r="D72" s="696" t="s">
        <v>5765</v>
      </c>
      <c r="E72" s="696" t="s">
        <v>5766</v>
      </c>
      <c r="F72" s="711">
        <v>31</v>
      </c>
      <c r="G72" s="711">
        <v>465</v>
      </c>
      <c r="H72" s="711">
        <v>1</v>
      </c>
      <c r="I72" s="711">
        <v>15</v>
      </c>
      <c r="J72" s="711">
        <v>31</v>
      </c>
      <c r="K72" s="711">
        <v>465</v>
      </c>
      <c r="L72" s="711">
        <v>1</v>
      </c>
      <c r="M72" s="711">
        <v>15</v>
      </c>
      <c r="N72" s="711">
        <v>18</v>
      </c>
      <c r="O72" s="711">
        <v>270</v>
      </c>
      <c r="P72" s="701">
        <v>0.58064516129032262</v>
      </c>
      <c r="Q72" s="712">
        <v>15</v>
      </c>
    </row>
    <row r="73" spans="1:17" ht="14.4" customHeight="1" x14ac:dyDescent="0.3">
      <c r="A73" s="695" t="s">
        <v>5679</v>
      </c>
      <c r="B73" s="696" t="s">
        <v>5680</v>
      </c>
      <c r="C73" s="696" t="s">
        <v>4522</v>
      </c>
      <c r="D73" s="696" t="s">
        <v>5767</v>
      </c>
      <c r="E73" s="696" t="s">
        <v>5768</v>
      </c>
      <c r="F73" s="711">
        <v>35</v>
      </c>
      <c r="G73" s="711">
        <v>805</v>
      </c>
      <c r="H73" s="711">
        <v>1</v>
      </c>
      <c r="I73" s="711">
        <v>23</v>
      </c>
      <c r="J73" s="711">
        <v>19</v>
      </c>
      <c r="K73" s="711">
        <v>437</v>
      </c>
      <c r="L73" s="711">
        <v>0.54285714285714282</v>
      </c>
      <c r="M73" s="711">
        <v>23</v>
      </c>
      <c r="N73" s="711">
        <v>8</v>
      </c>
      <c r="O73" s="711">
        <v>184</v>
      </c>
      <c r="P73" s="701">
        <v>0.22857142857142856</v>
      </c>
      <c r="Q73" s="712">
        <v>23</v>
      </c>
    </row>
    <row r="74" spans="1:17" ht="14.4" customHeight="1" x14ac:dyDescent="0.3">
      <c r="A74" s="695" t="s">
        <v>5679</v>
      </c>
      <c r="B74" s="696" t="s">
        <v>5680</v>
      </c>
      <c r="C74" s="696" t="s">
        <v>4522</v>
      </c>
      <c r="D74" s="696" t="s">
        <v>5769</v>
      </c>
      <c r="E74" s="696" t="s">
        <v>5770</v>
      </c>
      <c r="F74" s="711">
        <v>3</v>
      </c>
      <c r="G74" s="711">
        <v>111</v>
      </c>
      <c r="H74" s="711">
        <v>1</v>
      </c>
      <c r="I74" s="711">
        <v>37</v>
      </c>
      <c r="J74" s="711">
        <v>1</v>
      </c>
      <c r="K74" s="711">
        <v>37</v>
      </c>
      <c r="L74" s="711">
        <v>0.33333333333333331</v>
      </c>
      <c r="M74" s="711">
        <v>37</v>
      </c>
      <c r="N74" s="711">
        <v>3</v>
      </c>
      <c r="O74" s="711">
        <v>111</v>
      </c>
      <c r="P74" s="701">
        <v>1</v>
      </c>
      <c r="Q74" s="712">
        <v>37</v>
      </c>
    </row>
    <row r="75" spans="1:17" ht="14.4" customHeight="1" x14ac:dyDescent="0.3">
      <c r="A75" s="695" t="s">
        <v>5679</v>
      </c>
      <c r="B75" s="696" t="s">
        <v>5680</v>
      </c>
      <c r="C75" s="696" t="s">
        <v>4522</v>
      </c>
      <c r="D75" s="696" t="s">
        <v>5771</v>
      </c>
      <c r="E75" s="696" t="s">
        <v>5772</v>
      </c>
      <c r="F75" s="711">
        <v>93</v>
      </c>
      <c r="G75" s="711">
        <v>2139</v>
      </c>
      <c r="H75" s="711">
        <v>1</v>
      </c>
      <c r="I75" s="711">
        <v>23</v>
      </c>
      <c r="J75" s="711">
        <v>47</v>
      </c>
      <c r="K75" s="711">
        <v>1081</v>
      </c>
      <c r="L75" s="711">
        <v>0.5053763440860215</v>
      </c>
      <c r="M75" s="711">
        <v>23</v>
      </c>
      <c r="N75" s="711">
        <v>41</v>
      </c>
      <c r="O75" s="711">
        <v>943</v>
      </c>
      <c r="P75" s="701">
        <v>0.44086021505376344</v>
      </c>
      <c r="Q75" s="712">
        <v>23</v>
      </c>
    </row>
    <row r="76" spans="1:17" ht="14.4" customHeight="1" x14ac:dyDescent="0.3">
      <c r="A76" s="695" t="s">
        <v>5679</v>
      </c>
      <c r="B76" s="696" t="s">
        <v>5680</v>
      </c>
      <c r="C76" s="696" t="s">
        <v>4522</v>
      </c>
      <c r="D76" s="696" t="s">
        <v>5773</v>
      </c>
      <c r="E76" s="696" t="s">
        <v>5774</v>
      </c>
      <c r="F76" s="711"/>
      <c r="G76" s="711"/>
      <c r="H76" s="711"/>
      <c r="I76" s="711"/>
      <c r="J76" s="711">
        <v>1</v>
      </c>
      <c r="K76" s="711">
        <v>169</v>
      </c>
      <c r="L76" s="711"/>
      <c r="M76" s="711">
        <v>169</v>
      </c>
      <c r="N76" s="711"/>
      <c r="O76" s="711"/>
      <c r="P76" s="701"/>
      <c r="Q76" s="712"/>
    </row>
    <row r="77" spans="1:17" ht="14.4" customHeight="1" x14ac:dyDescent="0.3">
      <c r="A77" s="695" t="s">
        <v>5679</v>
      </c>
      <c r="B77" s="696" t="s">
        <v>5680</v>
      </c>
      <c r="C77" s="696" t="s">
        <v>4522</v>
      </c>
      <c r="D77" s="696" t="s">
        <v>5775</v>
      </c>
      <c r="E77" s="696" t="s">
        <v>5776</v>
      </c>
      <c r="F77" s="711"/>
      <c r="G77" s="711"/>
      <c r="H77" s="711"/>
      <c r="I77" s="711"/>
      <c r="J77" s="711"/>
      <c r="K77" s="711"/>
      <c r="L77" s="711"/>
      <c r="M77" s="711"/>
      <c r="N77" s="711">
        <v>1</v>
      </c>
      <c r="O77" s="711">
        <v>331</v>
      </c>
      <c r="P77" s="701"/>
      <c r="Q77" s="712">
        <v>331</v>
      </c>
    </row>
    <row r="78" spans="1:17" ht="14.4" customHeight="1" x14ac:dyDescent="0.3">
      <c r="A78" s="695" t="s">
        <v>5679</v>
      </c>
      <c r="B78" s="696" t="s">
        <v>5680</v>
      </c>
      <c r="C78" s="696" t="s">
        <v>4522</v>
      </c>
      <c r="D78" s="696" t="s">
        <v>5777</v>
      </c>
      <c r="E78" s="696" t="s">
        <v>5778</v>
      </c>
      <c r="F78" s="711">
        <v>1</v>
      </c>
      <c r="G78" s="711">
        <v>277</v>
      </c>
      <c r="H78" s="711">
        <v>1</v>
      </c>
      <c r="I78" s="711">
        <v>277</v>
      </c>
      <c r="J78" s="711"/>
      <c r="K78" s="711"/>
      <c r="L78" s="711"/>
      <c r="M78" s="711"/>
      <c r="N78" s="711"/>
      <c r="O78" s="711"/>
      <c r="P78" s="701"/>
      <c r="Q78" s="712"/>
    </row>
    <row r="79" spans="1:17" ht="14.4" customHeight="1" x14ac:dyDescent="0.3">
      <c r="A79" s="695" t="s">
        <v>5679</v>
      </c>
      <c r="B79" s="696" t="s">
        <v>5680</v>
      </c>
      <c r="C79" s="696" t="s">
        <v>4522</v>
      </c>
      <c r="D79" s="696" t="s">
        <v>5779</v>
      </c>
      <c r="E79" s="696" t="s">
        <v>5780</v>
      </c>
      <c r="F79" s="711">
        <v>1</v>
      </c>
      <c r="G79" s="711">
        <v>29</v>
      </c>
      <c r="H79" s="711">
        <v>1</v>
      </c>
      <c r="I79" s="711">
        <v>29</v>
      </c>
      <c r="J79" s="711">
        <v>3</v>
      </c>
      <c r="K79" s="711">
        <v>87</v>
      </c>
      <c r="L79" s="711">
        <v>3</v>
      </c>
      <c r="M79" s="711">
        <v>29</v>
      </c>
      <c r="N79" s="711">
        <v>1</v>
      </c>
      <c r="O79" s="711">
        <v>29</v>
      </c>
      <c r="P79" s="701">
        <v>1</v>
      </c>
      <c r="Q79" s="712">
        <v>29</v>
      </c>
    </row>
    <row r="80" spans="1:17" ht="14.4" customHeight="1" x14ac:dyDescent="0.3">
      <c r="A80" s="695" t="s">
        <v>5679</v>
      </c>
      <c r="B80" s="696" t="s">
        <v>5680</v>
      </c>
      <c r="C80" s="696" t="s">
        <v>4522</v>
      </c>
      <c r="D80" s="696" t="s">
        <v>5781</v>
      </c>
      <c r="E80" s="696" t="s">
        <v>5782</v>
      </c>
      <c r="F80" s="711"/>
      <c r="G80" s="711"/>
      <c r="H80" s="711"/>
      <c r="I80" s="711"/>
      <c r="J80" s="711">
        <v>1</v>
      </c>
      <c r="K80" s="711">
        <v>15</v>
      </c>
      <c r="L80" s="711"/>
      <c r="M80" s="711">
        <v>15</v>
      </c>
      <c r="N80" s="711"/>
      <c r="O80" s="711"/>
      <c r="P80" s="701"/>
      <c r="Q80" s="712"/>
    </row>
    <row r="81" spans="1:17" ht="14.4" customHeight="1" x14ac:dyDescent="0.3">
      <c r="A81" s="695" t="s">
        <v>5679</v>
      </c>
      <c r="B81" s="696" t="s">
        <v>5680</v>
      </c>
      <c r="C81" s="696" t="s">
        <v>4522</v>
      </c>
      <c r="D81" s="696" t="s">
        <v>5783</v>
      </c>
      <c r="E81" s="696" t="s">
        <v>5784</v>
      </c>
      <c r="F81" s="711">
        <v>3</v>
      </c>
      <c r="G81" s="711">
        <v>57</v>
      </c>
      <c r="H81" s="711">
        <v>1</v>
      </c>
      <c r="I81" s="711">
        <v>19</v>
      </c>
      <c r="J81" s="711">
        <v>5</v>
      </c>
      <c r="K81" s="711">
        <v>95</v>
      </c>
      <c r="L81" s="711">
        <v>1.6666666666666667</v>
      </c>
      <c r="M81" s="711">
        <v>19</v>
      </c>
      <c r="N81" s="711">
        <v>3</v>
      </c>
      <c r="O81" s="711">
        <v>57</v>
      </c>
      <c r="P81" s="701">
        <v>1</v>
      </c>
      <c r="Q81" s="712">
        <v>19</v>
      </c>
    </row>
    <row r="82" spans="1:17" ht="14.4" customHeight="1" x14ac:dyDescent="0.3">
      <c r="A82" s="695" t="s">
        <v>5679</v>
      </c>
      <c r="B82" s="696" t="s">
        <v>5680</v>
      </c>
      <c r="C82" s="696" t="s">
        <v>4522</v>
      </c>
      <c r="D82" s="696" t="s">
        <v>5785</v>
      </c>
      <c r="E82" s="696" t="s">
        <v>5786</v>
      </c>
      <c r="F82" s="711">
        <v>6</v>
      </c>
      <c r="G82" s="711">
        <v>120</v>
      </c>
      <c r="H82" s="711">
        <v>1</v>
      </c>
      <c r="I82" s="711">
        <v>20</v>
      </c>
      <c r="J82" s="711">
        <v>7</v>
      </c>
      <c r="K82" s="711">
        <v>140</v>
      </c>
      <c r="L82" s="711">
        <v>1.1666666666666667</v>
      </c>
      <c r="M82" s="711">
        <v>20</v>
      </c>
      <c r="N82" s="711">
        <v>5</v>
      </c>
      <c r="O82" s="711">
        <v>100</v>
      </c>
      <c r="P82" s="701">
        <v>0.83333333333333337</v>
      </c>
      <c r="Q82" s="712">
        <v>20</v>
      </c>
    </row>
    <row r="83" spans="1:17" ht="14.4" customHeight="1" x14ac:dyDescent="0.3">
      <c r="A83" s="695" t="s">
        <v>5679</v>
      </c>
      <c r="B83" s="696" t="s">
        <v>5680</v>
      </c>
      <c r="C83" s="696" t="s">
        <v>4522</v>
      </c>
      <c r="D83" s="696" t="s">
        <v>5787</v>
      </c>
      <c r="E83" s="696" t="s">
        <v>5788</v>
      </c>
      <c r="F83" s="711"/>
      <c r="G83" s="711"/>
      <c r="H83" s="711"/>
      <c r="I83" s="711"/>
      <c r="J83" s="711">
        <v>1</v>
      </c>
      <c r="K83" s="711">
        <v>172</v>
      </c>
      <c r="L83" s="711"/>
      <c r="M83" s="711">
        <v>172</v>
      </c>
      <c r="N83" s="711"/>
      <c r="O83" s="711"/>
      <c r="P83" s="701"/>
      <c r="Q83" s="712"/>
    </row>
    <row r="84" spans="1:17" ht="14.4" customHeight="1" x14ac:dyDescent="0.3">
      <c r="A84" s="695" t="s">
        <v>5679</v>
      </c>
      <c r="B84" s="696" t="s">
        <v>5680</v>
      </c>
      <c r="C84" s="696" t="s">
        <v>4522</v>
      </c>
      <c r="D84" s="696" t="s">
        <v>5789</v>
      </c>
      <c r="E84" s="696" t="s">
        <v>5790</v>
      </c>
      <c r="F84" s="711">
        <v>1</v>
      </c>
      <c r="G84" s="711">
        <v>84</v>
      </c>
      <c r="H84" s="711">
        <v>1</v>
      </c>
      <c r="I84" s="711">
        <v>84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5679</v>
      </c>
      <c r="B85" s="696" t="s">
        <v>5680</v>
      </c>
      <c r="C85" s="696" t="s">
        <v>4522</v>
      </c>
      <c r="D85" s="696" t="s">
        <v>5791</v>
      </c>
      <c r="E85" s="696" t="s">
        <v>5792</v>
      </c>
      <c r="F85" s="711"/>
      <c r="G85" s="711"/>
      <c r="H85" s="711"/>
      <c r="I85" s="711"/>
      <c r="J85" s="711"/>
      <c r="K85" s="711"/>
      <c r="L85" s="711"/>
      <c r="M85" s="711"/>
      <c r="N85" s="711">
        <v>1</v>
      </c>
      <c r="O85" s="711">
        <v>78</v>
      </c>
      <c r="P85" s="701"/>
      <c r="Q85" s="712">
        <v>78</v>
      </c>
    </row>
    <row r="86" spans="1:17" ht="14.4" customHeight="1" x14ac:dyDescent="0.3">
      <c r="A86" s="695" t="s">
        <v>5679</v>
      </c>
      <c r="B86" s="696" t="s">
        <v>5680</v>
      </c>
      <c r="C86" s="696" t="s">
        <v>4522</v>
      </c>
      <c r="D86" s="696" t="s">
        <v>5793</v>
      </c>
      <c r="E86" s="696" t="s">
        <v>5794</v>
      </c>
      <c r="F86" s="711"/>
      <c r="G86" s="711"/>
      <c r="H86" s="711"/>
      <c r="I86" s="711"/>
      <c r="J86" s="711">
        <v>1</v>
      </c>
      <c r="K86" s="711">
        <v>21</v>
      </c>
      <c r="L86" s="711"/>
      <c r="M86" s="711">
        <v>21</v>
      </c>
      <c r="N86" s="711"/>
      <c r="O86" s="711"/>
      <c r="P86" s="701"/>
      <c r="Q86" s="712"/>
    </row>
    <row r="87" spans="1:17" ht="14.4" customHeight="1" x14ac:dyDescent="0.3">
      <c r="A87" s="695" t="s">
        <v>5679</v>
      </c>
      <c r="B87" s="696" t="s">
        <v>5680</v>
      </c>
      <c r="C87" s="696" t="s">
        <v>4522</v>
      </c>
      <c r="D87" s="696" t="s">
        <v>5795</v>
      </c>
      <c r="E87" s="696" t="s">
        <v>5796</v>
      </c>
      <c r="F87" s="711">
        <v>9</v>
      </c>
      <c r="G87" s="711">
        <v>198</v>
      </c>
      <c r="H87" s="711">
        <v>1</v>
      </c>
      <c r="I87" s="711">
        <v>22</v>
      </c>
      <c r="J87" s="711">
        <v>5</v>
      </c>
      <c r="K87" s="711">
        <v>110</v>
      </c>
      <c r="L87" s="711">
        <v>0.55555555555555558</v>
      </c>
      <c r="M87" s="711">
        <v>22</v>
      </c>
      <c r="N87" s="711">
        <v>4</v>
      </c>
      <c r="O87" s="711">
        <v>88</v>
      </c>
      <c r="P87" s="701">
        <v>0.44444444444444442</v>
      </c>
      <c r="Q87" s="712">
        <v>22</v>
      </c>
    </row>
    <row r="88" spans="1:17" ht="14.4" customHeight="1" x14ac:dyDescent="0.3">
      <c r="A88" s="695" t="s">
        <v>5679</v>
      </c>
      <c r="B88" s="696" t="s">
        <v>5680</v>
      </c>
      <c r="C88" s="696" t="s">
        <v>4522</v>
      </c>
      <c r="D88" s="696" t="s">
        <v>5797</v>
      </c>
      <c r="E88" s="696" t="s">
        <v>5798</v>
      </c>
      <c r="F88" s="711"/>
      <c r="G88" s="711"/>
      <c r="H88" s="711"/>
      <c r="I88" s="711"/>
      <c r="J88" s="711">
        <v>2</v>
      </c>
      <c r="K88" s="711">
        <v>332</v>
      </c>
      <c r="L88" s="711"/>
      <c r="M88" s="711">
        <v>166</v>
      </c>
      <c r="N88" s="711"/>
      <c r="O88" s="711"/>
      <c r="P88" s="701"/>
      <c r="Q88" s="712"/>
    </row>
    <row r="89" spans="1:17" ht="14.4" customHeight="1" x14ac:dyDescent="0.3">
      <c r="A89" s="695" t="s">
        <v>5679</v>
      </c>
      <c r="B89" s="696" t="s">
        <v>5680</v>
      </c>
      <c r="C89" s="696" t="s">
        <v>4522</v>
      </c>
      <c r="D89" s="696" t="s">
        <v>5799</v>
      </c>
      <c r="E89" s="696" t="s">
        <v>5800</v>
      </c>
      <c r="F89" s="711">
        <v>3</v>
      </c>
      <c r="G89" s="711">
        <v>69</v>
      </c>
      <c r="H89" s="711">
        <v>1</v>
      </c>
      <c r="I89" s="711">
        <v>23</v>
      </c>
      <c r="J89" s="711">
        <v>1</v>
      </c>
      <c r="K89" s="711">
        <v>23</v>
      </c>
      <c r="L89" s="711">
        <v>0.33333333333333331</v>
      </c>
      <c r="M89" s="711">
        <v>23</v>
      </c>
      <c r="N89" s="711">
        <v>1</v>
      </c>
      <c r="O89" s="711">
        <v>23</v>
      </c>
      <c r="P89" s="701">
        <v>0.33333333333333331</v>
      </c>
      <c r="Q89" s="712">
        <v>23</v>
      </c>
    </row>
    <row r="90" spans="1:17" ht="14.4" customHeight="1" x14ac:dyDescent="0.3">
      <c r="A90" s="695" t="s">
        <v>5679</v>
      </c>
      <c r="B90" s="696" t="s">
        <v>5680</v>
      </c>
      <c r="C90" s="696" t="s">
        <v>4522</v>
      </c>
      <c r="D90" s="696" t="s">
        <v>5801</v>
      </c>
      <c r="E90" s="696" t="s">
        <v>5802</v>
      </c>
      <c r="F90" s="711">
        <v>1</v>
      </c>
      <c r="G90" s="711">
        <v>130</v>
      </c>
      <c r="H90" s="711">
        <v>1</v>
      </c>
      <c r="I90" s="711">
        <v>130</v>
      </c>
      <c r="J90" s="711">
        <v>2</v>
      </c>
      <c r="K90" s="711">
        <v>262</v>
      </c>
      <c r="L90" s="711">
        <v>2.0153846153846153</v>
      </c>
      <c r="M90" s="711">
        <v>131</v>
      </c>
      <c r="N90" s="711"/>
      <c r="O90" s="711"/>
      <c r="P90" s="701"/>
      <c r="Q90" s="712"/>
    </row>
    <row r="91" spans="1:17" ht="14.4" customHeight="1" x14ac:dyDescent="0.3">
      <c r="A91" s="695" t="s">
        <v>5679</v>
      </c>
      <c r="B91" s="696" t="s">
        <v>5680</v>
      </c>
      <c r="C91" s="696" t="s">
        <v>4522</v>
      </c>
      <c r="D91" s="696" t="s">
        <v>5803</v>
      </c>
      <c r="E91" s="696" t="s">
        <v>5804</v>
      </c>
      <c r="F91" s="711">
        <v>10</v>
      </c>
      <c r="G91" s="711">
        <v>2910</v>
      </c>
      <c r="H91" s="711">
        <v>1</v>
      </c>
      <c r="I91" s="711">
        <v>291</v>
      </c>
      <c r="J91" s="711">
        <v>4</v>
      </c>
      <c r="K91" s="711">
        <v>1164</v>
      </c>
      <c r="L91" s="711">
        <v>0.4</v>
      </c>
      <c r="M91" s="711">
        <v>291</v>
      </c>
      <c r="N91" s="711">
        <v>5</v>
      </c>
      <c r="O91" s="711">
        <v>1456</v>
      </c>
      <c r="P91" s="701">
        <v>0.50034364261168385</v>
      </c>
      <c r="Q91" s="712">
        <v>291.2</v>
      </c>
    </row>
    <row r="92" spans="1:17" ht="14.4" customHeight="1" x14ac:dyDescent="0.3">
      <c r="A92" s="695" t="s">
        <v>5679</v>
      </c>
      <c r="B92" s="696" t="s">
        <v>5680</v>
      </c>
      <c r="C92" s="696" t="s">
        <v>4522</v>
      </c>
      <c r="D92" s="696" t="s">
        <v>5805</v>
      </c>
      <c r="E92" s="696" t="s">
        <v>5806</v>
      </c>
      <c r="F92" s="711">
        <v>2</v>
      </c>
      <c r="G92" s="711">
        <v>90</v>
      </c>
      <c r="H92" s="711">
        <v>1</v>
      </c>
      <c r="I92" s="711">
        <v>45</v>
      </c>
      <c r="J92" s="711">
        <v>4</v>
      </c>
      <c r="K92" s="711">
        <v>180</v>
      </c>
      <c r="L92" s="711">
        <v>2</v>
      </c>
      <c r="M92" s="711">
        <v>45</v>
      </c>
      <c r="N92" s="711">
        <v>2</v>
      </c>
      <c r="O92" s="711">
        <v>90</v>
      </c>
      <c r="P92" s="701">
        <v>1</v>
      </c>
      <c r="Q92" s="712">
        <v>45</v>
      </c>
    </row>
    <row r="93" spans="1:17" ht="14.4" customHeight="1" x14ac:dyDescent="0.3">
      <c r="A93" s="695" t="s">
        <v>5679</v>
      </c>
      <c r="B93" s="696" t="s">
        <v>5680</v>
      </c>
      <c r="C93" s="696" t="s">
        <v>4522</v>
      </c>
      <c r="D93" s="696" t="s">
        <v>5807</v>
      </c>
      <c r="E93" s="696" t="s">
        <v>5808</v>
      </c>
      <c r="F93" s="711"/>
      <c r="G93" s="711"/>
      <c r="H93" s="711"/>
      <c r="I93" s="711"/>
      <c r="J93" s="711"/>
      <c r="K93" s="711"/>
      <c r="L93" s="711"/>
      <c r="M93" s="711"/>
      <c r="N93" s="711">
        <v>2</v>
      </c>
      <c r="O93" s="711">
        <v>92</v>
      </c>
      <c r="P93" s="701"/>
      <c r="Q93" s="712">
        <v>46</v>
      </c>
    </row>
    <row r="94" spans="1:17" ht="14.4" customHeight="1" x14ac:dyDescent="0.3">
      <c r="A94" s="695" t="s">
        <v>5679</v>
      </c>
      <c r="B94" s="696" t="s">
        <v>5680</v>
      </c>
      <c r="C94" s="696" t="s">
        <v>4522</v>
      </c>
      <c r="D94" s="696" t="s">
        <v>5809</v>
      </c>
      <c r="E94" s="696" t="s">
        <v>5810</v>
      </c>
      <c r="F94" s="711"/>
      <c r="G94" s="711"/>
      <c r="H94" s="711"/>
      <c r="I94" s="711"/>
      <c r="J94" s="711">
        <v>1</v>
      </c>
      <c r="K94" s="711">
        <v>308</v>
      </c>
      <c r="L94" s="711"/>
      <c r="M94" s="711">
        <v>308</v>
      </c>
      <c r="N94" s="711"/>
      <c r="O94" s="711"/>
      <c r="P94" s="701"/>
      <c r="Q94" s="712"/>
    </row>
    <row r="95" spans="1:17" ht="14.4" customHeight="1" x14ac:dyDescent="0.3">
      <c r="A95" s="695" t="s">
        <v>5679</v>
      </c>
      <c r="B95" s="696" t="s">
        <v>5811</v>
      </c>
      <c r="C95" s="696" t="s">
        <v>4522</v>
      </c>
      <c r="D95" s="696" t="s">
        <v>5812</v>
      </c>
      <c r="E95" s="696" t="s">
        <v>5813</v>
      </c>
      <c r="F95" s="711">
        <v>1</v>
      </c>
      <c r="G95" s="711">
        <v>1035</v>
      </c>
      <c r="H95" s="711">
        <v>1</v>
      </c>
      <c r="I95" s="711">
        <v>1035</v>
      </c>
      <c r="J95" s="711">
        <v>20</v>
      </c>
      <c r="K95" s="711">
        <v>20700</v>
      </c>
      <c r="L95" s="711">
        <v>20</v>
      </c>
      <c r="M95" s="711">
        <v>1035</v>
      </c>
      <c r="N95" s="711">
        <v>9</v>
      </c>
      <c r="O95" s="711">
        <v>9319</v>
      </c>
      <c r="P95" s="701">
        <v>9.0038647342995173</v>
      </c>
      <c r="Q95" s="712">
        <v>1035.4444444444443</v>
      </c>
    </row>
    <row r="96" spans="1:17" ht="14.4" customHeight="1" x14ac:dyDescent="0.3">
      <c r="A96" s="695" t="s">
        <v>5814</v>
      </c>
      <c r="B96" s="696" t="s">
        <v>5815</v>
      </c>
      <c r="C96" s="696" t="s">
        <v>4496</v>
      </c>
      <c r="D96" s="696" t="s">
        <v>5816</v>
      </c>
      <c r="E96" s="696" t="s">
        <v>5817</v>
      </c>
      <c r="F96" s="711"/>
      <c r="G96" s="711"/>
      <c r="H96" s="711"/>
      <c r="I96" s="711"/>
      <c r="J96" s="711">
        <v>0.66</v>
      </c>
      <c r="K96" s="711">
        <v>1763.16</v>
      </c>
      <c r="L96" s="711"/>
      <c r="M96" s="711">
        <v>2671.4545454545455</v>
      </c>
      <c r="N96" s="711"/>
      <c r="O96" s="711"/>
      <c r="P96" s="701"/>
      <c r="Q96" s="712"/>
    </row>
    <row r="97" spans="1:17" ht="14.4" customHeight="1" x14ac:dyDescent="0.3">
      <c r="A97" s="695" t="s">
        <v>5814</v>
      </c>
      <c r="B97" s="696" t="s">
        <v>5815</v>
      </c>
      <c r="C97" s="696" t="s">
        <v>4496</v>
      </c>
      <c r="D97" s="696" t="s">
        <v>5818</v>
      </c>
      <c r="E97" s="696" t="s">
        <v>5817</v>
      </c>
      <c r="F97" s="711"/>
      <c r="G97" s="711"/>
      <c r="H97" s="711"/>
      <c r="I97" s="711"/>
      <c r="J97" s="711">
        <v>0.2</v>
      </c>
      <c r="K97" s="711">
        <v>1335.72</v>
      </c>
      <c r="L97" s="711"/>
      <c r="M97" s="711">
        <v>6678.5999999999995</v>
      </c>
      <c r="N97" s="711"/>
      <c r="O97" s="711"/>
      <c r="P97" s="701"/>
      <c r="Q97" s="712"/>
    </row>
    <row r="98" spans="1:17" ht="14.4" customHeight="1" x14ac:dyDescent="0.3">
      <c r="A98" s="695" t="s">
        <v>5814</v>
      </c>
      <c r="B98" s="696" t="s">
        <v>5815</v>
      </c>
      <c r="C98" s="696" t="s">
        <v>4496</v>
      </c>
      <c r="D98" s="696" t="s">
        <v>5819</v>
      </c>
      <c r="E98" s="696" t="s">
        <v>5820</v>
      </c>
      <c r="F98" s="711"/>
      <c r="G98" s="711"/>
      <c r="H98" s="711"/>
      <c r="I98" s="711"/>
      <c r="J98" s="711"/>
      <c r="K98" s="711"/>
      <c r="L98" s="711"/>
      <c r="M98" s="711"/>
      <c r="N98" s="711">
        <v>0.2</v>
      </c>
      <c r="O98" s="711">
        <v>2067.48</v>
      </c>
      <c r="P98" s="701"/>
      <c r="Q98" s="712">
        <v>10337.4</v>
      </c>
    </row>
    <row r="99" spans="1:17" ht="14.4" customHeight="1" x14ac:dyDescent="0.3">
      <c r="A99" s="695" t="s">
        <v>5814</v>
      </c>
      <c r="B99" s="696" t="s">
        <v>5815</v>
      </c>
      <c r="C99" s="696" t="s">
        <v>4496</v>
      </c>
      <c r="D99" s="696" t="s">
        <v>5821</v>
      </c>
      <c r="E99" s="696" t="s">
        <v>4491</v>
      </c>
      <c r="F99" s="711">
        <v>0.08</v>
      </c>
      <c r="G99" s="711">
        <v>103.19</v>
      </c>
      <c r="H99" s="711">
        <v>1</v>
      </c>
      <c r="I99" s="711">
        <v>1289.875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5814</v>
      </c>
      <c r="B100" s="696" t="s">
        <v>5815</v>
      </c>
      <c r="C100" s="696" t="s">
        <v>4496</v>
      </c>
      <c r="D100" s="696" t="s">
        <v>4967</v>
      </c>
      <c r="E100" s="696" t="s">
        <v>5822</v>
      </c>
      <c r="F100" s="711"/>
      <c r="G100" s="711"/>
      <c r="H100" s="711"/>
      <c r="I100" s="711"/>
      <c r="J100" s="711">
        <v>0.26</v>
      </c>
      <c r="K100" s="711">
        <v>2839.6000000000004</v>
      </c>
      <c r="L100" s="711"/>
      <c r="M100" s="711">
        <v>10921.538461538463</v>
      </c>
      <c r="N100" s="711">
        <v>0.12000000000000001</v>
      </c>
      <c r="O100" s="711">
        <v>1310.5900000000001</v>
      </c>
      <c r="P100" s="701"/>
      <c r="Q100" s="712">
        <v>10921.583333333334</v>
      </c>
    </row>
    <row r="101" spans="1:17" ht="14.4" customHeight="1" x14ac:dyDescent="0.3">
      <c r="A101" s="695" t="s">
        <v>5814</v>
      </c>
      <c r="B101" s="696" t="s">
        <v>5815</v>
      </c>
      <c r="C101" s="696" t="s">
        <v>4496</v>
      </c>
      <c r="D101" s="696" t="s">
        <v>5823</v>
      </c>
      <c r="E101" s="696" t="s">
        <v>5824</v>
      </c>
      <c r="F101" s="711"/>
      <c r="G101" s="711"/>
      <c r="H101" s="711"/>
      <c r="I101" s="711"/>
      <c r="J101" s="711"/>
      <c r="K101" s="711"/>
      <c r="L101" s="711"/>
      <c r="M101" s="711"/>
      <c r="N101" s="711">
        <v>0.1</v>
      </c>
      <c r="O101" s="711">
        <v>195.61</v>
      </c>
      <c r="P101" s="701"/>
      <c r="Q101" s="712">
        <v>1956.1000000000001</v>
      </c>
    </row>
    <row r="102" spans="1:17" ht="14.4" customHeight="1" x14ac:dyDescent="0.3">
      <c r="A102" s="695" t="s">
        <v>5814</v>
      </c>
      <c r="B102" s="696" t="s">
        <v>5815</v>
      </c>
      <c r="C102" s="696" t="s">
        <v>4496</v>
      </c>
      <c r="D102" s="696" t="s">
        <v>5825</v>
      </c>
      <c r="E102" s="696" t="s">
        <v>5826</v>
      </c>
      <c r="F102" s="711"/>
      <c r="G102" s="711"/>
      <c r="H102" s="711"/>
      <c r="I102" s="711"/>
      <c r="J102" s="711"/>
      <c r="K102" s="711"/>
      <c r="L102" s="711"/>
      <c r="M102" s="711"/>
      <c r="N102" s="711">
        <v>0.15</v>
      </c>
      <c r="O102" s="711">
        <v>56.9</v>
      </c>
      <c r="P102" s="701"/>
      <c r="Q102" s="712">
        <v>379.33333333333331</v>
      </c>
    </row>
    <row r="103" spans="1:17" ht="14.4" customHeight="1" x14ac:dyDescent="0.3">
      <c r="A103" s="695" t="s">
        <v>5814</v>
      </c>
      <c r="B103" s="696" t="s">
        <v>5815</v>
      </c>
      <c r="C103" s="696" t="s">
        <v>4502</v>
      </c>
      <c r="D103" s="696" t="s">
        <v>5827</v>
      </c>
      <c r="E103" s="696" t="s">
        <v>5828</v>
      </c>
      <c r="F103" s="711"/>
      <c r="G103" s="711"/>
      <c r="H103" s="711"/>
      <c r="I103" s="711"/>
      <c r="J103" s="711">
        <v>1</v>
      </c>
      <c r="K103" s="711">
        <v>893.9</v>
      </c>
      <c r="L103" s="711"/>
      <c r="M103" s="711">
        <v>893.9</v>
      </c>
      <c r="N103" s="711"/>
      <c r="O103" s="711"/>
      <c r="P103" s="701"/>
      <c r="Q103" s="712"/>
    </row>
    <row r="104" spans="1:17" ht="14.4" customHeight="1" x14ac:dyDescent="0.3">
      <c r="A104" s="695" t="s">
        <v>5814</v>
      </c>
      <c r="B104" s="696" t="s">
        <v>5815</v>
      </c>
      <c r="C104" s="696" t="s">
        <v>4522</v>
      </c>
      <c r="D104" s="696" t="s">
        <v>5829</v>
      </c>
      <c r="E104" s="696" t="s">
        <v>5830</v>
      </c>
      <c r="F104" s="711">
        <v>2</v>
      </c>
      <c r="G104" s="711">
        <v>408</v>
      </c>
      <c r="H104" s="711">
        <v>1</v>
      </c>
      <c r="I104" s="711">
        <v>204</v>
      </c>
      <c r="J104" s="711">
        <v>4</v>
      </c>
      <c r="K104" s="711">
        <v>820</v>
      </c>
      <c r="L104" s="711">
        <v>2.0098039215686274</v>
      </c>
      <c r="M104" s="711">
        <v>205</v>
      </c>
      <c r="N104" s="711"/>
      <c r="O104" s="711"/>
      <c r="P104" s="701"/>
      <c r="Q104" s="712"/>
    </row>
    <row r="105" spans="1:17" ht="14.4" customHeight="1" x14ac:dyDescent="0.3">
      <c r="A105" s="695" t="s">
        <v>5814</v>
      </c>
      <c r="B105" s="696" t="s">
        <v>5815</v>
      </c>
      <c r="C105" s="696" t="s">
        <v>4522</v>
      </c>
      <c r="D105" s="696" t="s">
        <v>5831</v>
      </c>
      <c r="E105" s="696" t="s">
        <v>5832</v>
      </c>
      <c r="F105" s="711">
        <v>5</v>
      </c>
      <c r="G105" s="711">
        <v>745</v>
      </c>
      <c r="H105" s="711">
        <v>1</v>
      </c>
      <c r="I105" s="711">
        <v>149</v>
      </c>
      <c r="J105" s="711">
        <v>3</v>
      </c>
      <c r="K105" s="711">
        <v>450</v>
      </c>
      <c r="L105" s="711">
        <v>0.60402684563758391</v>
      </c>
      <c r="M105" s="711">
        <v>150</v>
      </c>
      <c r="N105" s="711">
        <v>2</v>
      </c>
      <c r="O105" s="711">
        <v>300</v>
      </c>
      <c r="P105" s="701">
        <v>0.40268456375838924</v>
      </c>
      <c r="Q105" s="712">
        <v>150</v>
      </c>
    </row>
    <row r="106" spans="1:17" ht="14.4" customHeight="1" x14ac:dyDescent="0.3">
      <c r="A106" s="695" t="s">
        <v>5814</v>
      </c>
      <c r="B106" s="696" t="s">
        <v>5815</v>
      </c>
      <c r="C106" s="696" t="s">
        <v>4522</v>
      </c>
      <c r="D106" s="696" t="s">
        <v>5833</v>
      </c>
      <c r="E106" s="696" t="s">
        <v>5834</v>
      </c>
      <c r="F106" s="711">
        <v>4</v>
      </c>
      <c r="G106" s="711">
        <v>724</v>
      </c>
      <c r="H106" s="711">
        <v>1</v>
      </c>
      <c r="I106" s="711">
        <v>181</v>
      </c>
      <c r="J106" s="711">
        <v>5</v>
      </c>
      <c r="K106" s="711">
        <v>910</v>
      </c>
      <c r="L106" s="711">
        <v>1.2569060773480663</v>
      </c>
      <c r="M106" s="711">
        <v>182</v>
      </c>
      <c r="N106" s="711">
        <v>3</v>
      </c>
      <c r="O106" s="711">
        <v>547</v>
      </c>
      <c r="P106" s="701">
        <v>0.75552486187845302</v>
      </c>
      <c r="Q106" s="712">
        <v>182.33333333333334</v>
      </c>
    </row>
    <row r="107" spans="1:17" ht="14.4" customHeight="1" x14ac:dyDescent="0.3">
      <c r="A107" s="695" t="s">
        <v>5814</v>
      </c>
      <c r="B107" s="696" t="s">
        <v>5815</v>
      </c>
      <c r="C107" s="696" t="s">
        <v>4522</v>
      </c>
      <c r="D107" s="696" t="s">
        <v>5835</v>
      </c>
      <c r="E107" s="696" t="s">
        <v>5836</v>
      </c>
      <c r="F107" s="711">
        <v>248</v>
      </c>
      <c r="G107" s="711">
        <v>30752</v>
      </c>
      <c r="H107" s="711">
        <v>1</v>
      </c>
      <c r="I107" s="711">
        <v>124</v>
      </c>
      <c r="J107" s="711">
        <v>282</v>
      </c>
      <c r="K107" s="711">
        <v>34968</v>
      </c>
      <c r="L107" s="711">
        <v>1.1370967741935485</v>
      </c>
      <c r="M107" s="711">
        <v>124</v>
      </c>
      <c r="N107" s="711">
        <v>239</v>
      </c>
      <c r="O107" s="711">
        <v>29709</v>
      </c>
      <c r="P107" s="701">
        <v>0.96608350676378774</v>
      </c>
      <c r="Q107" s="712">
        <v>124.30543933054393</v>
      </c>
    </row>
    <row r="108" spans="1:17" ht="14.4" customHeight="1" x14ac:dyDescent="0.3">
      <c r="A108" s="695" t="s">
        <v>5814</v>
      </c>
      <c r="B108" s="696" t="s">
        <v>5815</v>
      </c>
      <c r="C108" s="696" t="s">
        <v>4522</v>
      </c>
      <c r="D108" s="696" t="s">
        <v>5837</v>
      </c>
      <c r="E108" s="696" t="s">
        <v>5838</v>
      </c>
      <c r="F108" s="711">
        <v>399</v>
      </c>
      <c r="G108" s="711">
        <v>86184</v>
      </c>
      <c r="H108" s="711">
        <v>1</v>
      </c>
      <c r="I108" s="711">
        <v>216</v>
      </c>
      <c r="J108" s="711">
        <v>324</v>
      </c>
      <c r="K108" s="711">
        <v>70308</v>
      </c>
      <c r="L108" s="711">
        <v>0.81578947368421051</v>
      </c>
      <c r="M108" s="711">
        <v>217</v>
      </c>
      <c r="N108" s="711">
        <v>398</v>
      </c>
      <c r="O108" s="711">
        <v>86456</v>
      </c>
      <c r="P108" s="701">
        <v>1.0031560382437577</v>
      </c>
      <c r="Q108" s="712">
        <v>217.22613065326632</v>
      </c>
    </row>
    <row r="109" spans="1:17" ht="14.4" customHeight="1" x14ac:dyDescent="0.3">
      <c r="A109" s="695" t="s">
        <v>5814</v>
      </c>
      <c r="B109" s="696" t="s">
        <v>5815</v>
      </c>
      <c r="C109" s="696" t="s">
        <v>4522</v>
      </c>
      <c r="D109" s="696" t="s">
        <v>5839</v>
      </c>
      <c r="E109" s="696" t="s">
        <v>5840</v>
      </c>
      <c r="F109" s="711">
        <v>5</v>
      </c>
      <c r="G109" s="711">
        <v>1080</v>
      </c>
      <c r="H109" s="711">
        <v>1</v>
      </c>
      <c r="I109" s="711">
        <v>216</v>
      </c>
      <c r="J109" s="711">
        <v>1</v>
      </c>
      <c r="K109" s="711">
        <v>217</v>
      </c>
      <c r="L109" s="711">
        <v>0.20092592592592592</v>
      </c>
      <c r="M109" s="711">
        <v>217</v>
      </c>
      <c r="N109" s="711"/>
      <c r="O109" s="711"/>
      <c r="P109" s="701"/>
      <c r="Q109" s="712"/>
    </row>
    <row r="110" spans="1:17" ht="14.4" customHeight="1" x14ac:dyDescent="0.3">
      <c r="A110" s="695" t="s">
        <v>5814</v>
      </c>
      <c r="B110" s="696" t="s">
        <v>5815</v>
      </c>
      <c r="C110" s="696" t="s">
        <v>4522</v>
      </c>
      <c r="D110" s="696" t="s">
        <v>5841</v>
      </c>
      <c r="E110" s="696" t="s">
        <v>5842</v>
      </c>
      <c r="F110" s="711">
        <v>3</v>
      </c>
      <c r="G110" s="711">
        <v>654</v>
      </c>
      <c r="H110" s="711">
        <v>1</v>
      </c>
      <c r="I110" s="711">
        <v>218</v>
      </c>
      <c r="J110" s="711">
        <v>3</v>
      </c>
      <c r="K110" s="711">
        <v>657</v>
      </c>
      <c r="L110" s="711">
        <v>1.0045871559633028</v>
      </c>
      <c r="M110" s="711">
        <v>219</v>
      </c>
      <c r="N110" s="711">
        <v>5</v>
      </c>
      <c r="O110" s="711">
        <v>1095</v>
      </c>
      <c r="P110" s="701">
        <v>1.6743119266055047</v>
      </c>
      <c r="Q110" s="712">
        <v>219</v>
      </c>
    </row>
    <row r="111" spans="1:17" ht="14.4" customHeight="1" x14ac:dyDescent="0.3">
      <c r="A111" s="695" t="s">
        <v>5814</v>
      </c>
      <c r="B111" s="696" t="s">
        <v>5815</v>
      </c>
      <c r="C111" s="696" t="s">
        <v>4522</v>
      </c>
      <c r="D111" s="696" t="s">
        <v>5843</v>
      </c>
      <c r="E111" s="696" t="s">
        <v>5844</v>
      </c>
      <c r="F111" s="711"/>
      <c r="G111" s="711"/>
      <c r="H111" s="711"/>
      <c r="I111" s="711"/>
      <c r="J111" s="711"/>
      <c r="K111" s="711"/>
      <c r="L111" s="711"/>
      <c r="M111" s="711"/>
      <c r="N111" s="711">
        <v>1</v>
      </c>
      <c r="O111" s="711">
        <v>609</v>
      </c>
      <c r="P111" s="701"/>
      <c r="Q111" s="712">
        <v>609</v>
      </c>
    </row>
    <row r="112" spans="1:17" ht="14.4" customHeight="1" x14ac:dyDescent="0.3">
      <c r="A112" s="695" t="s">
        <v>5814</v>
      </c>
      <c r="B112" s="696" t="s">
        <v>5815</v>
      </c>
      <c r="C112" s="696" t="s">
        <v>4522</v>
      </c>
      <c r="D112" s="696" t="s">
        <v>5845</v>
      </c>
      <c r="E112" s="696" t="s">
        <v>5846</v>
      </c>
      <c r="F112" s="711"/>
      <c r="G112" s="711"/>
      <c r="H112" s="711"/>
      <c r="I112" s="711"/>
      <c r="J112" s="711">
        <v>1</v>
      </c>
      <c r="K112" s="711">
        <v>326</v>
      </c>
      <c r="L112" s="711"/>
      <c r="M112" s="711">
        <v>326</v>
      </c>
      <c r="N112" s="711"/>
      <c r="O112" s="711"/>
      <c r="P112" s="701"/>
      <c r="Q112" s="712"/>
    </row>
    <row r="113" spans="1:17" ht="14.4" customHeight="1" x14ac:dyDescent="0.3">
      <c r="A113" s="695" t="s">
        <v>5814</v>
      </c>
      <c r="B113" s="696" t="s">
        <v>5815</v>
      </c>
      <c r="C113" s="696" t="s">
        <v>4522</v>
      </c>
      <c r="D113" s="696" t="s">
        <v>5847</v>
      </c>
      <c r="E113" s="696" t="s">
        <v>5848</v>
      </c>
      <c r="F113" s="711"/>
      <c r="G113" s="711"/>
      <c r="H113" s="711"/>
      <c r="I113" s="711"/>
      <c r="J113" s="711"/>
      <c r="K113" s="711"/>
      <c r="L113" s="711"/>
      <c r="M113" s="711"/>
      <c r="N113" s="711">
        <v>2</v>
      </c>
      <c r="O113" s="711">
        <v>7630</v>
      </c>
      <c r="P113" s="701"/>
      <c r="Q113" s="712">
        <v>3815</v>
      </c>
    </row>
    <row r="114" spans="1:17" ht="14.4" customHeight="1" x14ac:dyDescent="0.3">
      <c r="A114" s="695" t="s">
        <v>5814</v>
      </c>
      <c r="B114" s="696" t="s">
        <v>5815</v>
      </c>
      <c r="C114" s="696" t="s">
        <v>4522</v>
      </c>
      <c r="D114" s="696" t="s">
        <v>5849</v>
      </c>
      <c r="E114" s="696" t="s">
        <v>5850</v>
      </c>
      <c r="F114" s="711"/>
      <c r="G114" s="711"/>
      <c r="H114" s="711"/>
      <c r="I114" s="711"/>
      <c r="J114" s="711"/>
      <c r="K114" s="711"/>
      <c r="L114" s="711"/>
      <c r="M114" s="711"/>
      <c r="N114" s="711">
        <v>1</v>
      </c>
      <c r="O114" s="711">
        <v>1277</v>
      </c>
      <c r="P114" s="701"/>
      <c r="Q114" s="712">
        <v>1277</v>
      </c>
    </row>
    <row r="115" spans="1:17" ht="14.4" customHeight="1" x14ac:dyDescent="0.3">
      <c r="A115" s="695" t="s">
        <v>5814</v>
      </c>
      <c r="B115" s="696" t="s">
        <v>5815</v>
      </c>
      <c r="C115" s="696" t="s">
        <v>4522</v>
      </c>
      <c r="D115" s="696" t="s">
        <v>5851</v>
      </c>
      <c r="E115" s="696" t="s">
        <v>5852</v>
      </c>
      <c r="F115" s="711"/>
      <c r="G115" s="711"/>
      <c r="H115" s="711"/>
      <c r="I115" s="711"/>
      <c r="J115" s="711"/>
      <c r="K115" s="711"/>
      <c r="L115" s="711"/>
      <c r="M115" s="711"/>
      <c r="N115" s="711">
        <v>1</v>
      </c>
      <c r="O115" s="711">
        <v>1164</v>
      </c>
      <c r="P115" s="701"/>
      <c r="Q115" s="712">
        <v>1164</v>
      </c>
    </row>
    <row r="116" spans="1:17" ht="14.4" customHeight="1" x14ac:dyDescent="0.3">
      <c r="A116" s="695" t="s">
        <v>5814</v>
      </c>
      <c r="B116" s="696" t="s">
        <v>5815</v>
      </c>
      <c r="C116" s="696" t="s">
        <v>4522</v>
      </c>
      <c r="D116" s="696" t="s">
        <v>5853</v>
      </c>
      <c r="E116" s="696" t="s">
        <v>5854</v>
      </c>
      <c r="F116" s="711">
        <v>3</v>
      </c>
      <c r="G116" s="711">
        <v>15195</v>
      </c>
      <c r="H116" s="711">
        <v>1</v>
      </c>
      <c r="I116" s="711">
        <v>5065</v>
      </c>
      <c r="J116" s="711">
        <v>5</v>
      </c>
      <c r="K116" s="711">
        <v>25340</v>
      </c>
      <c r="L116" s="711">
        <v>1.6676538334978612</v>
      </c>
      <c r="M116" s="711">
        <v>5068</v>
      </c>
      <c r="N116" s="711"/>
      <c r="O116" s="711"/>
      <c r="P116" s="701"/>
      <c r="Q116" s="712"/>
    </row>
    <row r="117" spans="1:17" ht="14.4" customHeight="1" x14ac:dyDescent="0.3">
      <c r="A117" s="695" t="s">
        <v>5814</v>
      </c>
      <c r="B117" s="696" t="s">
        <v>5815</v>
      </c>
      <c r="C117" s="696" t="s">
        <v>4522</v>
      </c>
      <c r="D117" s="696" t="s">
        <v>5855</v>
      </c>
      <c r="E117" s="696" t="s">
        <v>5856</v>
      </c>
      <c r="F117" s="711">
        <v>74</v>
      </c>
      <c r="G117" s="711">
        <v>12728</v>
      </c>
      <c r="H117" s="711">
        <v>1</v>
      </c>
      <c r="I117" s="711">
        <v>172</v>
      </c>
      <c r="J117" s="711">
        <v>68</v>
      </c>
      <c r="K117" s="711">
        <v>11764</v>
      </c>
      <c r="L117" s="711">
        <v>0.92426147077309873</v>
      </c>
      <c r="M117" s="711">
        <v>173</v>
      </c>
      <c r="N117" s="711">
        <v>51</v>
      </c>
      <c r="O117" s="711">
        <v>8835</v>
      </c>
      <c r="P117" s="701">
        <v>0.69413890634820863</v>
      </c>
      <c r="Q117" s="712">
        <v>173.23529411764707</v>
      </c>
    </row>
    <row r="118" spans="1:17" ht="14.4" customHeight="1" x14ac:dyDescent="0.3">
      <c r="A118" s="695" t="s">
        <v>5814</v>
      </c>
      <c r="B118" s="696" t="s">
        <v>5815</v>
      </c>
      <c r="C118" s="696" t="s">
        <v>4522</v>
      </c>
      <c r="D118" s="696" t="s">
        <v>5857</v>
      </c>
      <c r="E118" s="696" t="s">
        <v>5858</v>
      </c>
      <c r="F118" s="711">
        <v>13</v>
      </c>
      <c r="G118" s="711">
        <v>25922</v>
      </c>
      <c r="H118" s="711">
        <v>1</v>
      </c>
      <c r="I118" s="711">
        <v>1994</v>
      </c>
      <c r="J118" s="711">
        <v>8</v>
      </c>
      <c r="K118" s="711">
        <v>15968</v>
      </c>
      <c r="L118" s="711">
        <v>0.61600185170897304</v>
      </c>
      <c r="M118" s="711">
        <v>1996</v>
      </c>
      <c r="N118" s="711">
        <v>10</v>
      </c>
      <c r="O118" s="711">
        <v>19969</v>
      </c>
      <c r="P118" s="701">
        <v>0.77034951006866759</v>
      </c>
      <c r="Q118" s="712">
        <v>1996.9</v>
      </c>
    </row>
    <row r="119" spans="1:17" ht="14.4" customHeight="1" x14ac:dyDescent="0.3">
      <c r="A119" s="695" t="s">
        <v>5814</v>
      </c>
      <c r="B119" s="696" t="s">
        <v>5815</v>
      </c>
      <c r="C119" s="696" t="s">
        <v>4522</v>
      </c>
      <c r="D119" s="696" t="s">
        <v>5859</v>
      </c>
      <c r="E119" s="696" t="s">
        <v>5860</v>
      </c>
      <c r="F119" s="711"/>
      <c r="G119" s="711"/>
      <c r="H119" s="711"/>
      <c r="I119" s="711"/>
      <c r="J119" s="711">
        <v>1</v>
      </c>
      <c r="K119" s="711">
        <v>2692</v>
      </c>
      <c r="L119" s="711"/>
      <c r="M119" s="711">
        <v>2692</v>
      </c>
      <c r="N119" s="711"/>
      <c r="O119" s="711"/>
      <c r="P119" s="701"/>
      <c r="Q119" s="712"/>
    </row>
    <row r="120" spans="1:17" ht="14.4" customHeight="1" x14ac:dyDescent="0.3">
      <c r="A120" s="695" t="s">
        <v>5814</v>
      </c>
      <c r="B120" s="696" t="s">
        <v>5815</v>
      </c>
      <c r="C120" s="696" t="s">
        <v>4522</v>
      </c>
      <c r="D120" s="696" t="s">
        <v>5861</v>
      </c>
      <c r="E120" s="696" t="s">
        <v>5862</v>
      </c>
      <c r="F120" s="711"/>
      <c r="G120" s="711"/>
      <c r="H120" s="711"/>
      <c r="I120" s="711"/>
      <c r="J120" s="711">
        <v>1</v>
      </c>
      <c r="K120" s="711">
        <v>5180</v>
      </c>
      <c r="L120" s="711"/>
      <c r="M120" s="711">
        <v>5180</v>
      </c>
      <c r="N120" s="711"/>
      <c r="O120" s="711"/>
      <c r="P120" s="701"/>
      <c r="Q120" s="712"/>
    </row>
    <row r="121" spans="1:17" ht="14.4" customHeight="1" x14ac:dyDescent="0.3">
      <c r="A121" s="695" t="s">
        <v>5814</v>
      </c>
      <c r="B121" s="696" t="s">
        <v>5815</v>
      </c>
      <c r="C121" s="696" t="s">
        <v>4522</v>
      </c>
      <c r="D121" s="696" t="s">
        <v>5863</v>
      </c>
      <c r="E121" s="696" t="s">
        <v>5864</v>
      </c>
      <c r="F121" s="711"/>
      <c r="G121" s="711"/>
      <c r="H121" s="711"/>
      <c r="I121" s="711"/>
      <c r="J121" s="711"/>
      <c r="K121" s="711"/>
      <c r="L121" s="711"/>
      <c r="M121" s="711"/>
      <c r="N121" s="711">
        <v>1</v>
      </c>
      <c r="O121" s="711">
        <v>658</v>
      </c>
      <c r="P121" s="701"/>
      <c r="Q121" s="712">
        <v>658</v>
      </c>
    </row>
    <row r="122" spans="1:17" ht="14.4" customHeight="1" x14ac:dyDescent="0.3">
      <c r="A122" s="695" t="s">
        <v>5814</v>
      </c>
      <c r="B122" s="696" t="s">
        <v>5815</v>
      </c>
      <c r="C122" s="696" t="s">
        <v>4522</v>
      </c>
      <c r="D122" s="696" t="s">
        <v>5865</v>
      </c>
      <c r="E122" s="696" t="s">
        <v>5866</v>
      </c>
      <c r="F122" s="711">
        <v>83</v>
      </c>
      <c r="G122" s="711">
        <v>12367</v>
      </c>
      <c r="H122" s="711">
        <v>1</v>
      </c>
      <c r="I122" s="711">
        <v>149</v>
      </c>
      <c r="J122" s="711">
        <v>124</v>
      </c>
      <c r="K122" s="711">
        <v>18600</v>
      </c>
      <c r="L122" s="711">
        <v>1.5040025875313334</v>
      </c>
      <c r="M122" s="711">
        <v>150</v>
      </c>
      <c r="N122" s="711">
        <v>106</v>
      </c>
      <c r="O122" s="711">
        <v>15923</v>
      </c>
      <c r="P122" s="701">
        <v>1.287539419422657</v>
      </c>
      <c r="Q122" s="712">
        <v>150.21698113207546</v>
      </c>
    </row>
    <row r="123" spans="1:17" ht="14.4" customHeight="1" x14ac:dyDescent="0.3">
      <c r="A123" s="695" t="s">
        <v>5814</v>
      </c>
      <c r="B123" s="696" t="s">
        <v>5815</v>
      </c>
      <c r="C123" s="696" t="s">
        <v>4522</v>
      </c>
      <c r="D123" s="696" t="s">
        <v>5867</v>
      </c>
      <c r="E123" s="696" t="s">
        <v>5868</v>
      </c>
      <c r="F123" s="711">
        <v>67</v>
      </c>
      <c r="G123" s="711">
        <v>12864</v>
      </c>
      <c r="H123" s="711">
        <v>1</v>
      </c>
      <c r="I123" s="711">
        <v>192</v>
      </c>
      <c r="J123" s="711">
        <v>81</v>
      </c>
      <c r="K123" s="711">
        <v>15633</v>
      </c>
      <c r="L123" s="711">
        <v>1.2152518656716418</v>
      </c>
      <c r="M123" s="711">
        <v>193</v>
      </c>
      <c r="N123" s="711">
        <v>77</v>
      </c>
      <c r="O123" s="711">
        <v>14888</v>
      </c>
      <c r="P123" s="701">
        <v>1.1573383084577114</v>
      </c>
      <c r="Q123" s="712">
        <v>193.35064935064935</v>
      </c>
    </row>
    <row r="124" spans="1:17" ht="14.4" customHeight="1" x14ac:dyDescent="0.3">
      <c r="A124" s="695" t="s">
        <v>5814</v>
      </c>
      <c r="B124" s="696" t="s">
        <v>5815</v>
      </c>
      <c r="C124" s="696" t="s">
        <v>4522</v>
      </c>
      <c r="D124" s="696" t="s">
        <v>5869</v>
      </c>
      <c r="E124" s="696" t="s">
        <v>5870</v>
      </c>
      <c r="F124" s="711">
        <v>67</v>
      </c>
      <c r="G124" s="711">
        <v>13199</v>
      </c>
      <c r="H124" s="711">
        <v>1</v>
      </c>
      <c r="I124" s="711">
        <v>197</v>
      </c>
      <c r="J124" s="711">
        <v>218</v>
      </c>
      <c r="K124" s="711">
        <v>43164</v>
      </c>
      <c r="L124" s="711">
        <v>3.2702477460413668</v>
      </c>
      <c r="M124" s="711">
        <v>198</v>
      </c>
      <c r="N124" s="711">
        <v>321</v>
      </c>
      <c r="O124" s="711">
        <v>63640</v>
      </c>
      <c r="P124" s="701">
        <v>4.8215773922266836</v>
      </c>
      <c r="Q124" s="712">
        <v>198.25545171339564</v>
      </c>
    </row>
    <row r="125" spans="1:17" ht="14.4" customHeight="1" x14ac:dyDescent="0.3">
      <c r="A125" s="695" t="s">
        <v>5814</v>
      </c>
      <c r="B125" s="696" t="s">
        <v>5815</v>
      </c>
      <c r="C125" s="696" t="s">
        <v>4522</v>
      </c>
      <c r="D125" s="696" t="s">
        <v>5871</v>
      </c>
      <c r="E125" s="696" t="s">
        <v>5872</v>
      </c>
      <c r="F125" s="711"/>
      <c r="G125" s="711"/>
      <c r="H125" s="711"/>
      <c r="I125" s="711"/>
      <c r="J125" s="711"/>
      <c r="K125" s="711"/>
      <c r="L125" s="711"/>
      <c r="M125" s="711"/>
      <c r="N125" s="711">
        <v>1</v>
      </c>
      <c r="O125" s="711">
        <v>415</v>
      </c>
      <c r="P125" s="701"/>
      <c r="Q125" s="712">
        <v>415</v>
      </c>
    </row>
    <row r="126" spans="1:17" ht="14.4" customHeight="1" x14ac:dyDescent="0.3">
      <c r="A126" s="695" t="s">
        <v>5814</v>
      </c>
      <c r="B126" s="696" t="s">
        <v>5815</v>
      </c>
      <c r="C126" s="696" t="s">
        <v>4522</v>
      </c>
      <c r="D126" s="696" t="s">
        <v>5873</v>
      </c>
      <c r="E126" s="696" t="s">
        <v>5874</v>
      </c>
      <c r="F126" s="711">
        <v>2</v>
      </c>
      <c r="G126" s="711">
        <v>314</v>
      </c>
      <c r="H126" s="711">
        <v>1</v>
      </c>
      <c r="I126" s="711">
        <v>157</v>
      </c>
      <c r="J126" s="711">
        <v>1</v>
      </c>
      <c r="K126" s="711">
        <v>158</v>
      </c>
      <c r="L126" s="711">
        <v>0.50318471337579618</v>
      </c>
      <c r="M126" s="711">
        <v>158</v>
      </c>
      <c r="N126" s="711">
        <v>1</v>
      </c>
      <c r="O126" s="711">
        <v>158</v>
      </c>
      <c r="P126" s="701">
        <v>0.50318471337579618</v>
      </c>
      <c r="Q126" s="712">
        <v>158</v>
      </c>
    </row>
    <row r="127" spans="1:17" ht="14.4" customHeight="1" x14ac:dyDescent="0.3">
      <c r="A127" s="695" t="s">
        <v>5814</v>
      </c>
      <c r="B127" s="696" t="s">
        <v>5815</v>
      </c>
      <c r="C127" s="696" t="s">
        <v>4522</v>
      </c>
      <c r="D127" s="696" t="s">
        <v>5875</v>
      </c>
      <c r="E127" s="696" t="s">
        <v>5876</v>
      </c>
      <c r="F127" s="711">
        <v>1</v>
      </c>
      <c r="G127" s="711">
        <v>2116</v>
      </c>
      <c r="H127" s="711">
        <v>1</v>
      </c>
      <c r="I127" s="711">
        <v>2116</v>
      </c>
      <c r="J127" s="711">
        <v>8</v>
      </c>
      <c r="K127" s="711">
        <v>16944</v>
      </c>
      <c r="L127" s="711">
        <v>8.007561436672967</v>
      </c>
      <c r="M127" s="711">
        <v>2118</v>
      </c>
      <c r="N127" s="711">
        <v>2</v>
      </c>
      <c r="O127" s="711">
        <v>4236</v>
      </c>
      <c r="P127" s="701">
        <v>2.0018903591682418</v>
      </c>
      <c r="Q127" s="712">
        <v>2118</v>
      </c>
    </row>
    <row r="128" spans="1:17" ht="14.4" customHeight="1" x14ac:dyDescent="0.3">
      <c r="A128" s="695" t="s">
        <v>5814</v>
      </c>
      <c r="B128" s="696" t="s">
        <v>5815</v>
      </c>
      <c r="C128" s="696" t="s">
        <v>4522</v>
      </c>
      <c r="D128" s="696" t="s">
        <v>5877</v>
      </c>
      <c r="E128" s="696" t="s">
        <v>5848</v>
      </c>
      <c r="F128" s="711"/>
      <c r="G128" s="711"/>
      <c r="H128" s="711"/>
      <c r="I128" s="711"/>
      <c r="J128" s="711"/>
      <c r="K128" s="711"/>
      <c r="L128" s="711"/>
      <c r="M128" s="711"/>
      <c r="N128" s="711">
        <v>2</v>
      </c>
      <c r="O128" s="711">
        <v>3728</v>
      </c>
      <c r="P128" s="701"/>
      <c r="Q128" s="712">
        <v>1864</v>
      </c>
    </row>
    <row r="129" spans="1:17" ht="14.4" customHeight="1" x14ac:dyDescent="0.3">
      <c r="A129" s="695" t="s">
        <v>5814</v>
      </c>
      <c r="B129" s="696" t="s">
        <v>5815</v>
      </c>
      <c r="C129" s="696" t="s">
        <v>4522</v>
      </c>
      <c r="D129" s="696" t="s">
        <v>5878</v>
      </c>
      <c r="E129" s="696" t="s">
        <v>5879</v>
      </c>
      <c r="F129" s="711"/>
      <c r="G129" s="711"/>
      <c r="H129" s="711"/>
      <c r="I129" s="711"/>
      <c r="J129" s="711"/>
      <c r="K129" s="711"/>
      <c r="L129" s="711"/>
      <c r="M129" s="711"/>
      <c r="N129" s="711">
        <v>2</v>
      </c>
      <c r="O129" s="711">
        <v>16768</v>
      </c>
      <c r="P129" s="701"/>
      <c r="Q129" s="712">
        <v>8384</v>
      </c>
    </row>
    <row r="130" spans="1:17" ht="14.4" customHeight="1" x14ac:dyDescent="0.3">
      <c r="A130" s="695" t="s">
        <v>5814</v>
      </c>
      <c r="B130" s="696" t="s">
        <v>5815</v>
      </c>
      <c r="C130" s="696" t="s">
        <v>4522</v>
      </c>
      <c r="D130" s="696" t="s">
        <v>5880</v>
      </c>
      <c r="E130" s="696" t="s">
        <v>5881</v>
      </c>
      <c r="F130" s="711">
        <v>1</v>
      </c>
      <c r="G130" s="711">
        <v>275</v>
      </c>
      <c r="H130" s="711">
        <v>1</v>
      </c>
      <c r="I130" s="711">
        <v>275</v>
      </c>
      <c r="J130" s="711">
        <v>2</v>
      </c>
      <c r="K130" s="711">
        <v>552</v>
      </c>
      <c r="L130" s="711">
        <v>2.0072727272727273</v>
      </c>
      <c r="M130" s="711">
        <v>276</v>
      </c>
      <c r="N130" s="711">
        <v>3</v>
      </c>
      <c r="O130" s="711">
        <v>830</v>
      </c>
      <c r="P130" s="701">
        <v>3.0181818181818181</v>
      </c>
      <c r="Q130" s="712">
        <v>276.66666666666669</v>
      </c>
    </row>
    <row r="131" spans="1:17" ht="14.4" customHeight="1" x14ac:dyDescent="0.3">
      <c r="A131" s="695" t="s">
        <v>5882</v>
      </c>
      <c r="B131" s="696" t="s">
        <v>5883</v>
      </c>
      <c r="C131" s="696" t="s">
        <v>4522</v>
      </c>
      <c r="D131" s="696" t="s">
        <v>5884</v>
      </c>
      <c r="E131" s="696" t="s">
        <v>5885</v>
      </c>
      <c r="F131" s="711">
        <v>78</v>
      </c>
      <c r="G131" s="711">
        <v>15756</v>
      </c>
      <c r="H131" s="711">
        <v>1</v>
      </c>
      <c r="I131" s="711">
        <v>202</v>
      </c>
      <c r="J131" s="711">
        <v>101</v>
      </c>
      <c r="K131" s="711">
        <v>20503</v>
      </c>
      <c r="L131" s="711">
        <v>1.3012820512820513</v>
      </c>
      <c r="M131" s="711">
        <v>203</v>
      </c>
      <c r="N131" s="711">
        <v>47</v>
      </c>
      <c r="O131" s="711">
        <v>9555</v>
      </c>
      <c r="P131" s="701">
        <v>0.60643564356435642</v>
      </c>
      <c r="Q131" s="712">
        <v>203.29787234042553</v>
      </c>
    </row>
    <row r="132" spans="1:17" ht="14.4" customHeight="1" x14ac:dyDescent="0.3">
      <c r="A132" s="695" t="s">
        <v>5882</v>
      </c>
      <c r="B132" s="696" t="s">
        <v>5883</v>
      </c>
      <c r="C132" s="696" t="s">
        <v>4522</v>
      </c>
      <c r="D132" s="696" t="s">
        <v>5886</v>
      </c>
      <c r="E132" s="696" t="s">
        <v>5885</v>
      </c>
      <c r="F132" s="711"/>
      <c r="G132" s="711"/>
      <c r="H132" s="711"/>
      <c r="I132" s="711"/>
      <c r="J132" s="711"/>
      <c r="K132" s="711"/>
      <c r="L132" s="711"/>
      <c r="M132" s="711"/>
      <c r="N132" s="711">
        <v>3</v>
      </c>
      <c r="O132" s="711">
        <v>252</v>
      </c>
      <c r="P132" s="701"/>
      <c r="Q132" s="712">
        <v>84</v>
      </c>
    </row>
    <row r="133" spans="1:17" ht="14.4" customHeight="1" x14ac:dyDescent="0.3">
      <c r="A133" s="695" t="s">
        <v>5882</v>
      </c>
      <c r="B133" s="696" t="s">
        <v>5883</v>
      </c>
      <c r="C133" s="696" t="s">
        <v>4522</v>
      </c>
      <c r="D133" s="696" t="s">
        <v>5887</v>
      </c>
      <c r="E133" s="696" t="s">
        <v>5888</v>
      </c>
      <c r="F133" s="711">
        <v>331</v>
      </c>
      <c r="G133" s="711">
        <v>96321</v>
      </c>
      <c r="H133" s="711">
        <v>1</v>
      </c>
      <c r="I133" s="711">
        <v>291</v>
      </c>
      <c r="J133" s="711">
        <v>173</v>
      </c>
      <c r="K133" s="711">
        <v>50516</v>
      </c>
      <c r="L133" s="711">
        <v>0.52445468797043215</v>
      </c>
      <c r="M133" s="711">
        <v>292</v>
      </c>
      <c r="N133" s="711">
        <v>221</v>
      </c>
      <c r="O133" s="711">
        <v>64640</v>
      </c>
      <c r="P133" s="701">
        <v>0.6710893782248939</v>
      </c>
      <c r="Q133" s="712">
        <v>292.48868778280541</v>
      </c>
    </row>
    <row r="134" spans="1:17" ht="14.4" customHeight="1" x14ac:dyDescent="0.3">
      <c r="A134" s="695" t="s">
        <v>5882</v>
      </c>
      <c r="B134" s="696" t="s">
        <v>5883</v>
      </c>
      <c r="C134" s="696" t="s">
        <v>4522</v>
      </c>
      <c r="D134" s="696" t="s">
        <v>5889</v>
      </c>
      <c r="E134" s="696" t="s">
        <v>5890</v>
      </c>
      <c r="F134" s="711">
        <v>3</v>
      </c>
      <c r="G134" s="711">
        <v>276</v>
      </c>
      <c r="H134" s="711">
        <v>1</v>
      </c>
      <c r="I134" s="711">
        <v>92</v>
      </c>
      <c r="J134" s="711">
        <v>6</v>
      </c>
      <c r="K134" s="711">
        <v>558</v>
      </c>
      <c r="L134" s="711">
        <v>2.0217391304347827</v>
      </c>
      <c r="M134" s="711">
        <v>93</v>
      </c>
      <c r="N134" s="711">
        <v>3</v>
      </c>
      <c r="O134" s="711">
        <v>282</v>
      </c>
      <c r="P134" s="701">
        <v>1.0217391304347827</v>
      </c>
      <c r="Q134" s="712">
        <v>94</v>
      </c>
    </row>
    <row r="135" spans="1:17" ht="14.4" customHeight="1" x14ac:dyDescent="0.3">
      <c r="A135" s="695" t="s">
        <v>5882</v>
      </c>
      <c r="B135" s="696" t="s">
        <v>5883</v>
      </c>
      <c r="C135" s="696" t="s">
        <v>4522</v>
      </c>
      <c r="D135" s="696" t="s">
        <v>5891</v>
      </c>
      <c r="E135" s="696" t="s">
        <v>5892</v>
      </c>
      <c r="F135" s="711"/>
      <c r="G135" s="711"/>
      <c r="H135" s="711"/>
      <c r="I135" s="711"/>
      <c r="J135" s="711"/>
      <c r="K135" s="711"/>
      <c r="L135" s="711"/>
      <c r="M135" s="711"/>
      <c r="N135" s="711">
        <v>1</v>
      </c>
      <c r="O135" s="711">
        <v>220</v>
      </c>
      <c r="P135" s="701"/>
      <c r="Q135" s="712">
        <v>220</v>
      </c>
    </row>
    <row r="136" spans="1:17" ht="14.4" customHeight="1" x14ac:dyDescent="0.3">
      <c r="A136" s="695" t="s">
        <v>5882</v>
      </c>
      <c r="B136" s="696" t="s">
        <v>5883</v>
      </c>
      <c r="C136" s="696" t="s">
        <v>4522</v>
      </c>
      <c r="D136" s="696" t="s">
        <v>5893</v>
      </c>
      <c r="E136" s="696" t="s">
        <v>5894</v>
      </c>
      <c r="F136" s="711">
        <v>295</v>
      </c>
      <c r="G136" s="711">
        <v>39235</v>
      </c>
      <c r="H136" s="711">
        <v>1</v>
      </c>
      <c r="I136" s="711">
        <v>133</v>
      </c>
      <c r="J136" s="711">
        <v>292</v>
      </c>
      <c r="K136" s="711">
        <v>39128</v>
      </c>
      <c r="L136" s="711">
        <v>0.99727284312476105</v>
      </c>
      <c r="M136" s="711">
        <v>134</v>
      </c>
      <c r="N136" s="711">
        <v>317</v>
      </c>
      <c r="O136" s="711">
        <v>42561</v>
      </c>
      <c r="P136" s="701">
        <v>1.0847712501592965</v>
      </c>
      <c r="Q136" s="712">
        <v>134.26182965299685</v>
      </c>
    </row>
    <row r="137" spans="1:17" ht="14.4" customHeight="1" x14ac:dyDescent="0.3">
      <c r="A137" s="695" t="s">
        <v>5882</v>
      </c>
      <c r="B137" s="696" t="s">
        <v>5883</v>
      </c>
      <c r="C137" s="696" t="s">
        <v>4522</v>
      </c>
      <c r="D137" s="696" t="s">
        <v>5895</v>
      </c>
      <c r="E137" s="696" t="s">
        <v>5894</v>
      </c>
      <c r="F137" s="711"/>
      <c r="G137" s="711"/>
      <c r="H137" s="711"/>
      <c r="I137" s="711"/>
      <c r="J137" s="711">
        <v>1</v>
      </c>
      <c r="K137" s="711">
        <v>175</v>
      </c>
      <c r="L137" s="711"/>
      <c r="M137" s="711">
        <v>175</v>
      </c>
      <c r="N137" s="711">
        <v>1</v>
      </c>
      <c r="O137" s="711">
        <v>175</v>
      </c>
      <c r="P137" s="701"/>
      <c r="Q137" s="712">
        <v>175</v>
      </c>
    </row>
    <row r="138" spans="1:17" ht="14.4" customHeight="1" x14ac:dyDescent="0.3">
      <c r="A138" s="695" t="s">
        <v>5882</v>
      </c>
      <c r="B138" s="696" t="s">
        <v>5883</v>
      </c>
      <c r="C138" s="696" t="s">
        <v>4522</v>
      </c>
      <c r="D138" s="696" t="s">
        <v>5896</v>
      </c>
      <c r="E138" s="696" t="s">
        <v>5897</v>
      </c>
      <c r="F138" s="711">
        <v>1</v>
      </c>
      <c r="G138" s="711">
        <v>609</v>
      </c>
      <c r="H138" s="711">
        <v>1</v>
      </c>
      <c r="I138" s="711">
        <v>609</v>
      </c>
      <c r="J138" s="711">
        <v>2</v>
      </c>
      <c r="K138" s="711">
        <v>1224</v>
      </c>
      <c r="L138" s="711">
        <v>2.0098522167487687</v>
      </c>
      <c r="M138" s="711">
        <v>612</v>
      </c>
      <c r="N138" s="711">
        <v>1</v>
      </c>
      <c r="O138" s="711">
        <v>612</v>
      </c>
      <c r="P138" s="701">
        <v>1.0049261083743843</v>
      </c>
      <c r="Q138" s="712">
        <v>612</v>
      </c>
    </row>
    <row r="139" spans="1:17" ht="14.4" customHeight="1" x14ac:dyDescent="0.3">
      <c r="A139" s="695" t="s">
        <v>5882</v>
      </c>
      <c r="B139" s="696" t="s">
        <v>5883</v>
      </c>
      <c r="C139" s="696" t="s">
        <v>4522</v>
      </c>
      <c r="D139" s="696" t="s">
        <v>5898</v>
      </c>
      <c r="E139" s="696" t="s">
        <v>5899</v>
      </c>
      <c r="F139" s="711">
        <v>14</v>
      </c>
      <c r="G139" s="711">
        <v>2212</v>
      </c>
      <c r="H139" s="711">
        <v>1</v>
      </c>
      <c r="I139" s="711">
        <v>158</v>
      </c>
      <c r="J139" s="711">
        <v>7</v>
      </c>
      <c r="K139" s="711">
        <v>1113</v>
      </c>
      <c r="L139" s="711">
        <v>0.50316455696202533</v>
      </c>
      <c r="M139" s="711">
        <v>159</v>
      </c>
      <c r="N139" s="711">
        <v>11</v>
      </c>
      <c r="O139" s="711">
        <v>1752</v>
      </c>
      <c r="P139" s="701">
        <v>0.79204339963833637</v>
      </c>
      <c r="Q139" s="712">
        <v>159.27272727272728</v>
      </c>
    </row>
    <row r="140" spans="1:17" ht="14.4" customHeight="1" x14ac:dyDescent="0.3">
      <c r="A140" s="695" t="s">
        <v>5882</v>
      </c>
      <c r="B140" s="696" t="s">
        <v>5883</v>
      </c>
      <c r="C140" s="696" t="s">
        <v>4522</v>
      </c>
      <c r="D140" s="696" t="s">
        <v>5900</v>
      </c>
      <c r="E140" s="696" t="s">
        <v>5901</v>
      </c>
      <c r="F140" s="711">
        <v>18</v>
      </c>
      <c r="G140" s="711">
        <v>6876</v>
      </c>
      <c r="H140" s="711">
        <v>1</v>
      </c>
      <c r="I140" s="711">
        <v>382</v>
      </c>
      <c r="J140" s="711">
        <v>30</v>
      </c>
      <c r="K140" s="711">
        <v>11460</v>
      </c>
      <c r="L140" s="711">
        <v>1.6666666666666667</v>
      </c>
      <c r="M140" s="711">
        <v>382</v>
      </c>
      <c r="N140" s="711">
        <v>42</v>
      </c>
      <c r="O140" s="711">
        <v>16059</v>
      </c>
      <c r="P140" s="701">
        <v>2.3355148342059335</v>
      </c>
      <c r="Q140" s="712">
        <v>382.35714285714283</v>
      </c>
    </row>
    <row r="141" spans="1:17" ht="14.4" customHeight="1" x14ac:dyDescent="0.3">
      <c r="A141" s="695" t="s">
        <v>5882</v>
      </c>
      <c r="B141" s="696" t="s">
        <v>5883</v>
      </c>
      <c r="C141" s="696" t="s">
        <v>4522</v>
      </c>
      <c r="D141" s="696" t="s">
        <v>5902</v>
      </c>
      <c r="E141" s="696" t="s">
        <v>5903</v>
      </c>
      <c r="F141" s="711">
        <v>11</v>
      </c>
      <c r="G141" s="711">
        <v>2871</v>
      </c>
      <c r="H141" s="711">
        <v>1</v>
      </c>
      <c r="I141" s="711">
        <v>261</v>
      </c>
      <c r="J141" s="711">
        <v>26</v>
      </c>
      <c r="K141" s="711">
        <v>6812</v>
      </c>
      <c r="L141" s="711">
        <v>2.3726924416579589</v>
      </c>
      <c r="M141" s="711">
        <v>262</v>
      </c>
      <c r="N141" s="711">
        <v>8</v>
      </c>
      <c r="O141" s="711">
        <v>2102</v>
      </c>
      <c r="P141" s="701">
        <v>0.7321490769766632</v>
      </c>
      <c r="Q141" s="712">
        <v>262.75</v>
      </c>
    </row>
    <row r="142" spans="1:17" ht="14.4" customHeight="1" x14ac:dyDescent="0.3">
      <c r="A142" s="695" t="s">
        <v>5882</v>
      </c>
      <c r="B142" s="696" t="s">
        <v>5883</v>
      </c>
      <c r="C142" s="696" t="s">
        <v>4522</v>
      </c>
      <c r="D142" s="696" t="s">
        <v>5904</v>
      </c>
      <c r="E142" s="696" t="s">
        <v>5905</v>
      </c>
      <c r="F142" s="711">
        <v>17</v>
      </c>
      <c r="G142" s="711">
        <v>2380</v>
      </c>
      <c r="H142" s="711">
        <v>1</v>
      </c>
      <c r="I142" s="711">
        <v>140</v>
      </c>
      <c r="J142" s="711">
        <v>25</v>
      </c>
      <c r="K142" s="711">
        <v>3525</v>
      </c>
      <c r="L142" s="711">
        <v>1.48109243697479</v>
      </c>
      <c r="M142" s="711">
        <v>141</v>
      </c>
      <c r="N142" s="711">
        <v>8</v>
      </c>
      <c r="O142" s="711">
        <v>1128</v>
      </c>
      <c r="P142" s="701">
        <v>0.47394957983193275</v>
      </c>
      <c r="Q142" s="712">
        <v>141</v>
      </c>
    </row>
    <row r="143" spans="1:17" ht="14.4" customHeight="1" x14ac:dyDescent="0.3">
      <c r="A143" s="695" t="s">
        <v>5882</v>
      </c>
      <c r="B143" s="696" t="s">
        <v>5883</v>
      </c>
      <c r="C143" s="696" t="s">
        <v>4522</v>
      </c>
      <c r="D143" s="696" t="s">
        <v>5906</v>
      </c>
      <c r="E143" s="696" t="s">
        <v>5905</v>
      </c>
      <c r="F143" s="711">
        <v>295</v>
      </c>
      <c r="G143" s="711">
        <v>23010</v>
      </c>
      <c r="H143" s="711">
        <v>1</v>
      </c>
      <c r="I143" s="711">
        <v>78</v>
      </c>
      <c r="J143" s="711">
        <v>292</v>
      </c>
      <c r="K143" s="711">
        <v>22776</v>
      </c>
      <c r="L143" s="711">
        <v>0.98983050847457632</v>
      </c>
      <c r="M143" s="711">
        <v>78</v>
      </c>
      <c r="N143" s="711">
        <v>317</v>
      </c>
      <c r="O143" s="711">
        <v>24726</v>
      </c>
      <c r="P143" s="701">
        <v>1.0745762711864406</v>
      </c>
      <c r="Q143" s="712">
        <v>78</v>
      </c>
    </row>
    <row r="144" spans="1:17" ht="14.4" customHeight="1" x14ac:dyDescent="0.3">
      <c r="A144" s="695" t="s">
        <v>5882</v>
      </c>
      <c r="B144" s="696" t="s">
        <v>5883</v>
      </c>
      <c r="C144" s="696" t="s">
        <v>4522</v>
      </c>
      <c r="D144" s="696" t="s">
        <v>5907</v>
      </c>
      <c r="E144" s="696" t="s">
        <v>5908</v>
      </c>
      <c r="F144" s="711">
        <v>18</v>
      </c>
      <c r="G144" s="711">
        <v>5436</v>
      </c>
      <c r="H144" s="711">
        <v>1</v>
      </c>
      <c r="I144" s="711">
        <v>302</v>
      </c>
      <c r="J144" s="711">
        <v>25</v>
      </c>
      <c r="K144" s="711">
        <v>7575</v>
      </c>
      <c r="L144" s="711">
        <v>1.3934878587196469</v>
      </c>
      <c r="M144" s="711">
        <v>303</v>
      </c>
      <c r="N144" s="711">
        <v>8</v>
      </c>
      <c r="O144" s="711">
        <v>2430</v>
      </c>
      <c r="P144" s="701">
        <v>0.44701986754966888</v>
      </c>
      <c r="Q144" s="712">
        <v>303.75</v>
      </c>
    </row>
    <row r="145" spans="1:17" ht="14.4" customHeight="1" x14ac:dyDescent="0.3">
      <c r="A145" s="695" t="s">
        <v>5882</v>
      </c>
      <c r="B145" s="696" t="s">
        <v>5883</v>
      </c>
      <c r="C145" s="696" t="s">
        <v>4522</v>
      </c>
      <c r="D145" s="696" t="s">
        <v>5909</v>
      </c>
      <c r="E145" s="696" t="s">
        <v>5910</v>
      </c>
      <c r="F145" s="711">
        <v>18</v>
      </c>
      <c r="G145" s="711">
        <v>8748</v>
      </c>
      <c r="H145" s="711">
        <v>1</v>
      </c>
      <c r="I145" s="711">
        <v>486</v>
      </c>
      <c r="J145" s="711">
        <v>30</v>
      </c>
      <c r="K145" s="711">
        <v>14580</v>
      </c>
      <c r="L145" s="711">
        <v>1.6666666666666667</v>
      </c>
      <c r="M145" s="711">
        <v>486</v>
      </c>
      <c r="N145" s="711">
        <v>42</v>
      </c>
      <c r="O145" s="711">
        <v>20427</v>
      </c>
      <c r="P145" s="701">
        <v>2.3350480109739369</v>
      </c>
      <c r="Q145" s="712">
        <v>486.35714285714283</v>
      </c>
    </row>
    <row r="146" spans="1:17" ht="14.4" customHeight="1" x14ac:dyDescent="0.3">
      <c r="A146" s="695" t="s">
        <v>5882</v>
      </c>
      <c r="B146" s="696" t="s">
        <v>5883</v>
      </c>
      <c r="C146" s="696" t="s">
        <v>4522</v>
      </c>
      <c r="D146" s="696" t="s">
        <v>5911</v>
      </c>
      <c r="E146" s="696" t="s">
        <v>5912</v>
      </c>
      <c r="F146" s="711">
        <v>283</v>
      </c>
      <c r="G146" s="711">
        <v>44997</v>
      </c>
      <c r="H146" s="711">
        <v>1</v>
      </c>
      <c r="I146" s="711">
        <v>159</v>
      </c>
      <c r="J146" s="711">
        <v>263</v>
      </c>
      <c r="K146" s="711">
        <v>42080</v>
      </c>
      <c r="L146" s="711">
        <v>0.93517345600817836</v>
      </c>
      <c r="M146" s="711">
        <v>160</v>
      </c>
      <c r="N146" s="711">
        <v>287</v>
      </c>
      <c r="O146" s="711">
        <v>45998</v>
      </c>
      <c r="P146" s="701">
        <v>1.0222459275062783</v>
      </c>
      <c r="Q146" s="712">
        <v>160.27177700348432</v>
      </c>
    </row>
    <row r="147" spans="1:17" ht="14.4" customHeight="1" x14ac:dyDescent="0.3">
      <c r="A147" s="695" t="s">
        <v>5882</v>
      </c>
      <c r="B147" s="696" t="s">
        <v>5883</v>
      </c>
      <c r="C147" s="696" t="s">
        <v>4522</v>
      </c>
      <c r="D147" s="696" t="s">
        <v>5913</v>
      </c>
      <c r="E147" s="696" t="s">
        <v>5885</v>
      </c>
      <c r="F147" s="711">
        <v>776</v>
      </c>
      <c r="G147" s="711">
        <v>54320</v>
      </c>
      <c r="H147" s="711">
        <v>1</v>
      </c>
      <c r="I147" s="711">
        <v>70</v>
      </c>
      <c r="J147" s="711">
        <v>781</v>
      </c>
      <c r="K147" s="711">
        <v>54670</v>
      </c>
      <c r="L147" s="711">
        <v>1.0064432989690721</v>
      </c>
      <c r="M147" s="711">
        <v>70</v>
      </c>
      <c r="N147" s="711">
        <v>881</v>
      </c>
      <c r="O147" s="711">
        <v>61901</v>
      </c>
      <c r="P147" s="701">
        <v>1.139561855670103</v>
      </c>
      <c r="Q147" s="712">
        <v>70.262202043132802</v>
      </c>
    </row>
    <row r="148" spans="1:17" ht="14.4" customHeight="1" x14ac:dyDescent="0.3">
      <c r="A148" s="695" t="s">
        <v>5882</v>
      </c>
      <c r="B148" s="696" t="s">
        <v>5883</v>
      </c>
      <c r="C148" s="696" t="s">
        <v>4522</v>
      </c>
      <c r="D148" s="696" t="s">
        <v>5914</v>
      </c>
      <c r="E148" s="696" t="s">
        <v>5915</v>
      </c>
      <c r="F148" s="711"/>
      <c r="G148" s="711"/>
      <c r="H148" s="711"/>
      <c r="I148" s="711"/>
      <c r="J148" s="711">
        <v>3</v>
      </c>
      <c r="K148" s="711">
        <v>648</v>
      </c>
      <c r="L148" s="711"/>
      <c r="M148" s="711">
        <v>216</v>
      </c>
      <c r="N148" s="711">
        <v>3</v>
      </c>
      <c r="O148" s="711">
        <v>648</v>
      </c>
      <c r="P148" s="701"/>
      <c r="Q148" s="712">
        <v>216</v>
      </c>
    </row>
    <row r="149" spans="1:17" ht="14.4" customHeight="1" x14ac:dyDescent="0.3">
      <c r="A149" s="695" t="s">
        <v>5882</v>
      </c>
      <c r="B149" s="696" t="s">
        <v>5883</v>
      </c>
      <c r="C149" s="696" t="s">
        <v>4522</v>
      </c>
      <c r="D149" s="696" t="s">
        <v>5916</v>
      </c>
      <c r="E149" s="696" t="s">
        <v>5917</v>
      </c>
      <c r="F149" s="711">
        <v>12</v>
      </c>
      <c r="G149" s="711">
        <v>14232</v>
      </c>
      <c r="H149" s="711">
        <v>1</v>
      </c>
      <c r="I149" s="711">
        <v>1186</v>
      </c>
      <c r="J149" s="711">
        <v>7</v>
      </c>
      <c r="K149" s="711">
        <v>8323</v>
      </c>
      <c r="L149" s="711">
        <v>0.58480888139404164</v>
      </c>
      <c r="M149" s="711">
        <v>1189</v>
      </c>
      <c r="N149" s="711">
        <v>15</v>
      </c>
      <c r="O149" s="711">
        <v>17855</v>
      </c>
      <c r="P149" s="701">
        <v>1.254567172568859</v>
      </c>
      <c r="Q149" s="712">
        <v>1190.3333333333333</v>
      </c>
    </row>
    <row r="150" spans="1:17" ht="14.4" customHeight="1" x14ac:dyDescent="0.3">
      <c r="A150" s="695" t="s">
        <v>5882</v>
      </c>
      <c r="B150" s="696" t="s">
        <v>5883</v>
      </c>
      <c r="C150" s="696" t="s">
        <v>4522</v>
      </c>
      <c r="D150" s="696" t="s">
        <v>5918</v>
      </c>
      <c r="E150" s="696" t="s">
        <v>5919</v>
      </c>
      <c r="F150" s="711">
        <v>12</v>
      </c>
      <c r="G150" s="711">
        <v>1284</v>
      </c>
      <c r="H150" s="711">
        <v>1</v>
      </c>
      <c r="I150" s="711">
        <v>107</v>
      </c>
      <c r="J150" s="711">
        <v>8</v>
      </c>
      <c r="K150" s="711">
        <v>864</v>
      </c>
      <c r="L150" s="711">
        <v>0.67289719626168221</v>
      </c>
      <c r="M150" s="711">
        <v>108</v>
      </c>
      <c r="N150" s="711">
        <v>12</v>
      </c>
      <c r="O150" s="711">
        <v>1299</v>
      </c>
      <c r="P150" s="701">
        <v>1.0116822429906542</v>
      </c>
      <c r="Q150" s="712">
        <v>108.25</v>
      </c>
    </row>
    <row r="151" spans="1:17" ht="14.4" customHeight="1" x14ac:dyDescent="0.3">
      <c r="A151" s="695" t="s">
        <v>5882</v>
      </c>
      <c r="B151" s="696" t="s">
        <v>5883</v>
      </c>
      <c r="C151" s="696" t="s">
        <v>4522</v>
      </c>
      <c r="D151" s="696" t="s">
        <v>5920</v>
      </c>
      <c r="E151" s="696" t="s">
        <v>5921</v>
      </c>
      <c r="F151" s="711"/>
      <c r="G151" s="711"/>
      <c r="H151" s="711"/>
      <c r="I151" s="711"/>
      <c r="J151" s="711">
        <v>1</v>
      </c>
      <c r="K151" s="711">
        <v>319</v>
      </c>
      <c r="L151" s="711"/>
      <c r="M151" s="711">
        <v>319</v>
      </c>
      <c r="N151" s="711">
        <v>1</v>
      </c>
      <c r="O151" s="711">
        <v>319</v>
      </c>
      <c r="P151" s="701"/>
      <c r="Q151" s="712">
        <v>319</v>
      </c>
    </row>
    <row r="152" spans="1:17" ht="14.4" customHeight="1" x14ac:dyDescent="0.3">
      <c r="A152" s="695" t="s">
        <v>5882</v>
      </c>
      <c r="B152" s="696" t="s">
        <v>5883</v>
      </c>
      <c r="C152" s="696" t="s">
        <v>4522</v>
      </c>
      <c r="D152" s="696" t="s">
        <v>5922</v>
      </c>
      <c r="E152" s="696" t="s">
        <v>5923</v>
      </c>
      <c r="F152" s="711"/>
      <c r="G152" s="711"/>
      <c r="H152" s="711"/>
      <c r="I152" s="711"/>
      <c r="J152" s="711">
        <v>1</v>
      </c>
      <c r="K152" s="711">
        <v>291</v>
      </c>
      <c r="L152" s="711"/>
      <c r="M152" s="711">
        <v>291</v>
      </c>
      <c r="N152" s="711"/>
      <c r="O152" s="711"/>
      <c r="P152" s="701"/>
      <c r="Q152" s="712"/>
    </row>
    <row r="153" spans="1:17" ht="14.4" customHeight="1" x14ac:dyDescent="0.3">
      <c r="A153" s="695" t="s">
        <v>5924</v>
      </c>
      <c r="B153" s="696" t="s">
        <v>5925</v>
      </c>
      <c r="C153" s="696" t="s">
        <v>4522</v>
      </c>
      <c r="D153" s="696" t="s">
        <v>5926</v>
      </c>
      <c r="E153" s="696" t="s">
        <v>5927</v>
      </c>
      <c r="F153" s="711">
        <v>46</v>
      </c>
      <c r="G153" s="711">
        <v>2438</v>
      </c>
      <c r="H153" s="711">
        <v>1</v>
      </c>
      <c r="I153" s="711">
        <v>53</v>
      </c>
      <c r="J153" s="711">
        <v>50</v>
      </c>
      <c r="K153" s="711">
        <v>2650</v>
      </c>
      <c r="L153" s="711">
        <v>1.0869565217391304</v>
      </c>
      <c r="M153" s="711">
        <v>53</v>
      </c>
      <c r="N153" s="711">
        <v>38</v>
      </c>
      <c r="O153" s="711">
        <v>2030</v>
      </c>
      <c r="P153" s="701">
        <v>0.83264971287940936</v>
      </c>
      <c r="Q153" s="712">
        <v>53.421052631578945</v>
      </c>
    </row>
    <row r="154" spans="1:17" ht="14.4" customHeight="1" x14ac:dyDescent="0.3">
      <c r="A154" s="695" t="s">
        <v>5924</v>
      </c>
      <c r="B154" s="696" t="s">
        <v>5925</v>
      </c>
      <c r="C154" s="696" t="s">
        <v>4522</v>
      </c>
      <c r="D154" s="696" t="s">
        <v>5928</v>
      </c>
      <c r="E154" s="696" t="s">
        <v>5929</v>
      </c>
      <c r="F154" s="711">
        <v>10</v>
      </c>
      <c r="G154" s="711">
        <v>1200</v>
      </c>
      <c r="H154" s="711">
        <v>1</v>
      </c>
      <c r="I154" s="711">
        <v>120</v>
      </c>
      <c r="J154" s="711">
        <v>20</v>
      </c>
      <c r="K154" s="711">
        <v>2420</v>
      </c>
      <c r="L154" s="711">
        <v>2.0166666666666666</v>
      </c>
      <c r="M154" s="711">
        <v>121</v>
      </c>
      <c r="N154" s="711">
        <v>12</v>
      </c>
      <c r="O154" s="711">
        <v>1454</v>
      </c>
      <c r="P154" s="701">
        <v>1.2116666666666667</v>
      </c>
      <c r="Q154" s="712">
        <v>121.16666666666667</v>
      </c>
    </row>
    <row r="155" spans="1:17" ht="14.4" customHeight="1" x14ac:dyDescent="0.3">
      <c r="A155" s="695" t="s">
        <v>5924</v>
      </c>
      <c r="B155" s="696" t="s">
        <v>5925</v>
      </c>
      <c r="C155" s="696" t="s">
        <v>4522</v>
      </c>
      <c r="D155" s="696" t="s">
        <v>5930</v>
      </c>
      <c r="E155" s="696" t="s">
        <v>5931</v>
      </c>
      <c r="F155" s="711">
        <v>4</v>
      </c>
      <c r="G155" s="711">
        <v>1516</v>
      </c>
      <c r="H155" s="711">
        <v>1</v>
      </c>
      <c r="I155" s="711">
        <v>379</v>
      </c>
      <c r="J155" s="711"/>
      <c r="K155" s="711"/>
      <c r="L155" s="711"/>
      <c r="M155" s="711"/>
      <c r="N155" s="711"/>
      <c r="O155" s="711"/>
      <c r="P155" s="701"/>
      <c r="Q155" s="712"/>
    </row>
    <row r="156" spans="1:17" ht="14.4" customHeight="1" x14ac:dyDescent="0.3">
      <c r="A156" s="695" t="s">
        <v>5924</v>
      </c>
      <c r="B156" s="696" t="s">
        <v>5925</v>
      </c>
      <c r="C156" s="696" t="s">
        <v>4522</v>
      </c>
      <c r="D156" s="696" t="s">
        <v>5932</v>
      </c>
      <c r="E156" s="696" t="s">
        <v>5933</v>
      </c>
      <c r="F156" s="711">
        <v>8</v>
      </c>
      <c r="G156" s="711">
        <v>1336</v>
      </c>
      <c r="H156" s="711">
        <v>1</v>
      </c>
      <c r="I156" s="711">
        <v>167</v>
      </c>
      <c r="J156" s="711">
        <v>1</v>
      </c>
      <c r="K156" s="711">
        <v>168</v>
      </c>
      <c r="L156" s="711">
        <v>0.12574850299401197</v>
      </c>
      <c r="M156" s="711">
        <v>168</v>
      </c>
      <c r="N156" s="711">
        <v>2</v>
      </c>
      <c r="O156" s="711">
        <v>342</v>
      </c>
      <c r="P156" s="701">
        <v>0.2559880239520958</v>
      </c>
      <c r="Q156" s="712">
        <v>171</v>
      </c>
    </row>
    <row r="157" spans="1:17" ht="14.4" customHeight="1" x14ac:dyDescent="0.3">
      <c r="A157" s="695" t="s">
        <v>5924</v>
      </c>
      <c r="B157" s="696" t="s">
        <v>5925</v>
      </c>
      <c r="C157" s="696" t="s">
        <v>4522</v>
      </c>
      <c r="D157" s="696" t="s">
        <v>5934</v>
      </c>
      <c r="E157" s="696" t="s">
        <v>5935</v>
      </c>
      <c r="F157" s="711">
        <v>7</v>
      </c>
      <c r="G157" s="711">
        <v>2191</v>
      </c>
      <c r="H157" s="711">
        <v>1</v>
      </c>
      <c r="I157" s="711">
        <v>313</v>
      </c>
      <c r="J157" s="711"/>
      <c r="K157" s="711"/>
      <c r="L157" s="711"/>
      <c r="M157" s="711"/>
      <c r="N157" s="711">
        <v>2</v>
      </c>
      <c r="O157" s="711">
        <v>632</v>
      </c>
      <c r="P157" s="701">
        <v>0.28845276129621178</v>
      </c>
      <c r="Q157" s="712">
        <v>316</v>
      </c>
    </row>
    <row r="158" spans="1:17" ht="14.4" customHeight="1" x14ac:dyDescent="0.3">
      <c r="A158" s="695" t="s">
        <v>5924</v>
      </c>
      <c r="B158" s="696" t="s">
        <v>5925</v>
      </c>
      <c r="C158" s="696" t="s">
        <v>4522</v>
      </c>
      <c r="D158" s="696" t="s">
        <v>5936</v>
      </c>
      <c r="E158" s="696" t="s">
        <v>5937</v>
      </c>
      <c r="F158" s="711">
        <v>3</v>
      </c>
      <c r="G158" s="711">
        <v>1011</v>
      </c>
      <c r="H158" s="711">
        <v>1</v>
      </c>
      <c r="I158" s="711">
        <v>337</v>
      </c>
      <c r="J158" s="711">
        <v>18</v>
      </c>
      <c r="K158" s="711">
        <v>6084</v>
      </c>
      <c r="L158" s="711">
        <v>6.017804154302671</v>
      </c>
      <c r="M158" s="711">
        <v>338</v>
      </c>
      <c r="N158" s="711">
        <v>6</v>
      </c>
      <c r="O158" s="711">
        <v>2040</v>
      </c>
      <c r="P158" s="701">
        <v>2.0178041543026706</v>
      </c>
      <c r="Q158" s="712">
        <v>340</v>
      </c>
    </row>
    <row r="159" spans="1:17" ht="14.4" customHeight="1" x14ac:dyDescent="0.3">
      <c r="A159" s="695" t="s">
        <v>5924</v>
      </c>
      <c r="B159" s="696" t="s">
        <v>5925</v>
      </c>
      <c r="C159" s="696" t="s">
        <v>4522</v>
      </c>
      <c r="D159" s="696" t="s">
        <v>5938</v>
      </c>
      <c r="E159" s="696" t="s">
        <v>5939</v>
      </c>
      <c r="F159" s="711">
        <v>2</v>
      </c>
      <c r="G159" s="711">
        <v>722</v>
      </c>
      <c r="H159" s="711">
        <v>1</v>
      </c>
      <c r="I159" s="711">
        <v>361</v>
      </c>
      <c r="J159" s="711"/>
      <c r="K159" s="711"/>
      <c r="L159" s="711"/>
      <c r="M159" s="711"/>
      <c r="N159" s="711"/>
      <c r="O159" s="711"/>
      <c r="P159" s="701"/>
      <c r="Q159" s="712"/>
    </row>
    <row r="160" spans="1:17" ht="14.4" customHeight="1" x14ac:dyDescent="0.3">
      <c r="A160" s="695" t="s">
        <v>5924</v>
      </c>
      <c r="B160" s="696" t="s">
        <v>5925</v>
      </c>
      <c r="C160" s="696" t="s">
        <v>4522</v>
      </c>
      <c r="D160" s="696" t="s">
        <v>5940</v>
      </c>
      <c r="E160" s="696" t="s">
        <v>5941</v>
      </c>
      <c r="F160" s="711">
        <v>2</v>
      </c>
      <c r="G160" s="711">
        <v>1320</v>
      </c>
      <c r="H160" s="711">
        <v>1</v>
      </c>
      <c r="I160" s="711">
        <v>660</v>
      </c>
      <c r="J160" s="711"/>
      <c r="K160" s="711"/>
      <c r="L160" s="711"/>
      <c r="M160" s="711"/>
      <c r="N160" s="711"/>
      <c r="O160" s="711"/>
      <c r="P160" s="701"/>
      <c r="Q160" s="712"/>
    </row>
    <row r="161" spans="1:17" ht="14.4" customHeight="1" x14ac:dyDescent="0.3">
      <c r="A161" s="695" t="s">
        <v>5924</v>
      </c>
      <c r="B161" s="696" t="s">
        <v>5925</v>
      </c>
      <c r="C161" s="696" t="s">
        <v>4522</v>
      </c>
      <c r="D161" s="696" t="s">
        <v>5942</v>
      </c>
      <c r="E161" s="696" t="s">
        <v>5943</v>
      </c>
      <c r="F161" s="711">
        <v>1</v>
      </c>
      <c r="G161" s="711">
        <v>135</v>
      </c>
      <c r="H161" s="711">
        <v>1</v>
      </c>
      <c r="I161" s="711">
        <v>135</v>
      </c>
      <c r="J161" s="711"/>
      <c r="K161" s="711"/>
      <c r="L161" s="711"/>
      <c r="M161" s="711"/>
      <c r="N161" s="711"/>
      <c r="O161" s="711"/>
      <c r="P161" s="701"/>
      <c r="Q161" s="712"/>
    </row>
    <row r="162" spans="1:17" ht="14.4" customHeight="1" x14ac:dyDescent="0.3">
      <c r="A162" s="695" t="s">
        <v>5924</v>
      </c>
      <c r="B162" s="696" t="s">
        <v>5925</v>
      </c>
      <c r="C162" s="696" t="s">
        <v>4522</v>
      </c>
      <c r="D162" s="696" t="s">
        <v>5944</v>
      </c>
      <c r="E162" s="696" t="s">
        <v>5945</v>
      </c>
      <c r="F162" s="711">
        <v>30</v>
      </c>
      <c r="G162" s="711">
        <v>8400</v>
      </c>
      <c r="H162" s="711">
        <v>1</v>
      </c>
      <c r="I162" s="711">
        <v>280</v>
      </c>
      <c r="J162" s="711">
        <v>33</v>
      </c>
      <c r="K162" s="711">
        <v>9273</v>
      </c>
      <c r="L162" s="711">
        <v>1.1039285714285714</v>
      </c>
      <c r="M162" s="711">
        <v>281</v>
      </c>
      <c r="N162" s="711">
        <v>25</v>
      </c>
      <c r="O162" s="711">
        <v>7040</v>
      </c>
      <c r="P162" s="701">
        <v>0.83809523809523812</v>
      </c>
      <c r="Q162" s="712">
        <v>281.60000000000002</v>
      </c>
    </row>
    <row r="163" spans="1:17" ht="14.4" customHeight="1" x14ac:dyDescent="0.3">
      <c r="A163" s="695" t="s">
        <v>5924</v>
      </c>
      <c r="B163" s="696" t="s">
        <v>5925</v>
      </c>
      <c r="C163" s="696" t="s">
        <v>4522</v>
      </c>
      <c r="D163" s="696" t="s">
        <v>5946</v>
      </c>
      <c r="E163" s="696" t="s">
        <v>5947</v>
      </c>
      <c r="F163" s="711"/>
      <c r="G163" s="711"/>
      <c r="H163" s="711"/>
      <c r="I163" s="711"/>
      <c r="J163" s="711">
        <v>5</v>
      </c>
      <c r="K163" s="711">
        <v>2280</v>
      </c>
      <c r="L163" s="711"/>
      <c r="M163" s="711">
        <v>456</v>
      </c>
      <c r="N163" s="711">
        <v>3</v>
      </c>
      <c r="O163" s="711">
        <v>1372</v>
      </c>
      <c r="P163" s="701"/>
      <c r="Q163" s="712">
        <v>457.33333333333331</v>
      </c>
    </row>
    <row r="164" spans="1:17" ht="14.4" customHeight="1" x14ac:dyDescent="0.3">
      <c r="A164" s="695" t="s">
        <v>5924</v>
      </c>
      <c r="B164" s="696" t="s">
        <v>5925</v>
      </c>
      <c r="C164" s="696" t="s">
        <v>4522</v>
      </c>
      <c r="D164" s="696" t="s">
        <v>5948</v>
      </c>
      <c r="E164" s="696" t="s">
        <v>5949</v>
      </c>
      <c r="F164" s="711">
        <v>30</v>
      </c>
      <c r="G164" s="711">
        <v>10350</v>
      </c>
      <c r="H164" s="711">
        <v>1</v>
      </c>
      <c r="I164" s="711">
        <v>345</v>
      </c>
      <c r="J164" s="711">
        <v>34</v>
      </c>
      <c r="K164" s="711">
        <v>11832</v>
      </c>
      <c r="L164" s="711">
        <v>1.1431884057971013</v>
      </c>
      <c r="M164" s="711">
        <v>348</v>
      </c>
      <c r="N164" s="711">
        <v>29</v>
      </c>
      <c r="O164" s="711">
        <v>10134</v>
      </c>
      <c r="P164" s="701">
        <v>0.97913043478260875</v>
      </c>
      <c r="Q164" s="712">
        <v>349.44827586206895</v>
      </c>
    </row>
    <row r="165" spans="1:17" ht="14.4" customHeight="1" x14ac:dyDescent="0.3">
      <c r="A165" s="695" t="s">
        <v>5924</v>
      </c>
      <c r="B165" s="696" t="s">
        <v>5925</v>
      </c>
      <c r="C165" s="696" t="s">
        <v>4522</v>
      </c>
      <c r="D165" s="696" t="s">
        <v>5950</v>
      </c>
      <c r="E165" s="696" t="s">
        <v>5951</v>
      </c>
      <c r="F165" s="711">
        <v>1</v>
      </c>
      <c r="G165" s="711">
        <v>115</v>
      </c>
      <c r="H165" s="711">
        <v>1</v>
      </c>
      <c r="I165" s="711">
        <v>115</v>
      </c>
      <c r="J165" s="711"/>
      <c r="K165" s="711"/>
      <c r="L165" s="711"/>
      <c r="M165" s="711"/>
      <c r="N165" s="711">
        <v>1</v>
      </c>
      <c r="O165" s="711">
        <v>116</v>
      </c>
      <c r="P165" s="701">
        <v>1.008695652173913</v>
      </c>
      <c r="Q165" s="712">
        <v>116</v>
      </c>
    </row>
    <row r="166" spans="1:17" ht="14.4" customHeight="1" x14ac:dyDescent="0.3">
      <c r="A166" s="695" t="s">
        <v>5924</v>
      </c>
      <c r="B166" s="696" t="s">
        <v>5925</v>
      </c>
      <c r="C166" s="696" t="s">
        <v>4522</v>
      </c>
      <c r="D166" s="696" t="s">
        <v>5952</v>
      </c>
      <c r="E166" s="696" t="s">
        <v>5953</v>
      </c>
      <c r="F166" s="711"/>
      <c r="G166" s="711"/>
      <c r="H166" s="711"/>
      <c r="I166" s="711"/>
      <c r="J166" s="711"/>
      <c r="K166" s="711"/>
      <c r="L166" s="711"/>
      <c r="M166" s="711"/>
      <c r="N166" s="711">
        <v>3</v>
      </c>
      <c r="O166" s="711">
        <v>1287</v>
      </c>
      <c r="P166" s="701"/>
      <c r="Q166" s="712">
        <v>429</v>
      </c>
    </row>
    <row r="167" spans="1:17" ht="14.4" customHeight="1" x14ac:dyDescent="0.3">
      <c r="A167" s="695" t="s">
        <v>5924</v>
      </c>
      <c r="B167" s="696" t="s">
        <v>5925</v>
      </c>
      <c r="C167" s="696" t="s">
        <v>4522</v>
      </c>
      <c r="D167" s="696" t="s">
        <v>5954</v>
      </c>
      <c r="E167" s="696" t="s">
        <v>5955</v>
      </c>
      <c r="F167" s="711">
        <v>10</v>
      </c>
      <c r="G167" s="711">
        <v>530</v>
      </c>
      <c r="H167" s="711">
        <v>1</v>
      </c>
      <c r="I167" s="711">
        <v>53</v>
      </c>
      <c r="J167" s="711">
        <v>10</v>
      </c>
      <c r="K167" s="711">
        <v>530</v>
      </c>
      <c r="L167" s="711">
        <v>1</v>
      </c>
      <c r="M167" s="711">
        <v>53</v>
      </c>
      <c r="N167" s="711">
        <v>22</v>
      </c>
      <c r="O167" s="711">
        <v>1176</v>
      </c>
      <c r="P167" s="701">
        <v>2.2188679245283018</v>
      </c>
      <c r="Q167" s="712">
        <v>53.454545454545453</v>
      </c>
    </row>
    <row r="168" spans="1:17" ht="14.4" customHeight="1" x14ac:dyDescent="0.3">
      <c r="A168" s="695" t="s">
        <v>5924</v>
      </c>
      <c r="B168" s="696" t="s">
        <v>5925</v>
      </c>
      <c r="C168" s="696" t="s">
        <v>4522</v>
      </c>
      <c r="D168" s="696" t="s">
        <v>5956</v>
      </c>
      <c r="E168" s="696" t="s">
        <v>5957</v>
      </c>
      <c r="F168" s="711">
        <v>49</v>
      </c>
      <c r="G168" s="711">
        <v>8036</v>
      </c>
      <c r="H168" s="711">
        <v>1</v>
      </c>
      <c r="I168" s="711">
        <v>164</v>
      </c>
      <c r="J168" s="711">
        <v>58</v>
      </c>
      <c r="K168" s="711">
        <v>9570</v>
      </c>
      <c r="L168" s="711">
        <v>1.1908909905425584</v>
      </c>
      <c r="M168" s="711">
        <v>165</v>
      </c>
      <c r="N168" s="711">
        <v>40</v>
      </c>
      <c r="O168" s="711">
        <v>6651</v>
      </c>
      <c r="P168" s="701">
        <v>0.82765057242409157</v>
      </c>
      <c r="Q168" s="712">
        <v>166.27500000000001</v>
      </c>
    </row>
    <row r="169" spans="1:17" ht="14.4" customHeight="1" x14ac:dyDescent="0.3">
      <c r="A169" s="695" t="s">
        <v>5924</v>
      </c>
      <c r="B169" s="696" t="s">
        <v>5925</v>
      </c>
      <c r="C169" s="696" t="s">
        <v>4522</v>
      </c>
      <c r="D169" s="696" t="s">
        <v>5958</v>
      </c>
      <c r="E169" s="696" t="s">
        <v>5959</v>
      </c>
      <c r="F169" s="711">
        <v>4</v>
      </c>
      <c r="G169" s="711">
        <v>312</v>
      </c>
      <c r="H169" s="711">
        <v>1</v>
      </c>
      <c r="I169" s="711">
        <v>78</v>
      </c>
      <c r="J169" s="711"/>
      <c r="K169" s="711"/>
      <c r="L169" s="711"/>
      <c r="M169" s="711"/>
      <c r="N169" s="711"/>
      <c r="O169" s="711"/>
      <c r="P169" s="701"/>
      <c r="Q169" s="712"/>
    </row>
    <row r="170" spans="1:17" ht="14.4" customHeight="1" x14ac:dyDescent="0.3">
      <c r="A170" s="695" t="s">
        <v>5924</v>
      </c>
      <c r="B170" s="696" t="s">
        <v>5925</v>
      </c>
      <c r="C170" s="696" t="s">
        <v>4522</v>
      </c>
      <c r="D170" s="696" t="s">
        <v>5960</v>
      </c>
      <c r="E170" s="696" t="s">
        <v>5961</v>
      </c>
      <c r="F170" s="711">
        <v>4</v>
      </c>
      <c r="G170" s="711">
        <v>636</v>
      </c>
      <c r="H170" s="711">
        <v>1</v>
      </c>
      <c r="I170" s="711">
        <v>159</v>
      </c>
      <c r="J170" s="711">
        <v>24</v>
      </c>
      <c r="K170" s="711">
        <v>3840</v>
      </c>
      <c r="L170" s="711">
        <v>6.0377358490566042</v>
      </c>
      <c r="M170" s="711">
        <v>160</v>
      </c>
      <c r="N170" s="711">
        <v>9</v>
      </c>
      <c r="O170" s="711">
        <v>1444</v>
      </c>
      <c r="P170" s="701">
        <v>2.2704402515723272</v>
      </c>
      <c r="Q170" s="712">
        <v>160.44444444444446</v>
      </c>
    </row>
    <row r="171" spans="1:17" ht="14.4" customHeight="1" x14ac:dyDescent="0.3">
      <c r="A171" s="695" t="s">
        <v>5924</v>
      </c>
      <c r="B171" s="696" t="s">
        <v>5925</v>
      </c>
      <c r="C171" s="696" t="s">
        <v>4522</v>
      </c>
      <c r="D171" s="696" t="s">
        <v>5962</v>
      </c>
      <c r="E171" s="696" t="s">
        <v>5963</v>
      </c>
      <c r="F171" s="711">
        <v>1</v>
      </c>
      <c r="G171" s="711">
        <v>242</v>
      </c>
      <c r="H171" s="711">
        <v>1</v>
      </c>
      <c r="I171" s="711">
        <v>242</v>
      </c>
      <c r="J171" s="711"/>
      <c r="K171" s="711"/>
      <c r="L171" s="711"/>
      <c r="M171" s="711"/>
      <c r="N171" s="711"/>
      <c r="O171" s="711"/>
      <c r="P171" s="701"/>
      <c r="Q171" s="712"/>
    </row>
    <row r="172" spans="1:17" ht="14.4" customHeight="1" x14ac:dyDescent="0.3">
      <c r="A172" s="695" t="s">
        <v>5924</v>
      </c>
      <c r="B172" s="696" t="s">
        <v>5925</v>
      </c>
      <c r="C172" s="696" t="s">
        <v>4522</v>
      </c>
      <c r="D172" s="696" t="s">
        <v>5964</v>
      </c>
      <c r="E172" s="696" t="s">
        <v>5965</v>
      </c>
      <c r="F172" s="711">
        <v>3</v>
      </c>
      <c r="G172" s="711">
        <v>5955</v>
      </c>
      <c r="H172" s="711">
        <v>1</v>
      </c>
      <c r="I172" s="711">
        <v>1985</v>
      </c>
      <c r="J172" s="711"/>
      <c r="K172" s="711"/>
      <c r="L172" s="711"/>
      <c r="M172" s="711"/>
      <c r="N172" s="711">
        <v>1</v>
      </c>
      <c r="O172" s="711">
        <v>2006</v>
      </c>
      <c r="P172" s="701">
        <v>0.33685978169605374</v>
      </c>
      <c r="Q172" s="712">
        <v>2006</v>
      </c>
    </row>
    <row r="173" spans="1:17" ht="14.4" customHeight="1" x14ac:dyDescent="0.3">
      <c r="A173" s="695" t="s">
        <v>5924</v>
      </c>
      <c r="B173" s="696" t="s">
        <v>5925</v>
      </c>
      <c r="C173" s="696" t="s">
        <v>4522</v>
      </c>
      <c r="D173" s="696" t="s">
        <v>5966</v>
      </c>
      <c r="E173" s="696" t="s">
        <v>5967</v>
      </c>
      <c r="F173" s="711">
        <v>1</v>
      </c>
      <c r="G173" s="711">
        <v>399</v>
      </c>
      <c r="H173" s="711">
        <v>1</v>
      </c>
      <c r="I173" s="711">
        <v>399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5968</v>
      </c>
      <c r="B174" s="696" t="s">
        <v>602</v>
      </c>
      <c r="C174" s="696" t="s">
        <v>4522</v>
      </c>
      <c r="D174" s="696" t="s">
        <v>5969</v>
      </c>
      <c r="E174" s="696" t="s">
        <v>5970</v>
      </c>
      <c r="F174" s="711">
        <v>817</v>
      </c>
      <c r="G174" s="711">
        <v>129086</v>
      </c>
      <c r="H174" s="711">
        <v>1</v>
      </c>
      <c r="I174" s="711">
        <v>158</v>
      </c>
      <c r="J174" s="711">
        <v>902</v>
      </c>
      <c r="K174" s="711">
        <v>143418</v>
      </c>
      <c r="L174" s="711">
        <v>1.1110267573555614</v>
      </c>
      <c r="M174" s="711">
        <v>159</v>
      </c>
      <c r="N174" s="711">
        <v>989</v>
      </c>
      <c r="O174" s="711">
        <v>157491</v>
      </c>
      <c r="P174" s="701">
        <v>1.2200471003826907</v>
      </c>
      <c r="Q174" s="712">
        <v>159.24266936299293</v>
      </c>
    </row>
    <row r="175" spans="1:17" ht="14.4" customHeight="1" x14ac:dyDescent="0.3">
      <c r="A175" s="695" t="s">
        <v>5968</v>
      </c>
      <c r="B175" s="696" t="s">
        <v>602</v>
      </c>
      <c r="C175" s="696" t="s">
        <v>4522</v>
      </c>
      <c r="D175" s="696" t="s">
        <v>5971</v>
      </c>
      <c r="E175" s="696" t="s">
        <v>5972</v>
      </c>
      <c r="F175" s="711">
        <v>12</v>
      </c>
      <c r="G175" s="711">
        <v>13968</v>
      </c>
      <c r="H175" s="711">
        <v>1</v>
      </c>
      <c r="I175" s="711">
        <v>1164</v>
      </c>
      <c r="J175" s="711">
        <v>12</v>
      </c>
      <c r="K175" s="711">
        <v>13980</v>
      </c>
      <c r="L175" s="711">
        <v>1.0008591065292096</v>
      </c>
      <c r="M175" s="711">
        <v>1165</v>
      </c>
      <c r="N175" s="711">
        <v>9</v>
      </c>
      <c r="O175" s="711">
        <v>10485</v>
      </c>
      <c r="P175" s="701">
        <v>0.75064432989690721</v>
      </c>
      <c r="Q175" s="712">
        <v>1165</v>
      </c>
    </row>
    <row r="176" spans="1:17" ht="14.4" customHeight="1" x14ac:dyDescent="0.3">
      <c r="A176" s="695" t="s">
        <v>5968</v>
      </c>
      <c r="B176" s="696" t="s">
        <v>602</v>
      </c>
      <c r="C176" s="696" t="s">
        <v>4522</v>
      </c>
      <c r="D176" s="696" t="s">
        <v>5973</v>
      </c>
      <c r="E176" s="696" t="s">
        <v>5974</v>
      </c>
      <c r="F176" s="711">
        <v>32</v>
      </c>
      <c r="G176" s="711">
        <v>1248</v>
      </c>
      <c r="H176" s="711">
        <v>1</v>
      </c>
      <c r="I176" s="711">
        <v>39</v>
      </c>
      <c r="J176" s="711">
        <v>44</v>
      </c>
      <c r="K176" s="711">
        <v>1716</v>
      </c>
      <c r="L176" s="711">
        <v>1.375</v>
      </c>
      <c r="M176" s="711">
        <v>39</v>
      </c>
      <c r="N176" s="711">
        <v>26</v>
      </c>
      <c r="O176" s="711">
        <v>1020</v>
      </c>
      <c r="P176" s="701">
        <v>0.81730769230769229</v>
      </c>
      <c r="Q176" s="712">
        <v>39.230769230769234</v>
      </c>
    </row>
    <row r="177" spans="1:17" ht="14.4" customHeight="1" x14ac:dyDescent="0.3">
      <c r="A177" s="695" t="s">
        <v>5968</v>
      </c>
      <c r="B177" s="696" t="s">
        <v>602</v>
      </c>
      <c r="C177" s="696" t="s">
        <v>4522</v>
      </c>
      <c r="D177" s="696" t="s">
        <v>5900</v>
      </c>
      <c r="E177" s="696" t="s">
        <v>5901</v>
      </c>
      <c r="F177" s="711"/>
      <c r="G177" s="711"/>
      <c r="H177" s="711"/>
      <c r="I177" s="711"/>
      <c r="J177" s="711">
        <v>4</v>
      </c>
      <c r="K177" s="711">
        <v>1528</v>
      </c>
      <c r="L177" s="711"/>
      <c r="M177" s="711">
        <v>382</v>
      </c>
      <c r="N177" s="711">
        <v>2</v>
      </c>
      <c r="O177" s="711">
        <v>764</v>
      </c>
      <c r="P177" s="701"/>
      <c r="Q177" s="712">
        <v>382</v>
      </c>
    </row>
    <row r="178" spans="1:17" ht="14.4" customHeight="1" x14ac:dyDescent="0.3">
      <c r="A178" s="695" t="s">
        <v>5968</v>
      </c>
      <c r="B178" s="696" t="s">
        <v>602</v>
      </c>
      <c r="C178" s="696" t="s">
        <v>4522</v>
      </c>
      <c r="D178" s="696" t="s">
        <v>5975</v>
      </c>
      <c r="E178" s="696" t="s">
        <v>5976</v>
      </c>
      <c r="F178" s="711">
        <v>3</v>
      </c>
      <c r="G178" s="711">
        <v>108</v>
      </c>
      <c r="H178" s="711">
        <v>1</v>
      </c>
      <c r="I178" s="711">
        <v>36</v>
      </c>
      <c r="J178" s="711">
        <v>24</v>
      </c>
      <c r="K178" s="711">
        <v>888</v>
      </c>
      <c r="L178" s="711">
        <v>8.2222222222222214</v>
      </c>
      <c r="M178" s="711">
        <v>37</v>
      </c>
      <c r="N178" s="711">
        <v>21</v>
      </c>
      <c r="O178" s="711">
        <v>777</v>
      </c>
      <c r="P178" s="701">
        <v>7.1944444444444446</v>
      </c>
      <c r="Q178" s="712">
        <v>37</v>
      </c>
    </row>
    <row r="179" spans="1:17" ht="14.4" customHeight="1" x14ac:dyDescent="0.3">
      <c r="A179" s="695" t="s">
        <v>5968</v>
      </c>
      <c r="B179" s="696" t="s">
        <v>602</v>
      </c>
      <c r="C179" s="696" t="s">
        <v>4522</v>
      </c>
      <c r="D179" s="696" t="s">
        <v>5977</v>
      </c>
      <c r="E179" s="696" t="s">
        <v>5978</v>
      </c>
      <c r="F179" s="711">
        <v>21</v>
      </c>
      <c r="G179" s="711">
        <v>840</v>
      </c>
      <c r="H179" s="711">
        <v>1</v>
      </c>
      <c r="I179" s="711">
        <v>40</v>
      </c>
      <c r="J179" s="711">
        <v>13</v>
      </c>
      <c r="K179" s="711">
        <v>533</v>
      </c>
      <c r="L179" s="711">
        <v>0.63452380952380949</v>
      </c>
      <c r="M179" s="711">
        <v>41</v>
      </c>
      <c r="N179" s="711">
        <v>2</v>
      </c>
      <c r="O179" s="711">
        <v>82</v>
      </c>
      <c r="P179" s="701">
        <v>9.7619047619047619E-2</v>
      </c>
      <c r="Q179" s="712">
        <v>41</v>
      </c>
    </row>
    <row r="180" spans="1:17" ht="14.4" customHeight="1" x14ac:dyDescent="0.3">
      <c r="A180" s="695" t="s">
        <v>5968</v>
      </c>
      <c r="B180" s="696" t="s">
        <v>602</v>
      </c>
      <c r="C180" s="696" t="s">
        <v>4522</v>
      </c>
      <c r="D180" s="696" t="s">
        <v>5979</v>
      </c>
      <c r="E180" s="696" t="s">
        <v>5980</v>
      </c>
      <c r="F180" s="711">
        <v>7</v>
      </c>
      <c r="G180" s="711">
        <v>3430</v>
      </c>
      <c r="H180" s="711">
        <v>1</v>
      </c>
      <c r="I180" s="711">
        <v>490</v>
      </c>
      <c r="J180" s="711">
        <v>2</v>
      </c>
      <c r="K180" s="711">
        <v>980</v>
      </c>
      <c r="L180" s="711">
        <v>0.2857142857142857</v>
      </c>
      <c r="M180" s="711">
        <v>490</v>
      </c>
      <c r="N180" s="711">
        <v>3</v>
      </c>
      <c r="O180" s="711">
        <v>1470</v>
      </c>
      <c r="P180" s="701">
        <v>0.42857142857142855</v>
      </c>
      <c r="Q180" s="712">
        <v>490</v>
      </c>
    </row>
    <row r="181" spans="1:17" ht="14.4" customHeight="1" x14ac:dyDescent="0.3">
      <c r="A181" s="695" t="s">
        <v>5968</v>
      </c>
      <c r="B181" s="696" t="s">
        <v>602</v>
      </c>
      <c r="C181" s="696" t="s">
        <v>4522</v>
      </c>
      <c r="D181" s="696" t="s">
        <v>5981</v>
      </c>
      <c r="E181" s="696" t="s">
        <v>5982</v>
      </c>
      <c r="F181" s="711"/>
      <c r="G181" s="711"/>
      <c r="H181" s="711"/>
      <c r="I181" s="711"/>
      <c r="J181" s="711">
        <v>7</v>
      </c>
      <c r="K181" s="711">
        <v>217</v>
      </c>
      <c r="L181" s="711"/>
      <c r="M181" s="711">
        <v>31</v>
      </c>
      <c r="N181" s="711">
        <v>5</v>
      </c>
      <c r="O181" s="711">
        <v>155</v>
      </c>
      <c r="P181" s="701"/>
      <c r="Q181" s="712">
        <v>31</v>
      </c>
    </row>
    <row r="182" spans="1:17" ht="14.4" customHeight="1" x14ac:dyDescent="0.3">
      <c r="A182" s="695" t="s">
        <v>5968</v>
      </c>
      <c r="B182" s="696" t="s">
        <v>602</v>
      </c>
      <c r="C182" s="696" t="s">
        <v>4522</v>
      </c>
      <c r="D182" s="696" t="s">
        <v>5983</v>
      </c>
      <c r="E182" s="696" t="s">
        <v>5984</v>
      </c>
      <c r="F182" s="711">
        <v>17</v>
      </c>
      <c r="G182" s="711">
        <v>3468</v>
      </c>
      <c r="H182" s="711">
        <v>1</v>
      </c>
      <c r="I182" s="711">
        <v>204</v>
      </c>
      <c r="J182" s="711">
        <v>23</v>
      </c>
      <c r="K182" s="711">
        <v>4715</v>
      </c>
      <c r="L182" s="711">
        <v>1.3595732410611303</v>
      </c>
      <c r="M182" s="711">
        <v>205</v>
      </c>
      <c r="N182" s="711">
        <v>28</v>
      </c>
      <c r="O182" s="711">
        <v>5747</v>
      </c>
      <c r="P182" s="701">
        <v>1.6571510957324107</v>
      </c>
      <c r="Q182" s="712">
        <v>205.25</v>
      </c>
    </row>
    <row r="183" spans="1:17" ht="14.4" customHeight="1" x14ac:dyDescent="0.3">
      <c r="A183" s="695" t="s">
        <v>5968</v>
      </c>
      <c r="B183" s="696" t="s">
        <v>602</v>
      </c>
      <c r="C183" s="696" t="s">
        <v>4522</v>
      </c>
      <c r="D183" s="696" t="s">
        <v>5985</v>
      </c>
      <c r="E183" s="696" t="s">
        <v>5986</v>
      </c>
      <c r="F183" s="711">
        <v>15</v>
      </c>
      <c r="G183" s="711">
        <v>5640</v>
      </c>
      <c r="H183" s="711">
        <v>1</v>
      </c>
      <c r="I183" s="711">
        <v>376</v>
      </c>
      <c r="J183" s="711">
        <v>25</v>
      </c>
      <c r="K183" s="711">
        <v>9425</v>
      </c>
      <c r="L183" s="711">
        <v>1.6710992907801419</v>
      </c>
      <c r="M183" s="711">
        <v>377</v>
      </c>
      <c r="N183" s="711">
        <v>31</v>
      </c>
      <c r="O183" s="711">
        <v>11705</v>
      </c>
      <c r="P183" s="701">
        <v>2.0753546099290778</v>
      </c>
      <c r="Q183" s="712">
        <v>377.58064516129031</v>
      </c>
    </row>
    <row r="184" spans="1:17" ht="14.4" customHeight="1" x14ac:dyDescent="0.3">
      <c r="A184" s="695" t="s">
        <v>5968</v>
      </c>
      <c r="B184" s="696" t="s">
        <v>602</v>
      </c>
      <c r="C184" s="696" t="s">
        <v>4522</v>
      </c>
      <c r="D184" s="696" t="s">
        <v>5987</v>
      </c>
      <c r="E184" s="696" t="s">
        <v>5988</v>
      </c>
      <c r="F184" s="711">
        <v>59</v>
      </c>
      <c r="G184" s="711">
        <v>6608</v>
      </c>
      <c r="H184" s="711">
        <v>1</v>
      </c>
      <c r="I184" s="711">
        <v>112</v>
      </c>
      <c r="J184" s="711">
        <v>94</v>
      </c>
      <c r="K184" s="711">
        <v>10622</v>
      </c>
      <c r="L184" s="711">
        <v>1.6074455205811138</v>
      </c>
      <c r="M184" s="711">
        <v>113</v>
      </c>
      <c r="N184" s="711">
        <v>85</v>
      </c>
      <c r="O184" s="711">
        <v>9635</v>
      </c>
      <c r="P184" s="701">
        <v>1.4580811138014529</v>
      </c>
      <c r="Q184" s="712">
        <v>113.35294117647059</v>
      </c>
    </row>
    <row r="185" spans="1:17" ht="14.4" customHeight="1" x14ac:dyDescent="0.3">
      <c r="A185" s="695" t="s">
        <v>5968</v>
      </c>
      <c r="B185" s="696" t="s">
        <v>602</v>
      </c>
      <c r="C185" s="696" t="s">
        <v>4522</v>
      </c>
      <c r="D185" s="696" t="s">
        <v>5989</v>
      </c>
      <c r="E185" s="696" t="s">
        <v>5990</v>
      </c>
      <c r="F185" s="711">
        <v>11</v>
      </c>
      <c r="G185" s="711">
        <v>913</v>
      </c>
      <c r="H185" s="711">
        <v>1</v>
      </c>
      <c r="I185" s="711">
        <v>83</v>
      </c>
      <c r="J185" s="711">
        <v>73</v>
      </c>
      <c r="K185" s="711">
        <v>6132</v>
      </c>
      <c r="L185" s="711">
        <v>6.71631982475356</v>
      </c>
      <c r="M185" s="711">
        <v>84</v>
      </c>
      <c r="N185" s="711">
        <v>87</v>
      </c>
      <c r="O185" s="711">
        <v>7328</v>
      </c>
      <c r="P185" s="701">
        <v>8.026286966046003</v>
      </c>
      <c r="Q185" s="712">
        <v>84.229885057471265</v>
      </c>
    </row>
    <row r="186" spans="1:17" ht="14.4" customHeight="1" x14ac:dyDescent="0.3">
      <c r="A186" s="695" t="s">
        <v>5968</v>
      </c>
      <c r="B186" s="696" t="s">
        <v>602</v>
      </c>
      <c r="C186" s="696" t="s">
        <v>4522</v>
      </c>
      <c r="D186" s="696" t="s">
        <v>5991</v>
      </c>
      <c r="E186" s="696" t="s">
        <v>5992</v>
      </c>
      <c r="F186" s="711">
        <v>1</v>
      </c>
      <c r="G186" s="711">
        <v>95</v>
      </c>
      <c r="H186" s="711">
        <v>1</v>
      </c>
      <c r="I186" s="711">
        <v>95</v>
      </c>
      <c r="J186" s="711"/>
      <c r="K186" s="711"/>
      <c r="L186" s="711"/>
      <c r="M186" s="711"/>
      <c r="N186" s="711">
        <v>1</v>
      </c>
      <c r="O186" s="711">
        <v>96</v>
      </c>
      <c r="P186" s="701">
        <v>1.0105263157894737</v>
      </c>
      <c r="Q186" s="712">
        <v>96</v>
      </c>
    </row>
    <row r="187" spans="1:17" ht="14.4" customHeight="1" x14ac:dyDescent="0.3">
      <c r="A187" s="695" t="s">
        <v>5968</v>
      </c>
      <c r="B187" s="696" t="s">
        <v>602</v>
      </c>
      <c r="C187" s="696" t="s">
        <v>4522</v>
      </c>
      <c r="D187" s="696" t="s">
        <v>5993</v>
      </c>
      <c r="E187" s="696" t="s">
        <v>5994</v>
      </c>
      <c r="F187" s="711">
        <v>5</v>
      </c>
      <c r="G187" s="711">
        <v>105</v>
      </c>
      <c r="H187" s="711">
        <v>1</v>
      </c>
      <c r="I187" s="711">
        <v>21</v>
      </c>
      <c r="J187" s="711">
        <v>6</v>
      </c>
      <c r="K187" s="711">
        <v>126</v>
      </c>
      <c r="L187" s="711">
        <v>1.2</v>
      </c>
      <c r="M187" s="711">
        <v>21</v>
      </c>
      <c r="N187" s="711">
        <v>16</v>
      </c>
      <c r="O187" s="711">
        <v>336</v>
      </c>
      <c r="P187" s="701">
        <v>3.2</v>
      </c>
      <c r="Q187" s="712">
        <v>21</v>
      </c>
    </row>
    <row r="188" spans="1:17" ht="14.4" customHeight="1" x14ac:dyDescent="0.3">
      <c r="A188" s="695" t="s">
        <v>5968</v>
      </c>
      <c r="B188" s="696" t="s">
        <v>602</v>
      </c>
      <c r="C188" s="696" t="s">
        <v>4522</v>
      </c>
      <c r="D188" s="696" t="s">
        <v>5909</v>
      </c>
      <c r="E188" s="696" t="s">
        <v>5910</v>
      </c>
      <c r="F188" s="711">
        <v>12</v>
      </c>
      <c r="G188" s="711">
        <v>5832</v>
      </c>
      <c r="H188" s="711">
        <v>1</v>
      </c>
      <c r="I188" s="711">
        <v>486</v>
      </c>
      <c r="J188" s="711">
        <v>30</v>
      </c>
      <c r="K188" s="711">
        <v>14580</v>
      </c>
      <c r="L188" s="711">
        <v>2.5</v>
      </c>
      <c r="M188" s="711">
        <v>486</v>
      </c>
      <c r="N188" s="711">
        <v>27</v>
      </c>
      <c r="O188" s="711">
        <v>13122</v>
      </c>
      <c r="P188" s="701">
        <v>2.25</v>
      </c>
      <c r="Q188" s="712">
        <v>486</v>
      </c>
    </row>
    <row r="189" spans="1:17" ht="14.4" customHeight="1" x14ac:dyDescent="0.3">
      <c r="A189" s="695" t="s">
        <v>5968</v>
      </c>
      <c r="B189" s="696" t="s">
        <v>602</v>
      </c>
      <c r="C189" s="696" t="s">
        <v>4522</v>
      </c>
      <c r="D189" s="696" t="s">
        <v>5995</v>
      </c>
      <c r="E189" s="696" t="s">
        <v>5996</v>
      </c>
      <c r="F189" s="711">
        <v>9</v>
      </c>
      <c r="G189" s="711">
        <v>360</v>
      </c>
      <c r="H189" s="711">
        <v>1</v>
      </c>
      <c r="I189" s="711">
        <v>40</v>
      </c>
      <c r="J189" s="711">
        <v>12</v>
      </c>
      <c r="K189" s="711">
        <v>480</v>
      </c>
      <c r="L189" s="711">
        <v>1.3333333333333333</v>
      </c>
      <c r="M189" s="711">
        <v>40</v>
      </c>
      <c r="N189" s="711">
        <v>31</v>
      </c>
      <c r="O189" s="711">
        <v>1249</v>
      </c>
      <c r="P189" s="701">
        <v>3.4694444444444446</v>
      </c>
      <c r="Q189" s="712">
        <v>40.29032258064516</v>
      </c>
    </row>
    <row r="190" spans="1:17" ht="14.4" customHeight="1" x14ac:dyDescent="0.3">
      <c r="A190" s="695" t="s">
        <v>5968</v>
      </c>
      <c r="B190" s="696" t="s">
        <v>602</v>
      </c>
      <c r="C190" s="696" t="s">
        <v>4522</v>
      </c>
      <c r="D190" s="696" t="s">
        <v>5997</v>
      </c>
      <c r="E190" s="696" t="s">
        <v>5998</v>
      </c>
      <c r="F190" s="711">
        <v>1</v>
      </c>
      <c r="G190" s="711">
        <v>2013</v>
      </c>
      <c r="H190" s="711">
        <v>1</v>
      </c>
      <c r="I190" s="711">
        <v>2013</v>
      </c>
      <c r="J190" s="711">
        <v>1</v>
      </c>
      <c r="K190" s="711">
        <v>2029</v>
      </c>
      <c r="L190" s="711">
        <v>1.0079483358171883</v>
      </c>
      <c r="M190" s="711">
        <v>2029</v>
      </c>
      <c r="N190" s="711">
        <v>2</v>
      </c>
      <c r="O190" s="711">
        <v>4058</v>
      </c>
      <c r="P190" s="701">
        <v>2.0158966716343767</v>
      </c>
      <c r="Q190" s="712">
        <v>2029</v>
      </c>
    </row>
    <row r="191" spans="1:17" ht="14.4" customHeight="1" x14ac:dyDescent="0.3">
      <c r="A191" s="695" t="s">
        <v>5968</v>
      </c>
      <c r="B191" s="696" t="s">
        <v>602</v>
      </c>
      <c r="C191" s="696" t="s">
        <v>4522</v>
      </c>
      <c r="D191" s="696" t="s">
        <v>5999</v>
      </c>
      <c r="E191" s="696" t="s">
        <v>6000</v>
      </c>
      <c r="F191" s="711">
        <v>1</v>
      </c>
      <c r="G191" s="711">
        <v>603</v>
      </c>
      <c r="H191" s="711">
        <v>1</v>
      </c>
      <c r="I191" s="711">
        <v>603</v>
      </c>
      <c r="J191" s="711"/>
      <c r="K191" s="711"/>
      <c r="L191" s="711"/>
      <c r="M191" s="711"/>
      <c r="N191" s="711">
        <v>4</v>
      </c>
      <c r="O191" s="711">
        <v>2419</v>
      </c>
      <c r="P191" s="701">
        <v>4.0116086235489217</v>
      </c>
      <c r="Q191" s="712">
        <v>604.75</v>
      </c>
    </row>
    <row r="192" spans="1:17" ht="14.4" customHeight="1" x14ac:dyDescent="0.3">
      <c r="A192" s="695" t="s">
        <v>5968</v>
      </c>
      <c r="B192" s="696" t="s">
        <v>602</v>
      </c>
      <c r="C192" s="696" t="s">
        <v>4522</v>
      </c>
      <c r="D192" s="696" t="s">
        <v>6001</v>
      </c>
      <c r="E192" s="696" t="s">
        <v>6002</v>
      </c>
      <c r="F192" s="711">
        <v>124</v>
      </c>
      <c r="G192" s="711">
        <v>4836</v>
      </c>
      <c r="H192" s="711">
        <v>1</v>
      </c>
      <c r="I192" s="711">
        <v>39</v>
      </c>
      <c r="J192" s="711">
        <v>156</v>
      </c>
      <c r="K192" s="711">
        <v>6240</v>
      </c>
      <c r="L192" s="711">
        <v>1.2903225806451613</v>
      </c>
      <c r="M192" s="711">
        <v>40</v>
      </c>
      <c r="N192" s="711">
        <v>272</v>
      </c>
      <c r="O192" s="711">
        <v>10976</v>
      </c>
      <c r="P192" s="701">
        <v>2.2696443341604633</v>
      </c>
      <c r="Q192" s="712">
        <v>40.352941176470587</v>
      </c>
    </row>
    <row r="193" spans="1:17" ht="14.4" customHeight="1" x14ac:dyDescent="0.3">
      <c r="A193" s="695" t="s">
        <v>6003</v>
      </c>
      <c r="B193" s="696" t="s">
        <v>5811</v>
      </c>
      <c r="C193" s="696" t="s">
        <v>4522</v>
      </c>
      <c r="D193" s="696" t="s">
        <v>6004</v>
      </c>
      <c r="E193" s="696" t="s">
        <v>6005</v>
      </c>
      <c r="F193" s="711"/>
      <c r="G193" s="711"/>
      <c r="H193" s="711"/>
      <c r="I193" s="711"/>
      <c r="J193" s="711"/>
      <c r="K193" s="711"/>
      <c r="L193" s="711"/>
      <c r="M193" s="711"/>
      <c r="N193" s="711">
        <v>1</v>
      </c>
      <c r="O193" s="711">
        <v>1180</v>
      </c>
      <c r="P193" s="701"/>
      <c r="Q193" s="712">
        <v>1180</v>
      </c>
    </row>
    <row r="194" spans="1:17" ht="14.4" customHeight="1" x14ac:dyDescent="0.3">
      <c r="A194" s="695" t="s">
        <v>6003</v>
      </c>
      <c r="B194" s="696" t="s">
        <v>5811</v>
      </c>
      <c r="C194" s="696" t="s">
        <v>4522</v>
      </c>
      <c r="D194" s="696" t="s">
        <v>6006</v>
      </c>
      <c r="E194" s="696" t="s">
        <v>6007</v>
      </c>
      <c r="F194" s="711"/>
      <c r="G194" s="711"/>
      <c r="H194" s="711"/>
      <c r="I194" s="711"/>
      <c r="J194" s="711">
        <v>1</v>
      </c>
      <c r="K194" s="711">
        <v>826</v>
      </c>
      <c r="L194" s="711"/>
      <c r="M194" s="711">
        <v>826</v>
      </c>
      <c r="N194" s="711"/>
      <c r="O194" s="711"/>
      <c r="P194" s="701"/>
      <c r="Q194" s="712"/>
    </row>
    <row r="195" spans="1:17" ht="14.4" customHeight="1" x14ac:dyDescent="0.3">
      <c r="A195" s="695" t="s">
        <v>6003</v>
      </c>
      <c r="B195" s="696" t="s">
        <v>5811</v>
      </c>
      <c r="C195" s="696" t="s">
        <v>4522</v>
      </c>
      <c r="D195" s="696" t="s">
        <v>6008</v>
      </c>
      <c r="E195" s="696" t="s">
        <v>6009</v>
      </c>
      <c r="F195" s="711">
        <v>1</v>
      </c>
      <c r="G195" s="711">
        <v>508</v>
      </c>
      <c r="H195" s="711">
        <v>1</v>
      </c>
      <c r="I195" s="711">
        <v>508</v>
      </c>
      <c r="J195" s="711"/>
      <c r="K195" s="711"/>
      <c r="L195" s="711"/>
      <c r="M195" s="711"/>
      <c r="N195" s="711"/>
      <c r="O195" s="711"/>
      <c r="P195" s="701"/>
      <c r="Q195" s="712"/>
    </row>
    <row r="196" spans="1:17" ht="14.4" customHeight="1" x14ac:dyDescent="0.3">
      <c r="A196" s="695" t="s">
        <v>6003</v>
      </c>
      <c r="B196" s="696" t="s">
        <v>5811</v>
      </c>
      <c r="C196" s="696" t="s">
        <v>4522</v>
      </c>
      <c r="D196" s="696" t="s">
        <v>6010</v>
      </c>
      <c r="E196" s="696" t="s">
        <v>6011</v>
      </c>
      <c r="F196" s="711">
        <v>1</v>
      </c>
      <c r="G196" s="711">
        <v>418</v>
      </c>
      <c r="H196" s="711">
        <v>1</v>
      </c>
      <c r="I196" s="711">
        <v>418</v>
      </c>
      <c r="J196" s="711"/>
      <c r="K196" s="711"/>
      <c r="L196" s="711"/>
      <c r="M196" s="711"/>
      <c r="N196" s="711"/>
      <c r="O196" s="711"/>
      <c r="P196" s="701"/>
      <c r="Q196" s="712"/>
    </row>
    <row r="197" spans="1:17" ht="14.4" customHeight="1" x14ac:dyDescent="0.3">
      <c r="A197" s="695" t="s">
        <v>6003</v>
      </c>
      <c r="B197" s="696" t="s">
        <v>5811</v>
      </c>
      <c r="C197" s="696" t="s">
        <v>4522</v>
      </c>
      <c r="D197" s="696" t="s">
        <v>6012</v>
      </c>
      <c r="E197" s="696" t="s">
        <v>6013</v>
      </c>
      <c r="F197" s="711"/>
      <c r="G197" s="711"/>
      <c r="H197" s="711"/>
      <c r="I197" s="711"/>
      <c r="J197" s="711"/>
      <c r="K197" s="711"/>
      <c r="L197" s="711"/>
      <c r="M197" s="711"/>
      <c r="N197" s="711">
        <v>1</v>
      </c>
      <c r="O197" s="711">
        <v>344</v>
      </c>
      <c r="P197" s="701"/>
      <c r="Q197" s="712">
        <v>344</v>
      </c>
    </row>
    <row r="198" spans="1:17" ht="14.4" customHeight="1" x14ac:dyDescent="0.3">
      <c r="A198" s="695" t="s">
        <v>6003</v>
      </c>
      <c r="B198" s="696" t="s">
        <v>5811</v>
      </c>
      <c r="C198" s="696" t="s">
        <v>4522</v>
      </c>
      <c r="D198" s="696" t="s">
        <v>6014</v>
      </c>
      <c r="E198" s="696" t="s">
        <v>6015</v>
      </c>
      <c r="F198" s="711">
        <v>1</v>
      </c>
      <c r="G198" s="711">
        <v>110</v>
      </c>
      <c r="H198" s="711">
        <v>1</v>
      </c>
      <c r="I198" s="711">
        <v>110</v>
      </c>
      <c r="J198" s="711"/>
      <c r="K198" s="711"/>
      <c r="L198" s="711"/>
      <c r="M198" s="711"/>
      <c r="N198" s="711"/>
      <c r="O198" s="711"/>
      <c r="P198" s="701"/>
      <c r="Q198" s="712"/>
    </row>
    <row r="199" spans="1:17" ht="14.4" customHeight="1" x14ac:dyDescent="0.3">
      <c r="A199" s="695" t="s">
        <v>6003</v>
      </c>
      <c r="B199" s="696" t="s">
        <v>5811</v>
      </c>
      <c r="C199" s="696" t="s">
        <v>4522</v>
      </c>
      <c r="D199" s="696" t="s">
        <v>6016</v>
      </c>
      <c r="E199" s="696" t="s">
        <v>6017</v>
      </c>
      <c r="F199" s="711"/>
      <c r="G199" s="711"/>
      <c r="H199" s="711"/>
      <c r="I199" s="711"/>
      <c r="J199" s="711"/>
      <c r="K199" s="711"/>
      <c r="L199" s="711"/>
      <c r="M199" s="711"/>
      <c r="N199" s="711">
        <v>1</v>
      </c>
      <c r="O199" s="711">
        <v>204</v>
      </c>
      <c r="P199" s="701"/>
      <c r="Q199" s="712">
        <v>204</v>
      </c>
    </row>
    <row r="200" spans="1:17" ht="14.4" customHeight="1" x14ac:dyDescent="0.3">
      <c r="A200" s="695" t="s">
        <v>6003</v>
      </c>
      <c r="B200" s="696" t="s">
        <v>5811</v>
      </c>
      <c r="C200" s="696" t="s">
        <v>4522</v>
      </c>
      <c r="D200" s="696" t="s">
        <v>6018</v>
      </c>
      <c r="E200" s="696" t="s">
        <v>6019</v>
      </c>
      <c r="F200" s="711">
        <v>1</v>
      </c>
      <c r="G200" s="711">
        <v>38</v>
      </c>
      <c r="H200" s="711">
        <v>1</v>
      </c>
      <c r="I200" s="711">
        <v>38</v>
      </c>
      <c r="J200" s="711"/>
      <c r="K200" s="711"/>
      <c r="L200" s="711"/>
      <c r="M200" s="711"/>
      <c r="N200" s="711"/>
      <c r="O200" s="711"/>
      <c r="P200" s="701"/>
      <c r="Q200" s="712"/>
    </row>
    <row r="201" spans="1:17" ht="14.4" customHeight="1" thickBot="1" x14ac:dyDescent="0.35">
      <c r="A201" s="703" t="s">
        <v>6003</v>
      </c>
      <c r="B201" s="704" t="s">
        <v>5811</v>
      </c>
      <c r="C201" s="704" t="s">
        <v>4522</v>
      </c>
      <c r="D201" s="704" t="s">
        <v>6020</v>
      </c>
      <c r="E201" s="704" t="s">
        <v>6021</v>
      </c>
      <c r="F201" s="713">
        <v>1</v>
      </c>
      <c r="G201" s="713">
        <v>286</v>
      </c>
      <c r="H201" s="713">
        <v>1</v>
      </c>
      <c r="I201" s="713">
        <v>286</v>
      </c>
      <c r="J201" s="713"/>
      <c r="K201" s="713"/>
      <c r="L201" s="713"/>
      <c r="M201" s="713"/>
      <c r="N201" s="713"/>
      <c r="O201" s="713"/>
      <c r="P201" s="709"/>
      <c r="Q201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4483</v>
      </c>
      <c r="D3" s="197">
        <f>SUBTOTAL(9,D6:D1048576)</f>
        <v>4366</v>
      </c>
      <c r="E3" s="197">
        <f>SUBTOTAL(9,E6:E1048576)</f>
        <v>4894</v>
      </c>
      <c r="F3" s="198">
        <f>IF(OR(E3=0,C3=0),"",E3/C3)</f>
        <v>1.0916796787865268</v>
      </c>
      <c r="G3" s="199">
        <f>SUBTOTAL(9,G6:G1048576)</f>
        <v>6624049</v>
      </c>
      <c r="H3" s="200">
        <f>SUBTOTAL(9,H6:H1048576)</f>
        <v>6236158</v>
      </c>
      <c r="I3" s="200">
        <f>SUBTOTAL(9,I6:I1048576)</f>
        <v>6897939</v>
      </c>
      <c r="J3" s="198">
        <f>IF(OR(I3=0,G3=0),"",I3/G3)</f>
        <v>1.0413478221553012</v>
      </c>
      <c r="K3" s="199">
        <f>SUBTOTAL(9,K6:K1048576)</f>
        <v>588800</v>
      </c>
      <c r="L3" s="200">
        <f>SUBTOTAL(9,L6:L1048576)</f>
        <v>547100</v>
      </c>
      <c r="M3" s="200">
        <f>SUBTOTAL(9,M6:M1048576)</f>
        <v>611180</v>
      </c>
      <c r="N3" s="201">
        <f>IF(OR(M3=0,E3=0),"",M3/E3)</f>
        <v>124.88353085410706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5"/>
      <c r="B5" s="866"/>
      <c r="C5" s="871">
        <v>2012</v>
      </c>
      <c r="D5" s="871">
        <v>2013</v>
      </c>
      <c r="E5" s="871">
        <v>2014</v>
      </c>
      <c r="F5" s="872" t="s">
        <v>2</v>
      </c>
      <c r="G5" s="879">
        <v>2012</v>
      </c>
      <c r="H5" s="871">
        <v>2013</v>
      </c>
      <c r="I5" s="871">
        <v>2014</v>
      </c>
      <c r="J5" s="872" t="s">
        <v>2</v>
      </c>
      <c r="K5" s="879">
        <v>2012</v>
      </c>
      <c r="L5" s="871">
        <v>2013</v>
      </c>
      <c r="M5" s="871">
        <v>2014</v>
      </c>
      <c r="N5" s="884" t="s">
        <v>93</v>
      </c>
    </row>
    <row r="6" spans="1:14" ht="14.4" customHeight="1" x14ac:dyDescent="0.3">
      <c r="A6" s="867" t="s">
        <v>5367</v>
      </c>
      <c r="B6" s="869" t="s">
        <v>6023</v>
      </c>
      <c r="C6" s="873">
        <v>3935</v>
      </c>
      <c r="D6" s="874">
        <v>3895</v>
      </c>
      <c r="E6" s="874">
        <v>4371</v>
      </c>
      <c r="F6" s="877">
        <v>1.1108005082592123</v>
      </c>
      <c r="G6" s="880">
        <v>3927189</v>
      </c>
      <c r="H6" s="881">
        <v>3915069</v>
      </c>
      <c r="I6" s="881">
        <v>4320386</v>
      </c>
      <c r="J6" s="877">
        <v>1.1001217410213768</v>
      </c>
      <c r="K6" s="880">
        <v>314800</v>
      </c>
      <c r="L6" s="881">
        <v>311600</v>
      </c>
      <c r="M6" s="881">
        <v>349680</v>
      </c>
      <c r="N6" s="885">
        <v>80</v>
      </c>
    </row>
    <row r="7" spans="1:14" ht="14.4" customHeight="1" thickBot="1" x14ac:dyDescent="0.35">
      <c r="A7" s="868" t="s">
        <v>5503</v>
      </c>
      <c r="B7" s="870" t="s">
        <v>6024</v>
      </c>
      <c r="C7" s="875">
        <v>548</v>
      </c>
      <c r="D7" s="876">
        <v>471</v>
      </c>
      <c r="E7" s="876">
        <v>523</v>
      </c>
      <c r="F7" s="878">
        <v>0.95437956204379559</v>
      </c>
      <c r="G7" s="882">
        <v>2696860</v>
      </c>
      <c r="H7" s="883">
        <v>2321089</v>
      </c>
      <c r="I7" s="883">
        <v>2577553</v>
      </c>
      <c r="J7" s="878">
        <v>0.95576077364045597</v>
      </c>
      <c r="K7" s="882">
        <v>274000</v>
      </c>
      <c r="L7" s="883">
        <v>235500</v>
      </c>
      <c r="M7" s="883">
        <v>261500</v>
      </c>
      <c r="N7" s="88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2014-05-22T09:51:50Z</dcterms:modified>
</cp:coreProperties>
</file>